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2"/>
  </bookViews>
  <sheets>
    <sheet name="Rekapitulace stavby" sheetId="1" r:id="rId1"/>
    <sheet name="01 - PAVILON A" sheetId="2" r:id="rId2"/>
    <sheet name="02 - PAVILON B" sheetId="3" r:id="rId3"/>
    <sheet name="03 - STAVEBNÍ ÚPRAVY SOUV..." sheetId="4" r:id="rId4"/>
    <sheet name="Pokyny pro vyplnění" sheetId="5" r:id="rId5"/>
  </sheets>
  <definedNames>
    <definedName name="_xlnm._FilterDatabase" localSheetId="1" hidden="1">'01 - PAVILON A'!$C$98:$K$98</definedName>
    <definedName name="_xlnm._FilterDatabase" localSheetId="2" hidden="1">'02 - PAVILON B'!$C$105:$K$105</definedName>
    <definedName name="_xlnm._FilterDatabase" localSheetId="3" hidden="1">'03 - STAVEBNÍ ÚPRAVY SOUV...'!$C$88:$K$88</definedName>
    <definedName name="_xlnm.Print_Titles" localSheetId="1">'01 - PAVILON A'!$98:$98</definedName>
    <definedName name="_xlnm.Print_Titles" localSheetId="2">'02 - PAVILON B'!$105:$105</definedName>
    <definedName name="_xlnm.Print_Titles" localSheetId="3">'03 - STAVEBNÍ ÚPRAVY SOUV...'!$88:$88</definedName>
    <definedName name="_xlnm.Print_Titles" localSheetId="0">'Rekapitulace stavby'!$49:$49</definedName>
    <definedName name="_xlnm.Print_Area" localSheetId="1">'01 - PAVILON A'!$C$4:$J$36,'01 - PAVILON A'!$C$42:$J$80,'01 - PAVILON A'!$C$86:$K$641</definedName>
    <definedName name="_xlnm.Print_Area" localSheetId="2">'02 - PAVILON B'!$C$4:$J$36,'02 - PAVILON B'!$C$42:$J$87,'02 - PAVILON B'!$C$93:$K$876</definedName>
    <definedName name="_xlnm.Print_Area" localSheetId="3">'03 - STAVEBNÍ ÚPRAVY SOUV...'!$C$4:$J$36,'03 - STAVEBNÍ ÚPRAVY SOUV...'!$C$42:$J$70,'03 - STAVEBNÍ ÚPRAVY SOUV...'!$C$76:$K$318</definedName>
    <definedName name="_xlnm.Print_Area" localSheetId="4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stavby'!$C$39:$AQ$55</definedName>
  </definedNames>
  <calcPr fullCalcOnLoad="1"/>
</workbook>
</file>

<file path=xl/sharedStrings.xml><?xml version="1.0" encoding="utf-8"?>
<sst xmlns="http://schemas.openxmlformats.org/spreadsheetml/2006/main" count="15234" uniqueCount="1790">
  <si>
    <t>Export VZ</t>
  </si>
  <si>
    <t>List obsahuje:</t>
  </si>
  <si>
    <t>3.0</t>
  </si>
  <si>
    <t/>
  </si>
  <si>
    <t>False</t>
  </si>
  <si>
    <t>{3182efba-0d02-43f7-b428-a6dabc3ad565}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</si>
  <si>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</si>
  <si>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</si>
  <si>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</si>
  <si>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</si>
  <si>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</si>
  <si>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</si>
  <si>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</si>
  <si>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</si>
  <si>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</si>
  <si>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DRUPOS42016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</si>
  <si>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</si>
  <si>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</si>
  <si>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STACIONÁŘ MEZI MOSTY - TRUTNOV</t>
  </si>
  <si>
    <t>0,1</t>
  </si>
  <si>
    <t>KSO:</t>
  </si>
  <si>
    <t>CC-CZ:</t>
  </si>
  <si>
    <t>1</t>
  </si>
  <si>
    <t>Místo:</t>
  </si>
  <si>
    <t>TRUTNOV</t>
  </si>
  <si>
    <t>Datum:</t>
  </si>
  <si>
    <t>15. 2. 2017</t>
  </si>
  <si>
    <t>10</t>
  </si>
  <si>
    <t>100</t>
  </si>
  <si>
    <t>Zadavatel:</t>
  </si>
  <si>
    <t>IČ:</t>
  </si>
  <si>
    <t>MĚSO TRUTNOV</t>
  </si>
  <si>
    <t>DIČ:</t>
  </si>
  <si>
    <t>Uchazeč:</t>
  </si>
  <si>
    <t>Vyplň údaj</t>
  </si>
  <si>
    <t>Projektant:</t>
  </si>
  <si>
    <t>DRUPOS TRUTNOV - ING ARCH ŽATECKÝ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</si>
  <si>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</si>
  <si>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</si>
  <si>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</si>
  <si>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</si>
  <si>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</si>
  <si>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</si>
  <si>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</si>
  <si>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</si>
  <si>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</si>
  <si>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</si>
  <si>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</si>
  <si>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</si>
  <si>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</si>
  <si>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</si>
  <si>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</si>
  <si>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</si>
  <si>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</si>
  <si>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</si>
  <si>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</si>
  <si>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</si>
  <si>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</si>
  <si>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</si>
  <si>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</si>
  <si>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</si>
  <si>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</si>
  <si>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</si>
  <si>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</si>
  <si>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</si>
  <si>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</si>
  <si>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</si>
  <si>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</si>
  <si>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</si>
  <si>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</si>
  <si>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</si>
  <si>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</si>
  <si>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</si>
  <si>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</si>
  <si>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</si>
  <si>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</si>
  <si>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</si>
  <si>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</si>
  <si>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PAVILON A</t>
  </si>
  <si>
    <t>STA</t>
  </si>
  <si>
    <t>{65bc2f25-43b4-42eb-a861-069832842b5d}</t>
  </si>
  <si>
    <t>2</t>
  </si>
  <si>
    <t>02</t>
  </si>
  <si>
    <t>PAVILON B</t>
  </si>
  <si>
    <t>{2a0d5b29-2482-4506-80e7-08e6bef3952e}</t>
  </si>
  <si>
    <t>03</t>
  </si>
  <si>
    <t>STAVEBNÍ ÚPRAVY SOUVISEJÍCÍ S PBŘ</t>
  </si>
  <si>
    <t>{cb94e0f0-eee1-4160-84c8-16ead446e04d}</t>
  </si>
  <si>
    <t>Zpět na list:</t>
  </si>
  <si>
    <t>KRYCÍ LIST SOUPISU</t>
  </si>
  <si>
    <t>Objekt:</t>
  </si>
  <si>
    <t>01 - PAVILON A</t>
  </si>
  <si>
    <t>DRUPOS TRUTNOV ING. ARCH. ŽATECKÝ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</si>
  <si>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</si>
  <si>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</si>
  <si>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</si>
  <si>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</si>
  <si>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</si>
  <si>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</si>
  <si>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</si>
  <si>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</si>
  <si>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</si>
  <si>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</si>
  <si>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</si>
  <si>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</si>
  <si>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</si>
  <si>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</si>
  <si>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</si>
  <si>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</si>
  <si>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</si>
  <si>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</si>
  <si>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</si>
  <si>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</si>
  <si>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</si>
  <si>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</si>
  <si>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</si>
  <si>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</si>
  <si>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</si>
  <si>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</si>
  <si>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</si>
  <si>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24-M - Montáže vzduchotechnických zařízení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</si>
  <si>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</si>
  <si>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</si>
  <si>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</si>
  <si>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</si>
  <si>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</si>
  <si>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</si>
  <si>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</si>
  <si>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</si>
  <si>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</si>
  <si>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</si>
  <si>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</si>
  <si>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</si>
  <si>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</si>
  <si>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</si>
  <si>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</si>
  <si>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</si>
  <si>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</si>
  <si>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</si>
  <si>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</si>
  <si>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</si>
  <si>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340238225</t>
  </si>
  <si>
    <t>Zazdívka otvorů pl do 1 m2 v příčkách nebo stěnách z cihel POROTHERM P+D tl 300 mm</t>
  </si>
  <si>
    <t>m2</t>
  </si>
  <si>
    <t>CS ÚRS 2016 01</t>
  </si>
  <si>
    <t>4</t>
  </si>
  <si>
    <t>PP</t>
  </si>
  <si>
    <t>VV</t>
  </si>
  <si>
    <t>Zazdívka otvorů v příčkách nebo stěnách plochy přes 0,25 m2 do 1 m2 cihlami PORORTHERM P+D, pevnosti P15, tl. stěny 300 mm</t>
  </si>
  <si>
    <t>"PARAPETY DOZDÍVANÝCH OKEN" 1,2*(2-0,9)*3</t>
  </si>
  <si>
    <t>Součet</t>
  </si>
  <si>
    <t>340238232</t>
  </si>
  <si>
    <t>Zazdívka otvorů pl do 1 m2 v příčkách nebo stěnách z příčkovek Ytong tl 75 mm</t>
  </si>
  <si>
    <t>Zazdívka otvorů v příčkách nebo stěnách plochy přes 0,25 m2 do 1 m2 příčkovkami hladkými YTONG, objemové hmotnosti 500 kg/m3, tl. příčky 75 mm</t>
  </si>
  <si>
    <t>"04-06"0,35*2,05+0,7*0,9</t>
  </si>
  <si>
    <t>"04"0,72*3</t>
  </si>
  <si>
    <t>"15-13,14"(0,1+0,45+0,95+1,24+1,5)*3-0,7*1,97-0,8*1,97</t>
  </si>
  <si>
    <t>6</t>
  </si>
  <si>
    <t>Úpravy povrchů, podlahy a osazování výplní</t>
  </si>
  <si>
    <t>611135101</t>
  </si>
  <si>
    <t>Hrubá výplň rýh ve stropech maltou jakékoli šířky rýhy</t>
  </si>
  <si>
    <t>Hrubá výplň rýh maltou jakékoli šířky rýhy ve stropech</t>
  </si>
  <si>
    <t>15*0,1</t>
  </si>
  <si>
    <t>611325401</t>
  </si>
  <si>
    <t>Oprava vnitřní vápenocementové hrubé omítky stropů v rozsahu plochy do 10%</t>
  </si>
  <si>
    <t>5</t>
  </si>
  <si>
    <t>612135101</t>
  </si>
  <si>
    <t>Hrubá výplň rýh ve stěnách maltou jakékoli šířky rýhy</t>
  </si>
  <si>
    <t>Hrubá výplň rýh maltou jakékoli šířky rýhy ve stěnách</t>
  </si>
  <si>
    <t xml:space="preserve">"V MÍSTECH BOURANÝCH PŘÍČEK" </t>
  </si>
  <si>
    <t>3*0,1*(2+2+2+4+2)</t>
  </si>
  <si>
    <t>612142002</t>
  </si>
  <si>
    <t>Potažení vnitřních stěn sklovláknitým pletivem</t>
  </si>
  <si>
    <t>Potažení vnitřních ploch pletivem v ploše nebo pruzích, na plném podkladu sklovláknitým provizorním přichycením stěn</t>
  </si>
  <si>
    <t>"04-06"0,35*2,05*2+0,7*0,9*2</t>
  </si>
  <si>
    <t>"04"0,72*3*2</t>
  </si>
  <si>
    <t>"15-13,14"((0,1+0,45+0,95+1,24+1,5)*3-0,7*1,97-0,8*1,97)*2</t>
  </si>
  <si>
    <t>"PARAPETY DOZDÍVANÝCH OKEN" 1,2*(2-0,9)*3*2</t>
  </si>
  <si>
    <t>7</t>
  </si>
  <si>
    <t>612321141</t>
  </si>
  <si>
    <t>Vápenocementová omítka štuková dvouvrstvá vnitřních stěn nanášená ručně</t>
  </si>
  <si>
    <t>Omítka vápenocementová vnitřních ploch nanášená ručně dvouvrstvá, tloušťky jádrové omítky do 10 mm a tloušťky štuku do 3 mm štuková svislých konstru</t>
  </si>
  <si>
    <t>8</t>
  </si>
  <si>
    <t>612325302</t>
  </si>
  <si>
    <t>Vápenocementová štuková omítka ostění nebo nadpraží</t>
  </si>
  <si>
    <t>Vápenocementová nebo vápenná omítka ostění nebo nadpraží štuková</t>
  </si>
  <si>
    <t>"U DVEŘÍ 01" 2*0,3*2+0,9*0,3</t>
  </si>
  <si>
    <t>9</t>
  </si>
  <si>
    <t>61245589R</t>
  </si>
  <si>
    <t>BŘIZOLIT NA DOZDÍVKU PARAPETŮ OKEN Z EXTERIÉRU BUDOVY</t>
  </si>
  <si>
    <t>M2</t>
  </si>
  <si>
    <t>642944121</t>
  </si>
  <si>
    <t>Osazování ocelových zárubní dodatečné pl do 2,5 m2</t>
  </si>
  <si>
    <t>kus</t>
  </si>
  <si>
    <t>Osazení ocelových dveřních zárubní lisovaných nebo z úhelníků dodatečně s vybetonováním prahu, plochy do 2,5 m2</t>
  </si>
  <si>
    <t>"3 DO 04" 2</t>
  </si>
  <si>
    <t>"2 DO 04" 1</t>
  </si>
  <si>
    <t>"3 MEZI 13 A 14" 1</t>
  </si>
  <si>
    <t>"4 VE 13" 1</t>
  </si>
  <si>
    <t>"2 VE 20" 1</t>
  </si>
  <si>
    <t>"4 MEZI 19 A 20"1</t>
  </si>
  <si>
    <t>11</t>
  </si>
  <si>
    <t>M</t>
  </si>
  <si>
    <t>553311020</t>
  </si>
  <si>
    <t>zárubeň ocelová pro běžné zdění H 95 700 L/P</t>
  </si>
  <si>
    <t>12</t>
  </si>
  <si>
    <t>553311040</t>
  </si>
  <si>
    <t>zárubeň ocelová pro běžné zdění H 95 800 L/P</t>
  </si>
  <si>
    <t>13</t>
  </si>
  <si>
    <t>642945111</t>
  </si>
  <si>
    <t>Osazování protipožárních nebo protiplynových zárubní dveří jednokřídlových do 2,5 m2</t>
  </si>
  <si>
    <t>Osazování ocelových zárubní protipožárních nebo protiplynových dveří do vynechaného otvoru, s obetonováním, dveří jednokřídlových do 2,5 m2</t>
  </si>
  <si>
    <t>"04 - OZN 1" 1</t>
  </si>
  <si>
    <t>14</t>
  </si>
  <si>
    <t>553311170R</t>
  </si>
  <si>
    <t>zárubeň ocelová pro běžné zdění H 110 800 L/P S POŽ ODOLNOSTÍ EW 15-30</t>
  </si>
  <si>
    <t>Ostatní konstrukce a práce, bourání</t>
  </si>
  <si>
    <t>949101111</t>
  </si>
  <si>
    <t>Lešení pomocné pro objekty pozemních staveb s lešeňovou podlahou v do 1,9 m zatížení do 150 kg/m2</t>
  </si>
  <si>
    <t>Lešení pomocné pracovní pro objekty pozemních staveb pro zatížení do 150 kg/m2, o výšce lešeňové podlahy do 1,9 m</t>
  </si>
  <si>
    <t>311,040*0,5</t>
  </si>
  <si>
    <t>16</t>
  </si>
  <si>
    <t>952901111</t>
  </si>
  <si>
    <t>Vyčištění budov bytové a občanské výstavby při výšce podlaží do 4 m</t>
  </si>
  <si>
    <t>Vyčištění budov nebo objektů před předáním do užívání budov bytové nebo občanské výstavby - zametení a umytí podlah, dlažeb, obkladů, schodů v místn</t>
  </si>
  <si>
    <t>7,28+11,1+0,86+1,39+7,76+2,52+1,44+95,4+10,15+9,99+9,4+8,29</t>
  </si>
  <si>
    <t>8,29+8,29+7,28+0,86+1,39+7,76+2,52+1,44+8,89</t>
  </si>
  <si>
    <t>5,11+14,12+55,89+10,48+2,77+1,91+8,46</t>
  </si>
  <si>
    <t>17</t>
  </si>
  <si>
    <t>962031132</t>
  </si>
  <si>
    <t>Bourání příček z cihel pálených na MVC tl do 100 mm</t>
  </si>
  <si>
    <t>Bourání příček z cihel, tvárnic nebo příčkovek z cihel pálených, plných nebo dutých na maltu vápennou nebo vápenocementovou, tl. do 100 mm</t>
  </si>
  <si>
    <t>"1-2"1,3*3-0,8*1,97</t>
  </si>
  <si>
    <t>"2-3"1,54*3-0,8*1,97</t>
  </si>
  <si>
    <t>"2-5"3,44*3-0,8*1,97</t>
  </si>
  <si>
    <t>"5"(0,835+0,335)*3-0,835*0,4</t>
  </si>
  <si>
    <t>"ZA GEBERITY" 3,2*1,2+3,2*3</t>
  </si>
  <si>
    <t>(0,24+0,6)*3-0,6*1,97</t>
  </si>
  <si>
    <t>"4B" (0,65+0,9)*3-0,9*2,05</t>
  </si>
  <si>
    <t>"9-9+10-10"(2,86+2,79)*3</t>
  </si>
  <si>
    <t>"4B" (3,29+1,785)*3-0,8*1,97*2</t>
  </si>
  <si>
    <t>"8"(0,4+0,8)*3-0,8*1,97</t>
  </si>
  <si>
    <t>"5"(0,335+0,835)*3-0,835*0,4</t>
  </si>
  <si>
    <t>18</t>
  </si>
  <si>
    <t>967031132</t>
  </si>
  <si>
    <t>Přisekání rovných ostění v cihelném zdivu na MV nebo MVC</t>
  </si>
  <si>
    <t>Přisekání (špicování) plošné nebo rovných ostění zdiva z cihel pálených rovných ostění, bez odstupu, po hrubém vybourání otvorů, na maltu vápennou n</t>
  </si>
  <si>
    <t>"PRO DVEŘE 1" 0,3*2,05*2"</t>
  </si>
  <si>
    <t>19</t>
  </si>
  <si>
    <t>968072354</t>
  </si>
  <si>
    <t>Vybourání kovových rámů oken dvojitých včetně křídel pl do 1 m2</t>
  </si>
  <si>
    <t>Vybourání kovových rámů oken s křídly, dveřních zárubní, vrat, stěn, ostění nebo obkladů okenních rámů s křídly zdvojených, plochy do 1 m2</t>
  </si>
  <si>
    <t>"5"0,75*0,75</t>
  </si>
  <si>
    <t>20</t>
  </si>
  <si>
    <t>968072355</t>
  </si>
  <si>
    <t>Vybourání kovových rámů oken dvojitých včetně křídel pl do 2 m2</t>
  </si>
  <si>
    <t>Vybourání kovových rámů oken s křídly, dveřních zárubní, vrat, stěn, ostění nebo obkladů okenních rámů s křídly zdvojených, plochy do 2 m2</t>
  </si>
  <si>
    <t>"2" 0,8*2,05</t>
  </si>
  <si>
    <t>"5"1,2*1,8</t>
  </si>
  <si>
    <t>968072455</t>
  </si>
  <si>
    <t>Vybourání kovových dveřních zárubní pl do 2 m2</t>
  </si>
  <si>
    <t>Vybourání kovových rámů oken s křídly, dveřních zárubní, vrat, stěn, ostění nebo obkladů dveřních zárubní, plochy do 2 m2</t>
  </si>
  <si>
    <t xml:space="preserve">"2.NP" </t>
  </si>
  <si>
    <t>"3+2"0,8*1,97*3</t>
  </si>
  <si>
    <t>"5"0,6*1,97+0,835*0,4</t>
  </si>
  <si>
    <t>"4B" 0,8*1,97</t>
  </si>
  <si>
    <t>"4B"0,8*1,97*2</t>
  </si>
  <si>
    <t>"8" 0,8*1,97</t>
  </si>
  <si>
    <t>"5"0,835*0,4+0,6*1,97+0,8*1,97</t>
  </si>
  <si>
    <t>22</t>
  </si>
  <si>
    <t>971033621</t>
  </si>
  <si>
    <t>Vybourání otvorů ve zdivu cihelném pl do 4 m2 na MVC nebo MV tl do 100 mm</t>
  </si>
  <si>
    <t xml:space="preserve">Vybourání otvorů ve zdivu základovém nebo nadzákladovém z cihel, tvárnic, příčkovek z cihel pálených na maltu vápennou nebo vápenocementovou plochy </t>
  </si>
  <si>
    <t>"5"0,6*1,97</t>
  </si>
  <si>
    <t>"4A"0,9*2,05*(2+1)</t>
  </si>
  <si>
    <t>23</t>
  </si>
  <si>
    <t>971033641</t>
  </si>
  <si>
    <t>Vybourání otvorů ve zdivu cihelném pl do 4 m2 na MVC nebo MV tl do 300 mm</t>
  </si>
  <si>
    <t>m3</t>
  </si>
  <si>
    <t xml:space="preserve">"PRO DVEŘE VE 4A" 0,9*2,05*0,3 </t>
  </si>
  <si>
    <t>115</t>
  </si>
  <si>
    <t>978013121</t>
  </si>
  <si>
    <t>Otlučení vnitřní vápenné nebo vápenocementové omítky stěn stěn v rozsahu do 10 %</t>
  </si>
  <si>
    <t>24</t>
  </si>
  <si>
    <t>25</t>
  </si>
  <si>
    <t>98001R</t>
  </si>
  <si>
    <t>DEMONTÁŽ ZATAHOVACÍCH KOŽENKOVÝCH DVEŘÍ 5400/2970 VČETNĚ LIŠT A POJEZDŮ VČ ODVOZU A POPLATKU ZA ULOŽENÍ NA SKLÁDKU</t>
  </si>
  <si>
    <t>KUS</t>
  </si>
  <si>
    <t>"4B-4A" 2</t>
  </si>
  <si>
    <t>26</t>
  </si>
  <si>
    <t>98002R</t>
  </si>
  <si>
    <t>VYBOURÁNÍ ZDĚNÉ VANIČKY VE SPRCHOVÉM BOXU V.400 MM VČ ODVOZU A POPLATKU ZA ULOŽENÍ NA SKLÁDKU</t>
  </si>
  <si>
    <t>27</t>
  </si>
  <si>
    <t>98003R</t>
  </si>
  <si>
    <t>OSTATNÍ BOURACÍ PRÁCE  V ROZPOČTU NEOBSAZENÉ</t>
  </si>
  <si>
    <t>HZS</t>
  </si>
  <si>
    <t>"FAKTUROVAT POIZE PO ODSOUHLASÍ TDI"100</t>
  </si>
  <si>
    <t>997</t>
  </si>
  <si>
    <t>Přesun sutě</t>
  </si>
  <si>
    <t>28</t>
  </si>
  <si>
    <t>997013112</t>
  </si>
  <si>
    <t>Vnitrostaveništní doprava suti a vybouraných hmot pro budovy v do 9 m s použitím mechanizace</t>
  </si>
  <si>
    <t>t</t>
  </si>
  <si>
    <t>29</t>
  </si>
  <si>
    <t>997013501</t>
  </si>
  <si>
    <t>Odvoz suti a vybouraných hmot na skládku nebo meziskládku do 1 km se složením</t>
  </si>
  <si>
    <t>30</t>
  </si>
  <si>
    <t>997013509</t>
  </si>
  <si>
    <t>Příplatek k odvozu suti a vybouraných hmot na skládku ZKD 1 km přes 1 km</t>
  </si>
  <si>
    <t>Odvoz suti a vybouraných hmot na skládku nebo meziskládku se složením, na vzdálenost Příplatek k ceně za každý další i započatý 1 km přes 1 km</t>
  </si>
  <si>
    <t>19,745*5 "Přepočtené koeficientem množství</t>
  </si>
  <si>
    <t>31</t>
  </si>
  <si>
    <t>997013831</t>
  </si>
  <si>
    <t>Poplatek za uložení stavebního směsného odpadu na skládce (skládkovné)</t>
  </si>
  <si>
    <t>998</t>
  </si>
  <si>
    <t>Přesun hmot</t>
  </si>
  <si>
    <t>32</t>
  </si>
  <si>
    <t>998018002</t>
  </si>
  <si>
    <t>Přesun hmot ruční pro budovy v do 12 m</t>
  </si>
  <si>
    <t>PSV</t>
  </si>
  <si>
    <t>Práce a dodávky PSV</t>
  </si>
  <si>
    <t>711</t>
  </si>
  <si>
    <t>Izolace proti vodě, vlhkosti a plynům</t>
  </si>
  <si>
    <t>33</t>
  </si>
  <si>
    <t>711193121</t>
  </si>
  <si>
    <t>Izolace proti zemní vlhkosti na vodorovné ploše těsnicí kaší AQUAFIN 2K</t>
  </si>
  <si>
    <t>Izolace proti zemní vlhkosti ostatní SCHOMBURG těsnicí kaší AQUAFIN-2K na ploše vodorovné V</t>
  </si>
  <si>
    <t>"4"1,32*0,9</t>
  </si>
  <si>
    <t>34</t>
  </si>
  <si>
    <t>711193131</t>
  </si>
  <si>
    <t>Izolace proti zemní vlhkosti na svislé ploše těsnicí kaší AQUAFIN 2K</t>
  </si>
  <si>
    <t>Izolace proti zemní vlhkosti ostatní SCHOMBURG těsnicí kaší AQUAFIN-2K na ploše svislé S</t>
  </si>
  <si>
    <t>"03"(02,9+0,6+0,72)*2*2,4-0,6*2,4</t>
  </si>
  <si>
    <t>35</t>
  </si>
  <si>
    <t>283552000</t>
  </si>
  <si>
    <t>páska těsnící - ASO-Dichtband-2000D 120 mm x 10 m</t>
  </si>
  <si>
    <t>m</t>
  </si>
  <si>
    <t>Pásky a pásy z plastů pásky těsnící těsnící páska  Schomburg ASO-Dichtband-2000D 120 mm x 10 m</t>
  </si>
  <si>
    <t>"03"2,4*3+0,9*2+0,6*2+0,2*2</t>
  </si>
  <si>
    <t>36</t>
  </si>
  <si>
    <t>998711202</t>
  </si>
  <si>
    <t>Přesun hmot procentní pro izolace proti vodě, vlhkosti a plynům v objektech v do 12 m</t>
  </si>
  <si>
    <t>%</t>
  </si>
  <si>
    <t>721</t>
  </si>
  <si>
    <t>Zdravotechnika - vnitřní kanalizace</t>
  </si>
  <si>
    <t>37</t>
  </si>
  <si>
    <t>721171803</t>
  </si>
  <si>
    <t>Demontáž potrubí z PVC do D 75</t>
  </si>
  <si>
    <t>Demontáž potrubí z novodurových trub odpadních nebo připojovacích do D 75</t>
  </si>
  <si>
    <t>"ODHAD" 20</t>
  </si>
  <si>
    <t>38</t>
  </si>
  <si>
    <t>721171808</t>
  </si>
  <si>
    <t>Demontáž potrubí z PVC do D 114</t>
  </si>
  <si>
    <t>Demontáž potrubí z novodurových trub odpadních nebo připojovacích přes 75 do D 114</t>
  </si>
  <si>
    <t>"ODHAD" 5</t>
  </si>
  <si>
    <t>39</t>
  </si>
  <si>
    <t>721173722</t>
  </si>
  <si>
    <t>Potrubí kanalizační z PE připojovací DN 40</t>
  </si>
  <si>
    <t>Potrubí z plastových trub polyetylenové (PE) svařované připojovací DN 40</t>
  </si>
  <si>
    <t>3+3</t>
  </si>
  <si>
    <t>40</t>
  </si>
  <si>
    <t>721173723</t>
  </si>
  <si>
    <t>Potrubí kanalizační z PE připojovací DN 50</t>
  </si>
  <si>
    <t>Potrubí z plastových trub polyetylenové (PE) svařované připojovací DN 50</t>
  </si>
  <si>
    <t>2+2</t>
  </si>
  <si>
    <t>41</t>
  </si>
  <si>
    <t>721173726</t>
  </si>
  <si>
    <t>Potrubí kanalizační z PE připojovací DN 100</t>
  </si>
  <si>
    <t>42</t>
  </si>
  <si>
    <t>721211401</t>
  </si>
  <si>
    <t>Vpusť podlahová s vodorovným odtokem DN 40/50</t>
  </si>
  <si>
    <t>43</t>
  </si>
  <si>
    <t>721290111</t>
  </si>
  <si>
    <t>Zkouška těsnosti potrubí kanalizace vodou do DN 125</t>
  </si>
  <si>
    <t>Zkouška těsnosti kanalizace v objektech vodou do DN 125</t>
  </si>
  <si>
    <t>6+4+4</t>
  </si>
  <si>
    <t>44</t>
  </si>
  <si>
    <t>998721202</t>
  </si>
  <si>
    <t>Přesun hmot procentní pro vnitřní kanalizace v objektech v do 12 m</t>
  </si>
  <si>
    <t>722</t>
  </si>
  <si>
    <t>Zdravotechnika - vnitřní vodovod</t>
  </si>
  <si>
    <t>45</t>
  </si>
  <si>
    <t>722130801</t>
  </si>
  <si>
    <t>Demontáž potrubí ocelové pozinkované závitové do DN 25</t>
  </si>
  <si>
    <t>Demontáž potrubí z ocelových trubek pozinkovaných závitových do DN 25</t>
  </si>
  <si>
    <t>"ODHAD" 50</t>
  </si>
  <si>
    <t>46</t>
  </si>
  <si>
    <t>722173201</t>
  </si>
  <si>
    <t>Potrubí vodovodní plastové PE-Xa spoj násuvnou objímkou kovovou D 16x2,2 mm Rehau</t>
  </si>
  <si>
    <t>Potrubí z plastových trubek ze síťovaného polyethylenu (PE – Xa) spojované mechanicky násuvnou objímkou kovovou (systém Rehau) D 16/2,2</t>
  </si>
  <si>
    <t>"l03"4+2*4+3*2</t>
  </si>
  <si>
    <t>"15"3*2+2*2</t>
  </si>
  <si>
    <t>47</t>
  </si>
  <si>
    <t>722181231</t>
  </si>
  <si>
    <t>Ochrana vodovodního potrubí přilepenými tepelně izolačními trubicemi z PE tl do 15 mm DN do 22 mm</t>
  </si>
  <si>
    <t>48</t>
  </si>
  <si>
    <t>722290226</t>
  </si>
  <si>
    <t>Zkouška těsnosti vodovodního potrubí závitového do DN 50</t>
  </si>
  <si>
    <t>49</t>
  </si>
  <si>
    <t>722290234</t>
  </si>
  <si>
    <t>Proplach a dezinfekce vodovodního potrubí do DN 80</t>
  </si>
  <si>
    <t>50</t>
  </si>
  <si>
    <t>998722202</t>
  </si>
  <si>
    <t>Přesun hmot procentní pro vnitřní vodovod v objektech v do 12 m</t>
  </si>
  <si>
    <t>725</t>
  </si>
  <si>
    <t>Zdravotechnika - zařizovací předměty</t>
  </si>
  <si>
    <t>51</t>
  </si>
  <si>
    <t>725110811</t>
  </si>
  <si>
    <t>Demontáž klozetů splachovací s nádrží</t>
  </si>
  <si>
    <t>soubor</t>
  </si>
  <si>
    <t>52</t>
  </si>
  <si>
    <t>725112182</t>
  </si>
  <si>
    <t>Kombi klozet s úspornou armaturou odpad svislý</t>
  </si>
  <si>
    <t>53</t>
  </si>
  <si>
    <t>725210821</t>
  </si>
  <si>
    <t>Demontáž umyvadel bez výtokových armatur</t>
  </si>
  <si>
    <t>54</t>
  </si>
  <si>
    <t>725211602</t>
  </si>
  <si>
    <t>Umyvadlo keramické připevněné na stěnu šrouby bílé bez krytu na sifon 550 mm</t>
  </si>
  <si>
    <t>55</t>
  </si>
  <si>
    <t>725241142</t>
  </si>
  <si>
    <t>Vanička sprchová akrylátová čtvrtkruhová 900x900 mm</t>
  </si>
  <si>
    <t>56</t>
  </si>
  <si>
    <t>725245131</t>
  </si>
  <si>
    <t>Zástěna sprchová dvoukřídlá do výšky 2000 mm a šířky 900 mm pro vaničky čtvrtkruhové</t>
  </si>
  <si>
    <t>57</t>
  </si>
  <si>
    <t>725813111</t>
  </si>
  <si>
    <t>Ventil rohový bez připojovací trubičky nebo flexi hadičky G 1/2</t>
  </si>
  <si>
    <t>Ventily rohové bez připojovací trubičky nebo flexi hadičky G 1/2</t>
  </si>
  <si>
    <t>2+2+1</t>
  </si>
  <si>
    <t>58</t>
  </si>
  <si>
    <t>725820801</t>
  </si>
  <si>
    <t>Demontáž baterie nástěnné do G 3 / 4</t>
  </si>
  <si>
    <t>59</t>
  </si>
  <si>
    <t>725822611</t>
  </si>
  <si>
    <t>Baterie umyvadlové stojánkové pákové bez výpusti</t>
  </si>
  <si>
    <t>60</t>
  </si>
  <si>
    <t>725841311</t>
  </si>
  <si>
    <t>Baterie sprchové nástěnné pákové</t>
  </si>
  <si>
    <t>61</t>
  </si>
  <si>
    <t>998725202</t>
  </si>
  <si>
    <t>Přesun hmot procentní pro zařizovací předměty v objektech v do 12 m</t>
  </si>
  <si>
    <t>735</t>
  </si>
  <si>
    <t>Ústřední vytápění - otopná tělesa</t>
  </si>
  <si>
    <t>62</t>
  </si>
  <si>
    <t>73501R</t>
  </si>
  <si>
    <t>D+M 1 KS RADIÁTORU VČETNĚ POTRUBÍ, ARMATUR A TERMOHLAVICE - DO 22</t>
  </si>
  <si>
    <t>763</t>
  </si>
  <si>
    <t>Konstrukce suché výstavby</t>
  </si>
  <si>
    <t>63</t>
  </si>
  <si>
    <t>763111333</t>
  </si>
  <si>
    <t>SDK příčka tl 100 mm profil CW+UW 75 desky 1xH2 12,5 TI 60 mm EI 30 Rw 45 dB</t>
  </si>
  <si>
    <t>Příčka ze sádrokartonových desek s nosnou konstrukcí z jednoduchých ocelových profilů UW, CW jednoduše opláštěná deskou impregnovanou H2 tl. 12,5 mm</t>
  </si>
  <si>
    <t>"01+02+03"(3,04+0,1+0,57+0,73)*3-0,8*1,97</t>
  </si>
  <si>
    <t>(0,5+1,06)*3-0,8*1,97</t>
  </si>
  <si>
    <t>"03-06"(3,2+0,705+0,92)*3-0,7*1,97</t>
  </si>
  <si>
    <t>"13-20" (3,4+2)*3-0,8*1,97</t>
  </si>
  <si>
    <t>"13-12-15"(1,685+0,125+2,185)*3-0,8*1,97</t>
  </si>
  <si>
    <t>"15-11"1,685*3-0,7*1,97</t>
  </si>
  <si>
    <t>64</t>
  </si>
  <si>
    <t>763111335</t>
  </si>
  <si>
    <t>SDK příčka tl 125 mm profil CW+UW 75 desky 1xH2 12,5 bez TI EI 15 Rw 41 DB</t>
  </si>
  <si>
    <t>"15-12" 1,4*3</t>
  </si>
  <si>
    <t>65</t>
  </si>
  <si>
    <t>763111717</t>
  </si>
  <si>
    <t>SDK příčka základní penetrační nátěr</t>
  </si>
  <si>
    <t>Příčka ze sádrokartonových desek ostatní konstrukce a práce na příčkách ze sádrokartonových desek základní penetrační nátěr</t>
  </si>
  <si>
    <t>56,653*2</t>
  </si>
  <si>
    <t>4,2*2</t>
  </si>
  <si>
    <t>66</t>
  </si>
  <si>
    <t>763131452</t>
  </si>
  <si>
    <t>SDK podhled deska 1xH2 12,5 TI 100 mm dvouvrstvá spodní kce profil CD+UD</t>
  </si>
  <si>
    <t xml:space="preserve">Podhled ze sádrokartonových desek dvouvrstvá zavěšená spodní konstrukce z ocelových profilů CD, UD jednoduše opláštěná deskou impregnovanou H2, tl. </t>
  </si>
  <si>
    <t>"3" 7,76+2,52+1,44</t>
  </si>
  <si>
    <t>"15"2,52</t>
  </si>
  <si>
    <t>"16"1,4</t>
  </si>
  <si>
    <t>67</t>
  </si>
  <si>
    <t>763131714</t>
  </si>
  <si>
    <t>SDK podhled základní penetrační nátěr</t>
  </si>
  <si>
    <t>68</t>
  </si>
  <si>
    <t>763131751</t>
  </si>
  <si>
    <t>Montáž parotěsné zábrany do SDK podhledu</t>
  </si>
  <si>
    <t>69</t>
  </si>
  <si>
    <t>283292100</t>
  </si>
  <si>
    <t>zábrana parotěsná PK-BAR SPECIÁL role 1,5 x 50 m</t>
  </si>
  <si>
    <t xml:space="preserve">Fólie z plastů ostatních a speciálně upravené podstřešní a parotěsné folie parotěsná a větrotěsná zábrana rozměr - role 1,5 x 50 m PK-BAR SPECIÁL   </t>
  </si>
  <si>
    <t>15,64*1,1 "Přepočtené koeficientem množství</t>
  </si>
  <si>
    <t>70</t>
  </si>
  <si>
    <t>763181311</t>
  </si>
  <si>
    <t>Montáž jednokřídlové kovové zárubně v do 2,75 m SDK příčka</t>
  </si>
  <si>
    <t xml:space="preserve">Výplně otvorů konstrukcí ze sádrokartonových desek montáž zárubně kovové s příslušenstvím pro příčky výšky do 2,75 m nebo zátěže dveřního křídla do </t>
  </si>
  <si>
    <t>"2"2</t>
  </si>
  <si>
    <t>"3"2</t>
  </si>
  <si>
    <t>"4"3</t>
  </si>
  <si>
    <t>71</t>
  </si>
  <si>
    <t>553315110</t>
  </si>
  <si>
    <t>zárubeň ocelová pro sádrokarton S 75 700 L/P</t>
  </si>
  <si>
    <t>72</t>
  </si>
  <si>
    <t>553315120</t>
  </si>
  <si>
    <t>zárubeň ocelová pro sádrokarton S 75 800 L/P</t>
  </si>
  <si>
    <t>Zárubně kovové zárubně ocelové pro sádrokarton S 75 800 L/P</t>
  </si>
  <si>
    <t>73</t>
  </si>
  <si>
    <t>998763402</t>
  </si>
  <si>
    <t>Přesun hmot procentní pro sádrokartonové konstrukce v objektech v do 12 m</t>
  </si>
  <si>
    <t>766</t>
  </si>
  <si>
    <t>Konstrukce truhlářské</t>
  </si>
  <si>
    <t>74</t>
  </si>
  <si>
    <t>76601</t>
  </si>
  <si>
    <t>D+M KOVÁNÍ VNITŘNÍCH DVEŘÍ, KLIKA-KLIKA, ŠTÍT, VLOŽKA</t>
  </si>
  <si>
    <t>1+4+4+5</t>
  </si>
  <si>
    <t>75</t>
  </si>
  <si>
    <t>76602</t>
  </si>
  <si>
    <t>D+M SAMOZAVÍRAČ A POŽ ATESTEM NA DVEŘE PROTIPOŽ 1</t>
  </si>
  <si>
    <t>76</t>
  </si>
  <si>
    <t>766622131</t>
  </si>
  <si>
    <t>Montáž plastových oken plochy přes 1 m2 otevíravých výšky do 1,5 m s rámem do zdiva</t>
  </si>
  <si>
    <t>Montáž oken plastových včetně montáže rámu na polyuretanovou pěnu plochy přes 1 m2 otevíravých nebo sklápěcích do zdiva, výšky do 1,5 m</t>
  </si>
  <si>
    <t>"OKONO 7" 1,2*0,75*3</t>
  </si>
  <si>
    <t>77</t>
  </si>
  <si>
    <t>611400230RR</t>
  </si>
  <si>
    <t>okno plastové jednokřídlé vyklápěcí 1200 x 750 cm</t>
  </si>
  <si>
    <t>78</t>
  </si>
  <si>
    <t>766660001</t>
  </si>
  <si>
    <t>Montáž dveřních křídel otvíravých 1křídlových š do 0,8 m do ocelové zárubně</t>
  </si>
  <si>
    <t>Montáž dveřních křídel dřevěných nebo plastových otevíravých do ocelové zárubně povrchově upravených jednokřídlových, šířky do 800 mm</t>
  </si>
  <si>
    <t>"2"4</t>
  </si>
  <si>
    <t>"3"4</t>
  </si>
  <si>
    <t>"4"5</t>
  </si>
  <si>
    <t>79</t>
  </si>
  <si>
    <t>611617600</t>
  </si>
  <si>
    <t>dveře vnitřní hladké dýhované 2/3sklo 1křídlé 80x197 cm dub</t>
  </si>
  <si>
    <t>Dveře dřevěné vnitřní dýhované a fóliované dveře vnitřní hladké dýhované standardní provedení zasklené ze 2/3 typ Elegant, model 30 jednokřídlové 80</t>
  </si>
  <si>
    <t>"2" 4</t>
  </si>
  <si>
    <t>80</t>
  </si>
  <si>
    <t>611617170</t>
  </si>
  <si>
    <t>dveře vnitřní hladké dýhované plné 1křídlové 70x197 cm dub</t>
  </si>
  <si>
    <t xml:space="preserve">Dveře dřevěné vnitřní dýhované a fóliované dveře vnitřní hladké dýhované standardní provedení plné typ Elegant, model 10 jednokřídlové 70 x 197 cm  </t>
  </si>
  <si>
    <t>81</t>
  </si>
  <si>
    <t>611617210</t>
  </si>
  <si>
    <t>dveře vnitřní hladké dýhované plné 1křídlové 80x197 cm dub</t>
  </si>
  <si>
    <t xml:space="preserve">Dveře dřevěné vnitřní dýhované a fóliované dveře vnitřní hladké dýhované standardní provedení plné typ Elegant, model 10 jednokřídlové 80 x 197 cm  </t>
  </si>
  <si>
    <t>82</t>
  </si>
  <si>
    <t>766660021</t>
  </si>
  <si>
    <t>Montáž dveřních křídel otvíravých 1křídlových š do 0,8 m požárních do ocelové zárubně</t>
  </si>
  <si>
    <t>83</t>
  </si>
  <si>
    <t>611653320</t>
  </si>
  <si>
    <t>dveře vnitřní protipožární hladké foliované 1křídlé 80x197 cm</t>
  </si>
  <si>
    <t>84</t>
  </si>
  <si>
    <t>766691914</t>
  </si>
  <si>
    <t>Vyvěšení nebo zavěšení dřevěných křídel dveří pl do 2 m2</t>
  </si>
  <si>
    <t xml:space="preserve">Ostatní práce vyvěšení nebo zavěšení křídel s případným uložením a opětovným zavěšením po provedení stavebních změn dřevěných dveřních, plochy do 2 </t>
  </si>
  <si>
    <t>"3"1</t>
  </si>
  <si>
    <t>"1"1</t>
  </si>
  <si>
    <t>"2"1</t>
  </si>
  <si>
    <t>"5"1+1</t>
  </si>
  <si>
    <t>"4B" 2</t>
  </si>
  <si>
    <t>"4B" 3</t>
  </si>
  <si>
    <t>"8"1</t>
  </si>
  <si>
    <t>"5"3</t>
  </si>
  <si>
    <t>85</t>
  </si>
  <si>
    <t>998766202</t>
  </si>
  <si>
    <t>Přesun hmot procentní pro konstrukce truhlářské v objektech v do 12 m</t>
  </si>
  <si>
    <t>771</t>
  </si>
  <si>
    <t>Podlahy z dlaždic</t>
  </si>
  <si>
    <t>86</t>
  </si>
  <si>
    <t>771571810</t>
  </si>
  <si>
    <t>Demontáž podlah z dlaždic keramických kladených do malty</t>
  </si>
  <si>
    <t>"ODHAD 1+ 2+ 3" (4,88+1)*0,3*2+(2+4,88)*2*0,3</t>
  </si>
  <si>
    <t>(1,82+4)*0,3*2</t>
  </si>
  <si>
    <t>2,18</t>
  </si>
  <si>
    <t>"ODHAD DRUHÁ STRANA" 10</t>
  </si>
  <si>
    <t>87</t>
  </si>
  <si>
    <t>771571913</t>
  </si>
  <si>
    <t>Oprava podlah z keramických dlaždic režných do malty do 12 ks/m2</t>
  </si>
  <si>
    <t>Opravy podlah z dlaždic keramických kladených do malty režných nebo glazovaných, při velikosti dlaždic přes 9 do 12 ks/ m2</t>
  </si>
  <si>
    <t>23,328*12</t>
  </si>
  <si>
    <t>88</t>
  </si>
  <si>
    <t>597611100RR</t>
  </si>
  <si>
    <t>dlaždice keramické 33,3 x 33,3 x 0,8 cm I. j.</t>
  </si>
  <si>
    <t>89</t>
  </si>
  <si>
    <t>998771202</t>
  </si>
  <si>
    <t>Přesun hmot procentní pro podlahy z dlaždic v objektech v do 12 m</t>
  </si>
  <si>
    <t>776</t>
  </si>
  <si>
    <t>Podlahy povlakové</t>
  </si>
  <si>
    <t>90</t>
  </si>
  <si>
    <t>776111117</t>
  </si>
  <si>
    <t>Broušení stávajícího podkladu povlakových podlah diamantovým kotoučem</t>
  </si>
  <si>
    <t>Příprava podkladu broušení podlah stávajícího podkladu pro odstranění nerovností (diamantovým kotoučem)</t>
  </si>
  <si>
    <t>"DLE TZ 40 M2" 40*2</t>
  </si>
  <si>
    <t>"02"11,1</t>
  </si>
  <si>
    <t>"03"7,76</t>
  </si>
  <si>
    <t>"05"10,15</t>
  </si>
  <si>
    <t>"13"1,39</t>
  </si>
  <si>
    <t>"17"8,09</t>
  </si>
  <si>
    <t>91</t>
  </si>
  <si>
    <t>776111311</t>
  </si>
  <si>
    <t>Vysátí podkladu povlakových podlah</t>
  </si>
  <si>
    <t>92</t>
  </si>
  <si>
    <t>776121111</t>
  </si>
  <si>
    <t>Vodou ředitelná penetrace savého podkladu povlakových podlah ředěná v poměru 1:3</t>
  </si>
  <si>
    <t>93</t>
  </si>
  <si>
    <t>776201812</t>
  </si>
  <si>
    <t>Demontáž lepených povlakových podlah s podložkou ručně</t>
  </si>
  <si>
    <t>Demontáž povlakových podlahovin lepených ručně s podložkou</t>
  </si>
  <si>
    <t>94</t>
  </si>
  <si>
    <t>776221111</t>
  </si>
  <si>
    <t>Lepení pásů z PVC standardním lepidlem</t>
  </si>
  <si>
    <t>Montáž podlahovin z PVC lepením standardním lepidlem z pásů standardních</t>
  </si>
  <si>
    <t>"04"52-40</t>
  </si>
  <si>
    <t>"20"55,89-40</t>
  </si>
  <si>
    <t>95</t>
  </si>
  <si>
    <t>284122450</t>
  </si>
  <si>
    <t>podlahovina Novoflor Standard šíře 1500 tl. 2 mm</t>
  </si>
  <si>
    <t>Podlahoviny z polyvinylchloridu bez podkladu heterogenní podlahová krytina šířka 1500 mm Novoflor Standard  tl. 2 mm</t>
  </si>
  <si>
    <t>146,38*1,1 "Přepočtené koeficientem množství</t>
  </si>
  <si>
    <t>96</t>
  </si>
  <si>
    <t>776411111</t>
  </si>
  <si>
    <t>Montáž obvodových soklíků výšky do 80 mm</t>
  </si>
  <si>
    <t>97</t>
  </si>
  <si>
    <t>284110060</t>
  </si>
  <si>
    <t>lišta speciální soklová PVC 10224 samolepící 15 x 50 mm role 50 m</t>
  </si>
  <si>
    <t>Podlahoviny z polyvinylchloridu bez podkladu speciální soklové lišty - lišty z měkkého PVC 10224    15 x 50 mm  role 50 m samolepící</t>
  </si>
  <si>
    <t>250*1,02 "Přepočtené koeficientem množství</t>
  </si>
  <si>
    <t>98</t>
  </si>
  <si>
    <t>998776202</t>
  </si>
  <si>
    <t>Přesun hmot procentní pro podlahy povlakové v objektech v do 12 m</t>
  </si>
  <si>
    <t>777</t>
  </si>
  <si>
    <t>Podlahy lité</t>
  </si>
  <si>
    <t>99</t>
  </si>
  <si>
    <t>777551932</t>
  </si>
  <si>
    <t>Opravy podlah stěrkou silikátovou Teralitem R vyrovnávací vrstvou tl do 3 mm</t>
  </si>
  <si>
    <t>Opravy podlah stěrkou silikátovou bez penetrace vyrovnávací vrstvou tl. do 3 mm včetně vyhlazení Teralit R</t>
  </si>
  <si>
    <t>998777202</t>
  </si>
  <si>
    <t>Přesun hmot procentní pro podlahy lité v objektech v do 12 m</t>
  </si>
  <si>
    <t>781</t>
  </si>
  <si>
    <t>Dokončovací práce - obklady</t>
  </si>
  <si>
    <t>101</t>
  </si>
  <si>
    <t>781414111</t>
  </si>
  <si>
    <t>Montáž obkladaček vnitřních pravoúhlých pórovinových do 22 ks/m2 lepených flexibilním lepidlem</t>
  </si>
  <si>
    <t>Montáž obkladů vnitřních stěn z obkladaček a dekorů (listel) pórovinových lepených flexibilním lepidlem z obkladaček pravoúhlých do 22 ks/m2</t>
  </si>
  <si>
    <t>"03"(0,9+1,32)*2*2,4-0,6*2,4+0,1*2,4</t>
  </si>
  <si>
    <t>(1+1,32)*2*2-0,6*2-0,8*2-0,7*2</t>
  </si>
  <si>
    <t>(0,9+1,32)*2*2-0,7*2</t>
  </si>
  <si>
    <t>"15"(1,685+3)*2*2,4-0,7*2*2</t>
  </si>
  <si>
    <t>(1,685+0,9)*2*2,4-0,7*2,4</t>
  </si>
  <si>
    <t>"22"(1,6+1,8)*2*2-0,7*2</t>
  </si>
  <si>
    <t>"23"(1,8+1,2)*2*2-0,7*2</t>
  </si>
  <si>
    <t>102</t>
  </si>
  <si>
    <t>597610000R</t>
  </si>
  <si>
    <t>obkládačky keramické 25 x 33 x 0,7 cm I. j.</t>
  </si>
  <si>
    <t>Obkládačky a dlaždice keramické koupelny - RAKO obkládačky formát 25 x 33 x  0,7 cm (bílé i barevné) ALLEGRO            I.j.  (cen.sk. 76)</t>
  </si>
  <si>
    <t>75,232*1,1 "Přepočtené koeficientem množství</t>
  </si>
  <si>
    <t>103</t>
  </si>
  <si>
    <t>781419194</t>
  </si>
  <si>
    <t>Příplatek k montáži obkladů vnitřních pórovinových za nerovný povrch</t>
  </si>
  <si>
    <t>Montáž obkladů vnitřních stěn z obkladaček a dekorů (listel) pórovinových Příplatek k cenám obkladaček za vyrovnání nerovného povrchu</t>
  </si>
  <si>
    <t>75,232*0,5</t>
  </si>
  <si>
    <t>104</t>
  </si>
  <si>
    <t>998781202</t>
  </si>
  <si>
    <t>Přesun hmot procentní pro obklady keramické v objektech v do 12 m</t>
  </si>
  <si>
    <t>783</t>
  </si>
  <si>
    <t>Dokončovací práce - nátěry</t>
  </si>
  <si>
    <t>105</t>
  </si>
  <si>
    <t>783314201</t>
  </si>
  <si>
    <t>Základní antikorozní jednonásobný syntetický standardní nátěr zámečnických konstrukcí</t>
  </si>
  <si>
    <t>Základní antikorozní nátěr zámečnických konstrukcí jednonásobný syntetický standardní</t>
  </si>
  <si>
    <t>"ZÁRUBNĚ" 15*1</t>
  </si>
  <si>
    <t>106</t>
  </si>
  <si>
    <t>783315103</t>
  </si>
  <si>
    <t>Jednonásobný syntetický  samozákladující mezinátěr zámečnických konstrukcí</t>
  </si>
  <si>
    <t>107</t>
  </si>
  <si>
    <t>783317101</t>
  </si>
  <si>
    <t>Krycí jednonásobný syntetický standardní nátěr zámečnických konstrukcí</t>
  </si>
  <si>
    <t>784</t>
  </si>
  <si>
    <t>Dokončovací práce - malby a tapety</t>
  </si>
  <si>
    <t>108</t>
  </si>
  <si>
    <t>784121001</t>
  </si>
  <si>
    <t>Oškrabání malby v mísnostech výšky do 3,80 m</t>
  </si>
  <si>
    <t>Oškrabání malby v místnostech výšky do 3,80 m</t>
  </si>
  <si>
    <t>"STROP" 311,04-15,64</t>
  </si>
  <si>
    <t>"STĚNY" (17,665+0,1+2,9+7,335+0,1+10,4)*3*4</t>
  </si>
  <si>
    <t>10*3*6</t>
  </si>
  <si>
    <t>4,5*3*26</t>
  </si>
  <si>
    <t>109</t>
  </si>
  <si>
    <t>784181101</t>
  </si>
  <si>
    <t>Základní akrylátová jednonásobná penetrace podkladu v místnostech výšky do 3,80m</t>
  </si>
  <si>
    <t>110</t>
  </si>
  <si>
    <t>784321031</t>
  </si>
  <si>
    <t>Dvojnásobné silikátové bílé malby v místnosti výšky do 3,80 m</t>
  </si>
  <si>
    <t>Malby silikátové dvojnásobné, bílé v místnostech výšky do 3,80 m</t>
  </si>
  <si>
    <t>1288,4</t>
  </si>
  <si>
    <t>"SDK STROP" 15,64-75,232 "OBKLADY"</t>
  </si>
  <si>
    <t>111</t>
  </si>
  <si>
    <t>784321051</t>
  </si>
  <si>
    <t>Příplatek k cenám dvojnásobných silikátových maleb za barevnou malbu v odstínu světlém</t>
  </si>
  <si>
    <t>Malby silikátové dvojnásobné, bílé Příplatek k cenám dvojnásobných silikátových bílých maleb za provádění barevné malby za barevný odstín v tónu svě</t>
  </si>
  <si>
    <t>1228,808*0,5 "1/2 BAREVNÁ"</t>
  </si>
  <si>
    <t>Práce a dodávky M</t>
  </si>
  <si>
    <t>21-M</t>
  </si>
  <si>
    <t>Elektromontáže</t>
  </si>
  <si>
    <t>112</t>
  </si>
  <si>
    <t>211R</t>
  </si>
  <si>
    <t>D+M, ELEKTROINSTALACE - VIZ SAMOSTATNÝ VÝKAZ</t>
  </si>
  <si>
    <t>KČ</t>
  </si>
  <si>
    <t>24-M</t>
  </si>
  <si>
    <t>Montáže vzduchotechnických zařízení</t>
  </si>
  <si>
    <t>113</t>
  </si>
  <si>
    <t>241R</t>
  </si>
  <si>
    <t>D+M VZT ODVĚTRÁNÍ MÍSTNOSTÍ 3 - FLEXIBILNÍ HADICE,VSTUPNÍ MŽÍŽKA VE SPRŠE,AXIÁLNÍ VENTILÁTOR</t>
  </si>
  <si>
    <t>"VČETNĚ DVÍŘEK 300/300 V PODHLEDU U VENTILÁTORU, VČ ZEDNICKÝCH¨"</t>
  </si>
  <si>
    <t>"PŘÍPOMOCÍ, MŘÍŽKY NA FASÁDĚ ATD" 1</t>
  </si>
  <si>
    <t>114</t>
  </si>
  <si>
    <t>242R</t>
  </si>
  <si>
    <t>D+M VZT ODVĚTRÁNÍ MÍSTNOSTÍ 15 A 16 - FLEXIBILNÍ HADICE,VSTUPNÍ MŽÍŽKA VE SPRŠE,AXIÁLNÍ VENTILÁTOR</t>
  </si>
  <si>
    <t>02 - PAVILON B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</si>
  <si>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</si>
  <si>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</si>
  <si>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</si>
  <si>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</si>
  <si>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712 - Povlakové krytiny</t>
  </si>
  <si>
    <t xml:space="preserve">    767 - Konstrukce zámečnické</t>
  </si>
  <si>
    <t xml:space="preserve">    27-M - VÝTAHY</t>
  </si>
  <si>
    <t>Zemní práce</t>
  </si>
  <si>
    <t>120901123</t>
  </si>
  <si>
    <t>Bourání zdiva z ŽB nebo předpjatého betonu v odkopávkách nebo prokopávkách ručně</t>
  </si>
  <si>
    <t>-1104252946</t>
  </si>
  <si>
    <t xml:space="preserve">Bourání konstrukcí v odkopávkách a prokopávkách, korytech vodotečí, melioračních kanálech - ručně s přemístěním suti na hromady na vzdálenost do 20 </t>
  </si>
  <si>
    <t>"VYBOURÁNÍ ČÁSTI PASU U VÝTAHU" 0,4*0,45*2,66</t>
  </si>
  <si>
    <t>"VYBOURÁNÍ ČÁSTI ÚASU POD OBVOD PLÁŠTĚM"0,4*0,5*2,9</t>
  </si>
  <si>
    <t>122201101</t>
  </si>
  <si>
    <t>Odkopávky a prokopávky nezapažené v hornině tř. 3 objem do 100 m3</t>
  </si>
  <si>
    <t>1681890239</t>
  </si>
  <si>
    <t>Odkopávky a prokopávky nezapažené s přehozením výkopku na vzdálenost do 3 m nebo s naložením na dopravní prostředek v hornině tř. 3 do 100 m3</t>
  </si>
  <si>
    <t>"PRO RAMPU" 5</t>
  </si>
  <si>
    <t>139711101</t>
  </si>
  <si>
    <t>Vykopávky v uzavřených prostorách v hornině tř. 1 až 4</t>
  </si>
  <si>
    <t>-1231134963</t>
  </si>
  <si>
    <t>Vykopávka v uzavřených prostorách s naložením výkopku na dopravní prostředek v hornině tř. 1 až 4</t>
  </si>
  <si>
    <t>"VÝKOP PRO VÝTAH" 7,5</t>
  </si>
  <si>
    <t>"VÝKOP PASŮ"0,5*0,63*2,51*2</t>
  </si>
  <si>
    <t>0,5*0,63*1,6</t>
  </si>
  <si>
    <t>161101501</t>
  </si>
  <si>
    <t>Svislé přemístění výkopku nošením svisle do v 3 m v hornině tř. 1 až 4</t>
  </si>
  <si>
    <t>-1221587647</t>
  </si>
  <si>
    <t>162201201</t>
  </si>
  <si>
    <t>Vodorovné přemístění do 10 m nošením výkopku z horniny tř. 1 až 4</t>
  </si>
  <si>
    <t>-147498580</t>
  </si>
  <si>
    <t>Vodorovné přemístění výkopku nošením s vyprázdněním nádoby na hromady nebo do dopravního prostředku na vzdálenost do 10 m z horniny tř. 1 až 4</t>
  </si>
  <si>
    <t>9,585*2 "NA MEZISKLÁDKU A ZPĚT"</t>
  </si>
  <si>
    <t>162601102</t>
  </si>
  <si>
    <t>Vodorovné přemístění do 5000 m výkopku/sypaniny z horniny tř. 1 až 4</t>
  </si>
  <si>
    <t>1156526232</t>
  </si>
  <si>
    <t>171201211</t>
  </si>
  <si>
    <t>Poplatek za uložení odpadu ze sypaniny na skládce (skládkovné)</t>
  </si>
  <si>
    <t>-1059514220</t>
  </si>
  <si>
    <t>Uložení sypaniny poplatek za uložení sypaniny na skládce (skládkovné)</t>
  </si>
  <si>
    <t>5,000*1,8</t>
  </si>
  <si>
    <t>17401R</t>
  </si>
  <si>
    <t>NÁKUP CHYBĚJÍCÍ ZEMINY S DOVOZEM NA STAVBU</t>
  </si>
  <si>
    <t>M3</t>
  </si>
  <si>
    <t>-254548509</t>
  </si>
  <si>
    <t>11,898-9,585</t>
  </si>
  <si>
    <t>174101102</t>
  </si>
  <si>
    <t>Zásyp v uzavřených prostorech sypaninou se zhutněním</t>
  </si>
  <si>
    <t>373424300</t>
  </si>
  <si>
    <t>Zásyp sypaninou z jakékoliv horniny s uložením výkopku ve vrstvách se zhutněním v uzavřených prostorách s urovnáním povrchu zásypu</t>
  </si>
  <si>
    <t>"POD DESKOU VÝTAHU"</t>
  </si>
  <si>
    <t>2,66*1,6*1,28</t>
  </si>
  <si>
    <t xml:space="preserve">"KLÍN OKOLO ZÁKLADU VÝTAHU" </t>
  </si>
  <si>
    <t>(4,5+3,5)*0,5*(0+1)*0,5*2,28</t>
  </si>
  <si>
    <t>(2+1)*0,5*(0+1,2)*0,5*2,1</t>
  </si>
  <si>
    <t>Zakládání</t>
  </si>
  <si>
    <t>212755211</t>
  </si>
  <si>
    <t>Trativody z drenážních trubek plastových flexibilních D 50 mm bez lože</t>
  </si>
  <si>
    <t>373766438</t>
  </si>
  <si>
    <t>Trativody bez lože z drenážních trubek plastových flexibilních D 50 mm</t>
  </si>
  <si>
    <t>"ODVODNĚNÁ DNA VÝTAHU" 4</t>
  </si>
  <si>
    <t>273321411</t>
  </si>
  <si>
    <t>Základové desky ze ŽB bez zvýšených nároků na prostředí tř. C 20/25</t>
  </si>
  <si>
    <t>-1874566185</t>
  </si>
  <si>
    <t>Základy z betonu železového (bez výztuže) desky z betonu bez zvýšených nároků na prostředí tř. C 20/25</t>
  </si>
  <si>
    <t>"POD VÝTAH" 2,6*3,51*0,3</t>
  </si>
  <si>
    <t>273351215</t>
  </si>
  <si>
    <t>Zřízení bednění stěn základových desek</t>
  </si>
  <si>
    <t>-1083218953</t>
  </si>
  <si>
    <t>Bednění základových stěn desek svislé nebo šikmé (odkloněné), půdorysně přímé nebo zalomené ve volných nebo zapažených jámách, rýhách, šachtách, vče</t>
  </si>
  <si>
    <t>"POD VÝTAH"</t>
  </si>
  <si>
    <t>(3,51+2,6)*2*0,5</t>
  </si>
  <si>
    <t>273351216</t>
  </si>
  <si>
    <t>Odstranění bednění stěn základových desek</t>
  </si>
  <si>
    <t>-2003577634</t>
  </si>
  <si>
    <t>273362021</t>
  </si>
  <si>
    <t>Výztuž základových desek svařovanými sítěmi Kari</t>
  </si>
  <si>
    <t>-1659843966</t>
  </si>
  <si>
    <t>Výztuž základů desek ze svařovaných sítí z drátů typu KARI</t>
  </si>
  <si>
    <t xml:space="preserve">"DESKA POD VÝTAH" </t>
  </si>
  <si>
    <t>3,51*2,6*4*5,39833*1,1*0,001</t>
  </si>
  <si>
    <t>274313511</t>
  </si>
  <si>
    <t>Základové pásy z betonu tř. C 12/15</t>
  </si>
  <si>
    <t>145255271</t>
  </si>
  <si>
    <t>Základy z betonu prostého pasy betonu kamenem neprokládaného tř. C 12/15</t>
  </si>
  <si>
    <t>"NOVÉ ZÁKLADY POD VÝTAHOVOU ŠACHTU"</t>
  </si>
  <si>
    <t>0,6*0,63*3,51*2</t>
  </si>
  <si>
    <t>0,6*0,63*1,6*2</t>
  </si>
  <si>
    <t>274351215</t>
  </si>
  <si>
    <t>Zřízení bednění stěn základových pasů</t>
  </si>
  <si>
    <t>1485512948</t>
  </si>
  <si>
    <t>Bednění základových stěn pasů svislé nebo šikmé (odkloněné), půdorysně přímé nebo zalomené ve volných nebo zapažených jámách, rýhách, šachtách, včet</t>
  </si>
  <si>
    <t>0,3*3,51*2+0,3*2,66*2</t>
  </si>
  <si>
    <t>0,3*1,6*2+0,3*2,6*2</t>
  </si>
  <si>
    <t>274351216</t>
  </si>
  <si>
    <t>Odstranění bednění stěn základových pasů</t>
  </si>
  <si>
    <t>-2098916498</t>
  </si>
  <si>
    <t>274361821</t>
  </si>
  <si>
    <t>Výztuž základových pásů betonářskou ocelí 10 505 (R)</t>
  </si>
  <si>
    <t>-492979885</t>
  </si>
  <si>
    <t>Výztuž základů pasů z betonářské oceli 10 505 (R) nebo BSt 500</t>
  </si>
  <si>
    <t>24,135*0,01 "VÝZTUŽ ZÁKLADU Z TVÁRNICC ZB"</t>
  </si>
  <si>
    <t>279113136</t>
  </si>
  <si>
    <t>Základová zeď tl do 500 mm z tvárnic ztraceného bednění včetně výplně z betonu tř. C 16/20</t>
  </si>
  <si>
    <t>290417356</t>
  </si>
  <si>
    <t>Základové zdi z tvárnic ztraceného bednění včetně výplně z betonu bez zvláštních nároků na vliv prostředí (X0, XC) třídy C 16/20, tloušťky zdiva pře</t>
  </si>
  <si>
    <t>3,51*1,75</t>
  </si>
  <si>
    <t>2,6*2,2</t>
  </si>
  <si>
    <t>2,6*1,75</t>
  </si>
  <si>
    <t>3,51*2,2</t>
  </si>
  <si>
    <t>311238337</t>
  </si>
  <si>
    <t>Zdivo nosné vnitřní zvukově izolační HELUZ tl 300 mm pevnosti P 15 na MC</t>
  </si>
  <si>
    <t>-1967957979</t>
  </si>
  <si>
    <t>Zdivo nosné jednovrstvé z cihel děrovaných HELUZ vnitřní, spojené na pero a drážku zvukově izolační na maltu MC, pevnost cihel P15, tl. zdiva 300 mm</t>
  </si>
  <si>
    <t xml:space="preserve">"VÝTAH" </t>
  </si>
  <si>
    <t>(3,31+2,1)*(3+3+0,75+0,5)</t>
  </si>
  <si>
    <t>-1,1*2,2*2</t>
  </si>
  <si>
    <t>"04 1.NP" (2,265+1,75)*3-0,8*1,97</t>
  </si>
  <si>
    <t>339921111</t>
  </si>
  <si>
    <t>Osazování betonových palisád do betonového základu jednotlivě výšky prvku do 0,5 m</t>
  </si>
  <si>
    <t>2087131512</t>
  </si>
  <si>
    <t>592284070</t>
  </si>
  <si>
    <t>BEST-PALISÁDA PREMIUM betonová přírodní 11x11x40</t>
  </si>
  <si>
    <t>577124431</t>
  </si>
  <si>
    <t xml:space="preserve">Prefabrikáty pro komunální stavby a pro terénní úpravu ostatní betonové a železobetonové palisády BEST provedení: přírodní /dl x š (D) x v/ PREMIUM </t>
  </si>
  <si>
    <t>108,000*1,01</t>
  </si>
  <si>
    <t>-2123716310</t>
  </si>
  <si>
    <t>"1.NP  05" 0,2*3</t>
  </si>
  <si>
    <t>"2.NP 06"0,4*3</t>
  </si>
  <si>
    <t>418989744</t>
  </si>
  <si>
    <t xml:space="preserve">"1.NP" </t>
  </si>
  <si>
    <t>"07"1,5*3</t>
  </si>
  <si>
    <t>"12-05"1,2*3</t>
  </si>
  <si>
    <t>"09-11"1*2,1</t>
  </si>
  <si>
    <t>"03"1,5*3</t>
  </si>
  <si>
    <t>340239225</t>
  </si>
  <si>
    <t>Zazdívka otvorů pl do 4 m2 v příčkách nebo stěnách z cihel POROTHERM P+D tl 300 mm</t>
  </si>
  <si>
    <t>1090968042</t>
  </si>
  <si>
    <t>Zazdívka otvorů v příčkách nebo stěnách plochy přes 1 m2 do 4 m2 cihlami POROTHERM P+D, pevnosti P15, tl. stěny 300 mm</t>
  </si>
  <si>
    <t xml:space="preserve">"ZAZDÍVKY OTVORŮ VE VÝTAHU" </t>
  </si>
  <si>
    <t>0,8*1,97*2</t>
  </si>
  <si>
    <t>"05"1,125*3</t>
  </si>
  <si>
    <t>Vodorovné konstrukce</t>
  </si>
  <si>
    <t>417238112</t>
  </si>
  <si>
    <t>Obezdívka věnce jednostranná věncovkou POROTHERM v přes 210 do 250 mm včetně polystyrenu tl 70 mm</t>
  </si>
  <si>
    <t>1925409597</t>
  </si>
  <si>
    <t>Obezdívka ztužujícího věnce věncovkou pálenou POROTHERM včetně tepelné izolace z pěnového polystyrenu tl. 70 m jednostranná, výška věnce přes 210 do</t>
  </si>
  <si>
    <t>(3,31+2,1)*4</t>
  </si>
  <si>
    <t>417321414</t>
  </si>
  <si>
    <t>Ztužující pásy a věnce ze ŽB tř. C 20/25</t>
  </si>
  <si>
    <t>42362680</t>
  </si>
  <si>
    <t>Ztužující pásy a věnce z betonu železového (bez výztuže) tř. C 20/25</t>
  </si>
  <si>
    <t>(3,31+2,1)*0,25*(0,3-0,07)*4</t>
  </si>
  <si>
    <t>417351115</t>
  </si>
  <si>
    <t>Zřízení bednění ztužujících věnců</t>
  </si>
  <si>
    <t>-1393331530</t>
  </si>
  <si>
    <t>Bednění bočnic ztužujících pásů a věnců včetně vzpěr zřízení</t>
  </si>
  <si>
    <t>(0,3+3+1,5)*0,25*4</t>
  </si>
  <si>
    <t>417351116</t>
  </si>
  <si>
    <t>Odstranění bednění ztužujících věnců</t>
  </si>
  <si>
    <t>-531881720</t>
  </si>
  <si>
    <t>417361821</t>
  </si>
  <si>
    <t>Výztuž ztužujících pásů a věnců betonářskou ocelí 10 505</t>
  </si>
  <si>
    <t>-550301643</t>
  </si>
  <si>
    <t>Výztuž ztužujících pásů a věnců z betonářské oceli 10 505 (R) nebo BSt 500</t>
  </si>
  <si>
    <t>(3,31+2,1)*0,25*(0,3-0,07)*4*0,1</t>
  </si>
  <si>
    <t>STROP</t>
  </si>
  <si>
    <t>NOVÝ STROP NAD VÝTAHOVOU ŠACHTOU - KOMPLETNÍ KONSTRUKCE - BETON, ARMATURA,BEDNĚNÍ</t>
  </si>
  <si>
    <t>2014939971</t>
  </si>
  <si>
    <t>3,31*2,1</t>
  </si>
  <si>
    <t>Komunikace pozemní</t>
  </si>
  <si>
    <t>56104R</t>
  </si>
  <si>
    <t>NABETONÁVKA NA UKONČENÍ RAMPY - PŘECHOD NA PŮVODNÍ POVRCH</t>
  </si>
  <si>
    <t>-2106383587</t>
  </si>
  <si>
    <t>564761111</t>
  </si>
  <si>
    <t>Podklad z kameniva hrubého drceného vel. 32-63 mm tl 200 mm</t>
  </si>
  <si>
    <t>-434602349</t>
  </si>
  <si>
    <t>564861111</t>
  </si>
  <si>
    <t>Podklad ze štěrkodrtě ŠD tl 200 mm</t>
  </si>
  <si>
    <t>1272314638</t>
  </si>
  <si>
    <t>Podklad ze štěrkodrti ŠD s rozprostřením a zhutněním, po zhutnění tl. 200 mm</t>
  </si>
  <si>
    <t>(1,415+1,985)*0,5*1,501</t>
  </si>
  <si>
    <t>9,38*1,5</t>
  </si>
  <si>
    <t>596211110</t>
  </si>
  <si>
    <t>Kladení zámkové dlažby komunikací pro pěší tl 60 mm skupiny A pl do 50 m2</t>
  </si>
  <si>
    <t>229830545</t>
  </si>
  <si>
    <t>592452020</t>
  </si>
  <si>
    <t>dlažba zámková IČKO barevná 19,6x16,1x6 cm</t>
  </si>
  <si>
    <t>-429521750</t>
  </si>
  <si>
    <t>Dlaždice betonové dlažba zámková (ČSN EN 1338) dlažba zámková IČKO 1 m2=36 kusů 19,6 x 16,1 x 6  barevná</t>
  </si>
  <si>
    <t>Poznámka k položce:</t>
  </si>
  <si>
    <t>spotřeba: 36 kus/m2</t>
  </si>
  <si>
    <t>16,622*1,1</t>
  </si>
  <si>
    <t>-1064249280</t>
  </si>
  <si>
    <t>"1.NP" (1,78+2,4+1,325+1,65+3,61+1,975+3,22)*0,1</t>
  </si>
  <si>
    <t>"2.NP"(3,625+1,44+1,04)*0,1</t>
  </si>
  <si>
    <t>-799040996</t>
  </si>
  <si>
    <t>-1450820206</t>
  </si>
  <si>
    <t>"1.NP" 6*3*0,1</t>
  </si>
  <si>
    <t>"2.NP" 7*3*0,1</t>
  </si>
  <si>
    <t>1102036544</t>
  </si>
  <si>
    <t>"07"1,5*3*2</t>
  </si>
  <si>
    <t>"12-05"1,2*3*2</t>
  </si>
  <si>
    <t>"09-11"1*2,1*2</t>
  </si>
  <si>
    <t>"03"1,5*3*2</t>
  </si>
  <si>
    <t>909097423</t>
  </si>
  <si>
    <t>"NA DO ZDÍVKÁCH Z YTONGU" 29,4</t>
  </si>
  <si>
    <t>(1,8+2,66)*2*(3+3+0,75+0,5)</t>
  </si>
  <si>
    <t>"04 1.NP" (1,525+1,45)*3-0,8*1,97</t>
  </si>
  <si>
    <t>"1.NP  05" 0,2*3*2+0,3*3</t>
  </si>
  <si>
    <t>"2.NP 06"0,4*3*2+0,3*3</t>
  </si>
  <si>
    <t>1609358421</t>
  </si>
  <si>
    <t>"U DVEŘÍ VÝTAHU" 2*0,3*2*3+0,9*0,3*3</t>
  </si>
  <si>
    <t>622131101</t>
  </si>
  <si>
    <t>Cementový postřik vnějších stěn nanášený celoplošně ručně</t>
  </si>
  <si>
    <t>-974340934</t>
  </si>
  <si>
    <t>Podkladní a spojovací vrstva vnějších omítaných ploch cementový postřik nanášený ručně celoplošně stěn</t>
  </si>
  <si>
    <t>622321121</t>
  </si>
  <si>
    <t>Vápenocementová omítka hladká jednovrstvá vnějších stěn nanášená ručně</t>
  </si>
  <si>
    <t>-1004904278</t>
  </si>
  <si>
    <t>622531021</t>
  </si>
  <si>
    <t>Tenkovrstvá silikonová zrnitá omítka tl. 2,0 mm včetně penetrace vnějších stěn</t>
  </si>
  <si>
    <t>551651241</t>
  </si>
  <si>
    <t>-587370976</t>
  </si>
  <si>
    <t>"1.NP" 2</t>
  </si>
  <si>
    <t>"2.NP" 2</t>
  </si>
  <si>
    <t>ocelová zárubeň pro zdění 95 800 * 1970 mm</t>
  </si>
  <si>
    <t>285170463</t>
  </si>
  <si>
    <t>916231213</t>
  </si>
  <si>
    <t>Osazení chodníkového obrubníku betonového stojatého s boční opěrou do lože z betonu prostého</t>
  </si>
  <si>
    <t>-630450116</t>
  </si>
  <si>
    <t>592173030</t>
  </si>
  <si>
    <t>obrubník betonový zahradní přírodní šedá ABO 6/20 50x5x20 cm</t>
  </si>
  <si>
    <t>-1852366966</t>
  </si>
  <si>
    <t>941211111</t>
  </si>
  <si>
    <t>Montáž lešení řadového rámového lehkého zatížení do 200 kg/m2 š do 0,9 m v do 10 m</t>
  </si>
  <si>
    <t>580241794</t>
  </si>
  <si>
    <t>Montáž lešení řadového rámového lehkého pracovního s podlahami s provozním zatížením tř. 3 do 200 kg/m2 šířky tř. SW06 přes 0,6 do 0,9 m, výšky do 1</t>
  </si>
  <si>
    <t>(3,31+2,1)*7,9</t>
  </si>
  <si>
    <t>941211211</t>
  </si>
  <si>
    <t>Příplatek k lešení řadovému rámovému lehkému š 0,9 m v do 25 m za první a ZKD den použití</t>
  </si>
  <si>
    <t>-455868485</t>
  </si>
  <si>
    <t>Montáž lešení řadového rámového lehkého pracovního s podlahami s provozním zatížením tř. 3 do 200 kg/m2 Příplatek za první a každý další den použití</t>
  </si>
  <si>
    <t>42,739*30</t>
  </si>
  <si>
    <t>941211811</t>
  </si>
  <si>
    <t>Demontáž lešení řadového rámového lehkého zatížení do 200 kg/m2 š do 0,9 m v do 10 m</t>
  </si>
  <si>
    <t>17445991</t>
  </si>
  <si>
    <t>Demontáž lešení řadového rámového lehkého pracovního s provozním zatížením tř. 3 do 200 kg/m2 šířky tř. SW06 přes 0,6 do 0,9 m, výšky do 10 m</t>
  </si>
  <si>
    <t>42,739</t>
  </si>
  <si>
    <t>2104139261</t>
  </si>
  <si>
    <t>949311111</t>
  </si>
  <si>
    <t>Montáž lešení trubkového do šachet o půdorysné ploše do 6 m2 v do 10 m</t>
  </si>
  <si>
    <t>1431818547</t>
  </si>
  <si>
    <t>949311211</t>
  </si>
  <si>
    <t>Příplatek k lešení trubkovému do šachet do 6 m2 v do 30 m za první a ZKD den použití</t>
  </si>
  <si>
    <t>-414258128</t>
  </si>
  <si>
    <t>Montáž lešení trubkového do šachet (výtahových, potrubních) Příplatek za první a každý další den použití lešení k ceně -1111, -1112 nebo -1113</t>
  </si>
  <si>
    <t>9*30</t>
  </si>
  <si>
    <t>949311811</t>
  </si>
  <si>
    <t>Demontáž lešení trubkového do šachet o půdorysné ploše do 6 m2 v do 10 m</t>
  </si>
  <si>
    <t>334996948</t>
  </si>
  <si>
    <t>899699875</t>
  </si>
  <si>
    <t>"1.NP"12,27+18,95+16,59+7,36+15,16+43,33+36,59+18,88+29,08+4,92+7,86+7,95+6,54+1,52</t>
  </si>
  <si>
    <t>"2.np" 21,53+8,54+44,83+34,12+18,45+23,22+15,16+5,03+7,91+8+6,11+6,54+1,52</t>
  </si>
  <si>
    <t>-659292623</t>
  </si>
  <si>
    <t>"1.NP"</t>
  </si>
  <si>
    <t>"8"(1,76+2,4)*3-0,8*1,97</t>
  </si>
  <si>
    <t>"4"(1,325+1,65)*3-0,8*1,97</t>
  </si>
  <si>
    <t>"5"3,61*3-0,8*1,97</t>
  </si>
  <si>
    <t>"10"(1,975+3,2)*3-0,8*1,97</t>
  </si>
  <si>
    <t>"2.NP"</t>
  </si>
  <si>
    <t>"9"(1,04+1,44)*3</t>
  </si>
  <si>
    <t>"8"3,625*3-0,8*1,97*2</t>
  </si>
  <si>
    <t>"7"1,225*3</t>
  </si>
  <si>
    <t>963012520</t>
  </si>
  <si>
    <t>Bourání stropů z ŽB desek š přes 300 mm tl přes 140 mm</t>
  </si>
  <si>
    <t>1564248286</t>
  </si>
  <si>
    <t>Bourání stropů z desek nebo panelů železobetonových prefabrikovaných s dutinami z panelů, š. přes 300 mm tl. přes 140 mm</t>
  </si>
  <si>
    <t>"PRO VÝTAH" 2,5*1,8*0,3*3</t>
  </si>
  <si>
    <t>-849463002</t>
  </si>
  <si>
    <t>"PRO PRŮCHOD 05" 0,3*3*2</t>
  </si>
  <si>
    <t>1773053238</t>
  </si>
  <si>
    <t>"1.NP" "8" 0,8*1,97</t>
  </si>
  <si>
    <t>"4" 0,8*1,97</t>
  </si>
  <si>
    <t>"7" 0,8*1,97</t>
  </si>
  <si>
    <t>"5"0,8*1,97</t>
  </si>
  <si>
    <t>"10"0,8*1,97</t>
  </si>
  <si>
    <t>"12"0,9*2,6</t>
  </si>
  <si>
    <t>"2.NP" 0,8*1,97*4</t>
  </si>
  <si>
    <t>968082017</t>
  </si>
  <si>
    <t>Vybourání plastových rámů oken zdvojených včetně křídel plochy přes 2 do 4 m2</t>
  </si>
  <si>
    <t>762389903</t>
  </si>
  <si>
    <t>Vybourání plastových rámů oken s křídly, dveřních zárubní, vrat rámu oken s křídly zdvojenými, plochy přes 2 do 4 m2</t>
  </si>
  <si>
    <t>"5+6+10"1,2*1,8*3</t>
  </si>
  <si>
    <t>"2.NP 5+8" 1,2*1,8*2</t>
  </si>
  <si>
    <t>971033531</t>
  </si>
  <si>
    <t>Vybourání otvorů ve zdivu cihelném pl do 1 m2 na MVC nebo MV tl do 150 mm</t>
  </si>
  <si>
    <t>1511253520</t>
  </si>
  <si>
    <t>"DVÍŘKA VÝTAHU" 0,9*0,9</t>
  </si>
  <si>
    <t>1896767457</t>
  </si>
  <si>
    <t>"1.NP 4"0,9*2,05*2</t>
  </si>
  <si>
    <t>"2.NP 4" 0,9*2*2+(1,55+0,94)*3-0,8*1,97</t>
  </si>
  <si>
    <t>"VYBOURÁNÍ VÝPLNÍ ZÁBRADLÍ 1.NP" 5,5*0,9*2</t>
  </si>
  <si>
    <t>"VYBOURÁNÍ VÝPLNÍ ZÁBRADLÍ 2.NP" 5,5*0,9*0,5</t>
  </si>
  <si>
    <t>-1917431874</t>
  </si>
  <si>
    <t>"PRO VÝTAH 1.NP 12" (1,1+0,5)*0,3*3</t>
  </si>
  <si>
    <t>"PRO PRŮCHOD 12" 1,2*3*0,3-1,2*1,8*0,3</t>
  </si>
  <si>
    <t>-890899939</t>
  </si>
  <si>
    <t>DEMONTÁŽ OCELOVÉHO SLOUPU  VČETNĚ ODVOZU  A POPLATKU ZA ULOŽENÍ NA SKLÁDKU</t>
  </si>
  <si>
    <t>1801922624</t>
  </si>
  <si>
    <t>VYBOURÁNÍ OCELOVÝCH RÁMŮ ZÁBRADLÍ PO VYBOURÁNÍ ZDIVA VČETNĚ ODVOZU A POPLATKU ZA ULOŽENÍ NA SKLÁDKU</t>
  </si>
  <si>
    <t>-1711836442</t>
  </si>
  <si>
    <t>"2.NP" 0,5</t>
  </si>
  <si>
    <t>1086113764</t>
  </si>
  <si>
    <t>"FAKTUROVAT POIZE PO ODSOUHLASÍ TDI"150</t>
  </si>
  <si>
    <t>455108533</t>
  </si>
  <si>
    <t>-1972262153</t>
  </si>
  <si>
    <t>-1784674475</t>
  </si>
  <si>
    <t>33,547*5 "Přepočtené koeficientem množství</t>
  </si>
  <si>
    <t>1177993426</t>
  </si>
  <si>
    <t>1963192167</t>
  </si>
  <si>
    <t>382183487</t>
  </si>
  <si>
    <t>"1.NP" 11+12" 7,86+7,95</t>
  </si>
  <si>
    <t>"2.NP 9+10" 7,91+8</t>
  </si>
  <si>
    <t>-589664223</t>
  </si>
  <si>
    <t>"1.NP 11"1,7*4*0,4-0,8*2*0,4+(1,23+1,7)*2*0,4-0,8*2*0,4+(1,485+1,5)*2*2,1-0,8*2,1</t>
  </si>
  <si>
    <t>"12"(1,685+1,7)*2*0,4-0,8*2*0,4+(1,23+1,685)*2*0,4-0,8*2*0,4+(1,61+1,5)*2*2,1-0,8*2,1</t>
  </si>
  <si>
    <t>"2.NP 09" (1,725+2,6)*2*0,4-0,8*0,4*2+(1,445+2,1)*2*2,1-0,8*2,1</t>
  </si>
  <si>
    <t>" 10" (1,65+2,6)*2*0,4-0,8*0,4*2+(1,635+2,1)*2*2,1-0,8*2,1</t>
  </si>
  <si>
    <t>1782157348</t>
  </si>
  <si>
    <t>-1433804014</t>
  </si>
  <si>
    <t>712</t>
  </si>
  <si>
    <t>Povlakové krytiny</t>
  </si>
  <si>
    <t>712,01</t>
  </si>
  <si>
    <t>NOIVÁ STŘEŠNÍ KRYTINA NA VÝTAHOVÉ ŠACHTĚ VČETNĚ ROZEBRÁNÍ PŮVODNÍ, NAPOJENÍ A PROVEDENÍ DETAILŮ</t>
  </si>
  <si>
    <t>-504055569</t>
  </si>
  <si>
    <t>"CENA OBSAHUJE I SKLADBU STŘEWŠNÍHO PLÁŠTĚ- PAROZÁBRANU, TI APOD"1</t>
  </si>
  <si>
    <t>-1617996681</t>
  </si>
  <si>
    <t>"ODHAD" 40</t>
  </si>
  <si>
    <t>86879214</t>
  </si>
  <si>
    <t>"ODHAD" 10</t>
  </si>
  <si>
    <t>607223694</t>
  </si>
  <si>
    <t>4+4</t>
  </si>
  <si>
    <t>4+4+6</t>
  </si>
  <si>
    <t>867162680</t>
  </si>
  <si>
    <t>1025992927</t>
  </si>
  <si>
    <t>Potrubí z plastových trub polyetylenové (PE) svařované připojovací DN 100</t>
  </si>
  <si>
    <t>2112876360</t>
  </si>
  <si>
    <t>-1419577307</t>
  </si>
  <si>
    <t>22+4+8</t>
  </si>
  <si>
    <t>1998884303</t>
  </si>
  <si>
    <t>-235088930</t>
  </si>
  <si>
    <t>"ODHAD" 70</t>
  </si>
  <si>
    <t>-908421749</t>
  </si>
  <si>
    <t>"1.NP"4*2*2+2*2+4*2*2</t>
  </si>
  <si>
    <t>"2.NP" 4*2+4+5*2+5*2</t>
  </si>
  <si>
    <t>192936242</t>
  </si>
  <si>
    <t>-1084862349</t>
  </si>
  <si>
    <t>556182329</t>
  </si>
  <si>
    <t>806908197</t>
  </si>
  <si>
    <t>72501</t>
  </si>
  <si>
    <t>KOMPLETNÍ VYBAVENÍ SOCIÁLNÍCH ZAŘÍZENÍ A SPRCH PRO IMOBILNÍ - MADLA, SEDÁKY, POPLAŠNÝ SYSTÉM</t>
  </si>
  <si>
    <t>1584478146</t>
  </si>
  <si>
    <t>1578301362</t>
  </si>
  <si>
    <t>Demontáž klozetů splachovacích s nádrží nebo tlakovým splachovačem</t>
  </si>
  <si>
    <t>5+5</t>
  </si>
  <si>
    <t>725122813</t>
  </si>
  <si>
    <t>Demontáž pisoárových stání s nádrží a jedním záchodkem</t>
  </si>
  <si>
    <t>1456396239</t>
  </si>
  <si>
    <t>Demontáž pisoárů s nádrží a 1 záchodkem</t>
  </si>
  <si>
    <t>1+1</t>
  </si>
  <si>
    <t>-1756128763</t>
  </si>
  <si>
    <t>Demontáž umyvadel bez výtokových armatur umyvadel</t>
  </si>
  <si>
    <t>1+3+3</t>
  </si>
  <si>
    <t>1232453231</t>
  </si>
  <si>
    <t>Umyvadla keramická bez výtokových armatur se zápachovou uzávěrkou připevněná na stěnu šrouby bílá bez sloupu nebo krytu na sifon 550 mm</t>
  </si>
  <si>
    <t>2+3</t>
  </si>
  <si>
    <t>725222116</t>
  </si>
  <si>
    <t>Vana bez armatur výtokových akrylátová se zápachovou uzávěrkou 1700x700 mm</t>
  </si>
  <si>
    <t>733438088</t>
  </si>
  <si>
    <t>1261243837</t>
  </si>
  <si>
    <t>2*2+2*1</t>
  </si>
  <si>
    <t>3*2+2*1</t>
  </si>
  <si>
    <t>1010139983</t>
  </si>
  <si>
    <t>6424681</t>
  </si>
  <si>
    <t>725831315</t>
  </si>
  <si>
    <t>Baterie vanová nástěnná páková s automatickým přepínačem a sprchou</t>
  </si>
  <si>
    <t>-487551884</t>
  </si>
  <si>
    <t>792440522</t>
  </si>
  <si>
    <t>986160733</t>
  </si>
  <si>
    <t>ZRUŠENÍ 1 KS RADIÁTORU VČETNĚ POTRUBÍ, ARMATUR A TERMOHLAVICE</t>
  </si>
  <si>
    <t>-824081337</t>
  </si>
  <si>
    <t>-2095624235</t>
  </si>
  <si>
    <t>"1.NP 07" 0,895*2*3-0,8*1,97</t>
  </si>
  <si>
    <t>"11+12"(3+3,5*2)*3-0,8*1,97*2-0,8*2*2</t>
  </si>
  <si>
    <t>"2.NP 0,5+0,3"(1,3+1+0,895*2)*3-0,8*1,97*2</t>
  </si>
  <si>
    <t>"09+10"(3+3,5)*3-0,8*1,97*2</t>
  </si>
  <si>
    <t>"11"(2+3,4)*3-0,8*1,97</t>
  </si>
  <si>
    <t>-481977141</t>
  </si>
  <si>
    <t>763113314</t>
  </si>
  <si>
    <t>SDK příčka instalační tl 205 mm zdvojený profil CW+UW 75 desky 2xA 12,5 TI 60 mm EI 60 Rw 52 dB</t>
  </si>
  <si>
    <t>-1533858581</t>
  </si>
  <si>
    <t>Příčka instalační ze sádrokartonových desek s nosnou konstrukcí ze zdvojených ocelových profilů UW, CW s mezerou, CW profily navzájem spojeny páskem</t>
  </si>
  <si>
    <t>"1.NP 08" 4,05*3-2,08*1,97</t>
  </si>
  <si>
    <t>"07-08"6*3-3,5*1,97</t>
  </si>
  <si>
    <t>"2.NP 03+04"5,5*3- 2,05*1,97</t>
  </si>
  <si>
    <t>19307530</t>
  </si>
  <si>
    <t>"1.NP 11+12" 7,86+7,95</t>
  </si>
  <si>
    <t>"2.NP 09+10"7,91+8</t>
  </si>
  <si>
    <t>-1238216237</t>
  </si>
  <si>
    <t>1522209250</t>
  </si>
  <si>
    <t>1559223014</t>
  </si>
  <si>
    <t>Parotěsná zábrana zpevněná mřížkou s hlavní funkcí jako větrotěsná zábrana..</t>
  </si>
  <si>
    <t>31,72*1,1 "Přepočtené koeficientem množství</t>
  </si>
  <si>
    <t>885738430</t>
  </si>
  <si>
    <t>"1.NP"3</t>
  </si>
  <si>
    <t>"2.NP" 5</t>
  </si>
  <si>
    <t>518025843</t>
  </si>
  <si>
    <t>116</t>
  </si>
  <si>
    <t>-1782289374</t>
  </si>
  <si>
    <t>117</t>
  </si>
  <si>
    <t>763183111</t>
  </si>
  <si>
    <t>Montáž pouzdra posuvných dveří s jednou kapsou pro jedno křídlo šířky do 800 mm do SDK příčky</t>
  </si>
  <si>
    <t>999766498</t>
  </si>
  <si>
    <t>118</t>
  </si>
  <si>
    <t>553316120</t>
  </si>
  <si>
    <t>pouzdro stavební STANDARD S700-080 800 mm</t>
  </si>
  <si>
    <t>994224595</t>
  </si>
  <si>
    <t>119</t>
  </si>
  <si>
    <t>763183212</t>
  </si>
  <si>
    <t>Montáž pouzdra posuvných dveří se dvěma kapsami pro dvě křídla šířky do 2450 mm do SDK příčky</t>
  </si>
  <si>
    <t>293195420</t>
  </si>
  <si>
    <t>120</t>
  </si>
  <si>
    <t>553316340</t>
  </si>
  <si>
    <t>pouzdro stavební KOMFORT K710-200 2050 mm</t>
  </si>
  <si>
    <t>1061982766</t>
  </si>
  <si>
    <t>121</t>
  </si>
  <si>
    <t>-1963549516</t>
  </si>
  <si>
    <t>122</t>
  </si>
  <si>
    <t>-1966958160</t>
  </si>
  <si>
    <t>8+5</t>
  </si>
  <si>
    <t>123</t>
  </si>
  <si>
    <t>76605</t>
  </si>
  <si>
    <t>D+M POSUVNÉ DVEŘE 2050/1970 VČ ZÁRUBNĚ</t>
  </si>
  <si>
    <t>-245274360</t>
  </si>
  <si>
    <t xml:space="preserve">1"DVEŘE MEZI 08 A 09 V 1.NP" </t>
  </si>
  <si>
    <t>124</t>
  </si>
  <si>
    <t>76606</t>
  </si>
  <si>
    <t>D+M POSUVNÉ DVEŘE 1850/1970 VČ ZÁRUBNĚ</t>
  </si>
  <si>
    <t>-1590903398</t>
  </si>
  <si>
    <t xml:space="preserve">1"DVEŘE MEZI 03 A 04 V 2.NP" </t>
  </si>
  <si>
    <t>125</t>
  </si>
  <si>
    <t>76607</t>
  </si>
  <si>
    <t>100145143</t>
  </si>
  <si>
    <t xml:space="preserve">1"DVEŘE MEZI 07 A 06 V 1.NP" </t>
  </si>
  <si>
    <t>126</t>
  </si>
  <si>
    <t>-1714439108</t>
  </si>
  <si>
    <t>"OKNO 7" 1,2*0,75*3</t>
  </si>
  <si>
    <t>"okno 8" 0,75*1,8*2</t>
  </si>
  <si>
    <t>127</t>
  </si>
  <si>
    <t>917126745</t>
  </si>
  <si>
    <t>128</t>
  </si>
  <si>
    <t>611400270R</t>
  </si>
  <si>
    <t>okno plastové dvoukřídlé otvíravé +otvíravé a vyklápěcí 75 x 180 cm</t>
  </si>
  <si>
    <t>844308319</t>
  </si>
  <si>
    <t>129</t>
  </si>
  <si>
    <t>-1893646510</t>
  </si>
  <si>
    <t>"1.NP" 1+2+2</t>
  </si>
  <si>
    <t>"2.NP" 1+1+2+2+2</t>
  </si>
  <si>
    <t>130</t>
  </si>
  <si>
    <t>-2091092605</t>
  </si>
  <si>
    <t>131</t>
  </si>
  <si>
    <t>-1310577520</t>
  </si>
  <si>
    <t>132</t>
  </si>
  <si>
    <t>-2126188317</t>
  </si>
  <si>
    <t>133</t>
  </si>
  <si>
    <t>VSTUPNÍ</t>
  </si>
  <si>
    <t>D+M VSTUPNÍ DVEŘE SE ZÁRUBNÍ PLASTOVÉ PROSKLENÉ S MADLEM, 900/2050 MM OZN 0</t>
  </si>
  <si>
    <t>2145521771</t>
  </si>
  <si>
    <t>134</t>
  </si>
  <si>
    <t>777443121</t>
  </si>
  <si>
    <t>135</t>
  </si>
  <si>
    <t>-1510375040</t>
  </si>
  <si>
    <t>767</t>
  </si>
  <si>
    <t>Konstrukce zámečnické</t>
  </si>
  <si>
    <t>136</t>
  </si>
  <si>
    <t>76701</t>
  </si>
  <si>
    <t>D+M ÚPRAVA SLOUPŮ V KRYTÉM KORIDORU</t>
  </si>
  <si>
    <t>-301192530</t>
  </si>
  <si>
    <t>137</t>
  </si>
  <si>
    <t>76702</t>
  </si>
  <si>
    <t>D+M ÚPRAVA - DEMONTÁŽ, ZKRÁCENÍ A ZPĚTNÁ MONTÁŽ  1 DÍLŮ ZÁBRADLÍ</t>
  </si>
  <si>
    <t>514466643</t>
  </si>
  <si>
    <t>138</t>
  </si>
  <si>
    <t>76703</t>
  </si>
  <si>
    <t>D+M ÚPRAVA OPLOCENÍ - VLOŽENÍ NOVÉ BRANKY 200*1800 MM VČ KOVÁNÍ KLIKA-KLIKA, ŠTÍT, VLOŽKA</t>
  </si>
  <si>
    <t>490079626</t>
  </si>
  <si>
    <t>139</t>
  </si>
  <si>
    <t>76704</t>
  </si>
  <si>
    <t>D+M OCELOVÉHO SLOUPKU VČ POVRCHOVÉ ÚPRAVY VE DVEŘÍCH 6</t>
  </si>
  <si>
    <t>2114464892</t>
  </si>
  <si>
    <t>140</t>
  </si>
  <si>
    <t>-136800207</t>
  </si>
  <si>
    <t>"ODHAD" 35</t>
  </si>
  <si>
    <t>141</t>
  </si>
  <si>
    <t>-676398659</t>
  </si>
  <si>
    <t>35*12</t>
  </si>
  <si>
    <t>142</t>
  </si>
  <si>
    <t>1097067384</t>
  </si>
  <si>
    <t>Obkládačky a dlaždice keramické koupelny - RAKO dlaždice formát 33,3 x 33,3 x  0,8 cm  (bílé i barevné) ALLEGRO               I.j.  (cen.sk. 80)</t>
  </si>
  <si>
    <t>27,5002143347051*1,1 "Přepočtené koeficientem množství</t>
  </si>
  <si>
    <t>143</t>
  </si>
  <si>
    <t>771574113</t>
  </si>
  <si>
    <t>Montáž podlah keramických režných hladkých lepených flexibilním lepidlem do 12 ks/m2</t>
  </si>
  <si>
    <t>1953913247</t>
  </si>
  <si>
    <t>Montáž podlah z dlaždic keramických lepených flexibilním lepidlem režných nebo glazovaných hladkých přes 9 do 12 ks/ m2</t>
  </si>
  <si>
    <t>6,11 "11"</t>
  </si>
  <si>
    <t>144</t>
  </si>
  <si>
    <t>597610560</t>
  </si>
  <si>
    <t>dlažba  keramická  25 x 45 x 0,8 cm I. j.</t>
  </si>
  <si>
    <t>856971363</t>
  </si>
  <si>
    <t>Obkládačky a dlaždice keramické koupelny - RAKO obkládačky formát 25 x 45 x  0,8 cm (barevné) SALSA               I.j.     (cen.skup. 82)</t>
  </si>
  <si>
    <t>6,11*1,1 "Přepočtené koeficientem množství</t>
  </si>
  <si>
    <t>145</t>
  </si>
  <si>
    <t>-1635093620</t>
  </si>
  <si>
    <t>146</t>
  </si>
  <si>
    <t>-1121558545</t>
  </si>
  <si>
    <t>45,33+28,08</t>
  </si>
  <si>
    <t>34,12+23,22+15,16</t>
  </si>
  <si>
    <t>147</t>
  </si>
  <si>
    <t>-1280065781</t>
  </si>
  <si>
    <t>148</t>
  </si>
  <si>
    <t>-1489147750</t>
  </si>
  <si>
    <t>149</t>
  </si>
  <si>
    <t>-1780588228</t>
  </si>
  <si>
    <t>145,91</t>
  </si>
  <si>
    <t>150</t>
  </si>
  <si>
    <t>-1527126400</t>
  </si>
  <si>
    <t>151</t>
  </si>
  <si>
    <t>203616368</t>
  </si>
  <si>
    <t>145,91*1,1 "Přepočtené koeficientem množství</t>
  </si>
  <si>
    <t>152</t>
  </si>
  <si>
    <t>2061112589</t>
  </si>
  <si>
    <t>153</t>
  </si>
  <si>
    <t>-1733778699</t>
  </si>
  <si>
    <t>280*1,02 "Přepočtené koeficientem množství</t>
  </si>
  <si>
    <t>154</t>
  </si>
  <si>
    <t>428660606</t>
  </si>
  <si>
    <t>155</t>
  </si>
  <si>
    <t>1543428295</t>
  </si>
  <si>
    <t>14,91</t>
  </si>
  <si>
    <t>156</t>
  </si>
  <si>
    <t>1751916259</t>
  </si>
  <si>
    <t>157</t>
  </si>
  <si>
    <t>365923952</t>
  </si>
  <si>
    <t>"11+12 doplnění" (1,7+1,7)*2*2,1-0,8*2,1-0,7*2,1</t>
  </si>
  <si>
    <t>(1,685+1,7)*2*2,1-0,8*2,1-0,7*2,1</t>
  </si>
  <si>
    <t>(1,7+1,23)*2*2,1-0,7*1,97*0,8*2</t>
  </si>
  <si>
    <t>(1,685+1,23)*2*2,1-0,7*1,97*0,8*2</t>
  </si>
  <si>
    <t>(1,485+1,5)*2,4-0,8*2-1,2*0,4</t>
  </si>
  <si>
    <t>(1,61+1,5)*2,4-0,8*2-1,2*0,4</t>
  </si>
  <si>
    <t>"2.NP 09+10" (1,725+2,6)*2*2,1-0,8*1,97-0,7*1,97</t>
  </si>
  <si>
    <t>(1,65+2,6)*2*2,1-0,8*1,97-0,7*1,97</t>
  </si>
  <si>
    <t>(1,445+2,5)*2*2,1-0,7*1,97</t>
  </si>
  <si>
    <t>(1,635+2,5)*2*2,1-0,7*1,97</t>
  </si>
  <si>
    <t>"11"(1,4+3,2)*2*2,1-0,7*1,97</t>
  </si>
  <si>
    <t>158</t>
  </si>
  <si>
    <t>-854435226</t>
  </si>
  <si>
    <t>132,026*1,1 "Přepočtené koeficientem množství</t>
  </si>
  <si>
    <t>159</t>
  </si>
  <si>
    <t>-64739719</t>
  </si>
  <si>
    <t>132,026*0,4</t>
  </si>
  <si>
    <t>160</t>
  </si>
  <si>
    <t>-1572442520</t>
  </si>
  <si>
    <t>161</t>
  </si>
  <si>
    <t>-1998372697</t>
  </si>
  <si>
    <t>"ZÁRUBNĚ"(5+2+1+2+3)*1</t>
  </si>
  <si>
    <t>162</t>
  </si>
  <si>
    <t>1210210790</t>
  </si>
  <si>
    <t>163</t>
  </si>
  <si>
    <t>680035085</t>
  </si>
  <si>
    <t>164</t>
  </si>
  <si>
    <t>2068624182</t>
  </si>
  <si>
    <t>"STROP" 427,96</t>
  </si>
  <si>
    <t>"STĚNY" (17,5*4+11*6)*3*2</t>
  </si>
  <si>
    <t>-132,026</t>
  </si>
  <si>
    <t>165</t>
  </si>
  <si>
    <t>1873672143</t>
  </si>
  <si>
    <t>166</t>
  </si>
  <si>
    <t>-536356238</t>
  </si>
  <si>
    <t>167</t>
  </si>
  <si>
    <t>2050979265</t>
  </si>
  <si>
    <t>1111,934*0,5 "1/2 BAREVNÁ"</t>
  </si>
  <si>
    <t>168</t>
  </si>
  <si>
    <t>1291285827</t>
  </si>
  <si>
    <t>169</t>
  </si>
  <si>
    <t>D+M VZT ODVĚTRÁNÍ MÍSTNOSTÍ 11 A 12 - FLEXIBILNÍ HADICE,VSTUPNÍ MŽÍŽKA VE SPRŠE,AXIÁLNÍ VENTILÁTOR</t>
  </si>
  <si>
    <t>1206225656</t>
  </si>
  <si>
    <t>"PŘÍPOMOCÍ, MŘÍŽKY NA FASÁDĚ ATD" 2</t>
  </si>
  <si>
    <t>170</t>
  </si>
  <si>
    <t>D+M VZT ODVĚTRÁNÍ MÍSTNOSTÍ 09 A 10 - FLEXIBILNÍ HADICE,VSTUPNÍ MŽÍŽKA VE SPRŠE,AXIÁLNÍ VENTILÁTOR</t>
  </si>
  <si>
    <t>88712172</t>
  </si>
  <si>
    <t>27-M</t>
  </si>
  <si>
    <t>VÝTAHY</t>
  </si>
  <si>
    <t>171</t>
  </si>
  <si>
    <t>271R</t>
  </si>
  <si>
    <t>D+M  OSOBNÍHO VÝTAHU 100 KG, KABINA RAL, 3 DVEŘE, EI 30</t>
  </si>
  <si>
    <t>1670898868</t>
  </si>
  <si>
    <t>03 - STAVEBNÍ ÚPRAVY SOUVISEJÍCÍ S PBŘ</t>
  </si>
  <si>
    <t xml:space="preserve">    748 - Elektromontáže - osvětlovací zařízení a svítidla</t>
  </si>
  <si>
    <t>OST - Ostatní</t>
  </si>
  <si>
    <t>121101101</t>
  </si>
  <si>
    <t>Sejmutí ornice s přemístěním na vzdálenost do 50 m</t>
  </si>
  <si>
    <t>-1943063277</t>
  </si>
  <si>
    <t>Sejmutí ornice nebo lesní půdy s vodorovným přemístěním na hromady v místě upotřebení nebo na dočasné či trvalé skládky se složením, na vzdálenost do 50 m</t>
  </si>
  <si>
    <t>7,2*0,15</t>
  </si>
  <si>
    <t>132201201</t>
  </si>
  <si>
    <t>Hloubení rýh š do 2000 mm v hornině tř. 3 objemu do 100 m3</t>
  </si>
  <si>
    <t>-448662477</t>
  </si>
  <si>
    <t>Hloubení zapažených i nezapažených rýh šířky přes 600 do 2 000 mm s urovnáním dna do předepsaného profilu a spádu v hornině tř. 3 do 100 m3</t>
  </si>
  <si>
    <t>"RÝHA PRO NOVÉ SCHOIĚTĚ" 3,0</t>
  </si>
  <si>
    <t>162701102</t>
  </si>
  <si>
    <t>Vodorovné přemístění do 7000 m výkopku/sypaniny z horniny tř. 1 až 4</t>
  </si>
  <si>
    <t>1188861766</t>
  </si>
  <si>
    <t>Vodorovné přemístění výkopku nebo sypaniny po suchu na obvyklém dopravním prostředku, bez naložení výkopku, avšak se složením bez rozhrnutí z horniny tř. 1 až 4 na vzdálenost přes 6 000 do 7000 m</t>
  </si>
  <si>
    <t>"SKLÁDKA BOHIUSLAVICE" 3</t>
  </si>
  <si>
    <t>-1773803401</t>
  </si>
  <si>
    <t>"1 M3 = 1,8 T" 3*1,8</t>
  </si>
  <si>
    <t>-1272842927</t>
  </si>
  <si>
    <t>Osazování palisád betonových jednotlivých se zabetonováním výšky palisády do 500 mm</t>
  </si>
  <si>
    <t>"115/115/500" 42</t>
  </si>
  <si>
    <t>"115/115/350" 100</t>
  </si>
  <si>
    <t>-1388822141</t>
  </si>
  <si>
    <t>Prefabrikáty pro komunální stavby a pro terénní úpravu ostatní betonové a železobetonové palisády BEST provedení: přírodní /dl x š (D) x v/ PREMIUM   11 x 11 x 40</t>
  </si>
  <si>
    <t>42*1,01</t>
  </si>
  <si>
    <t>592284080</t>
  </si>
  <si>
    <t>BEST-PALISÁDA PREMIUM betonová přírodní 11x11x60 cm</t>
  </si>
  <si>
    <t>-1570887930</t>
  </si>
  <si>
    <t>Prefabrikáty pro komunální stavby a pro terénní úpravu ostatní betonové a železobetonové palisády BEST provedení: přírodní /dl x š (D) x v/ PREMIUM   11 x 11 x 60</t>
  </si>
  <si>
    <t>100*1,01</t>
  </si>
  <si>
    <t>564261113</t>
  </si>
  <si>
    <t>Podklad nebo podsyp ze štěrkopísku ŠP tl 220 mm</t>
  </si>
  <si>
    <t>1418764310</t>
  </si>
  <si>
    <t>Podklad nebo podsyp ze štěrkopísku ŠP s rozprostřením, vlhčením a zhutněním, po zhutnění tl. 220 mm</t>
  </si>
  <si>
    <t>"PODKLAD POD DLAŽBU, DOSYPÁNÍ" 7,2</t>
  </si>
  <si>
    <t>-562764126</t>
  </si>
  <si>
    <t>304160992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</si>
  <si>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</si>
  <si>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"SCHODIŠTĚ + CHODNÍČEK" 7,2</t>
  </si>
  <si>
    <t>592450010</t>
  </si>
  <si>
    <t>dlažba zámková Ičko 4 20x16,5x4 cm přírodní</t>
  </si>
  <si>
    <t>-778690391</t>
  </si>
  <si>
    <t>Dlaždice betonové dlažba zámková (ČSN EN 1338) dlažba Ičko 4,  s fazetou 1 m2=36 kusů 20 x 16,5 x 4 přírodní</t>
  </si>
  <si>
    <t>P</t>
  </si>
  <si>
    <t>Poznámka k položce:
spotřeba: 36 kus/m2</t>
  </si>
  <si>
    <t>-613216441</t>
  </si>
  <si>
    <t>"1.NP NA PAVLAČ" 1+1</t>
  </si>
  <si>
    <t>"2.NP PAVLAČ" 1+1</t>
  </si>
  <si>
    <t>"2.NP CVIČNÝ BYT"1</t>
  </si>
  <si>
    <t>"2.NP STROJOVNY" 2</t>
  </si>
  <si>
    <t>"2.NP A" 2</t>
  </si>
  <si>
    <t>553311450</t>
  </si>
  <si>
    <t>zárubeň ocelová pro běžné zdění H 145 900 L/P</t>
  </si>
  <si>
    <t>694558477</t>
  </si>
  <si>
    <t>Zárubně kovové zárubně ocelové pro zdění H 145 900 L/P</t>
  </si>
  <si>
    <t>553311430</t>
  </si>
  <si>
    <t>zárubeň ocelová pro běžné zdění H 145 800 L/P</t>
  </si>
  <si>
    <t>1585088435</t>
  </si>
  <si>
    <t>Zárubně kovové zárubně ocelové pro zdění H 145 800 L/P</t>
  </si>
  <si>
    <t>"2. NP STROJOVNY 2"2</t>
  </si>
  <si>
    <t>953943112</t>
  </si>
  <si>
    <t>Osazování výrobků do 5 kg/kus do vysekaných kapes zdiva bez jejich dodání</t>
  </si>
  <si>
    <t>-1906728181</t>
  </si>
  <si>
    <t>Osazování drobných kovových předmětů výrobků ostatních jinde neuvedených do vynechaných či vysekaných kapes zdiva, se zajištěním polohy se zalitím maltou cementovou, hmotnosti přes 1 do 5 kg/kus</t>
  </si>
  <si>
    <t>"HASICÉ PŘÍSTROJE"</t>
  </si>
  <si>
    <t>"1.NP" 0</t>
  </si>
  <si>
    <t>"2.NP" 3+2+2</t>
  </si>
  <si>
    <t>"PAVILON A" 2+2</t>
  </si>
  <si>
    <t>449321130</t>
  </si>
  <si>
    <t>přístroj hasicí ruční práškový</t>
  </si>
  <si>
    <t>398762088</t>
  </si>
  <si>
    <t>Přístroje hasicí ruční práškové TEPOSTOP PG 6 LE</t>
  </si>
  <si>
    <t>449325100</t>
  </si>
  <si>
    <t>přístroj hasicí ruční halonový TEPOSTOP CA 2 LE</t>
  </si>
  <si>
    <t>936403373</t>
  </si>
  <si>
    <t>Přístroje hasicí ruční halonové TEPOSTOP CA 2 LE</t>
  </si>
  <si>
    <t>-15159479</t>
  </si>
  <si>
    <t>"2.NP CVIČNÝ BYT"0,9*1,97</t>
  </si>
  <si>
    <t>"2.NP STROJOVNY" 0,8*1,97*2</t>
  </si>
  <si>
    <t>968082016</t>
  </si>
  <si>
    <t>Vybourání plastových rámů oken zdvojených včetně křídel plochy přes 1 do 2 m2</t>
  </si>
  <si>
    <t>1858458643</t>
  </si>
  <si>
    <t>Vybourání plastových rámů oken s křídly, dveřních zárubní, vrat rámu oken s křídly zdvojenými, plochy přes 1 do 2 m2</t>
  </si>
  <si>
    <t>"DEMONTÁÍŽ STŘEDNÍHO OKNA V PALVLAČI  D.11-02" 0,9*2,200</t>
  </si>
  <si>
    <t>"DEMONTÁÍŽ OBOU KRAJNÍCH  OKEN V PALVLAČI  D.11-03" 0,9*2,200*2</t>
  </si>
  <si>
    <t>968082021</t>
  </si>
  <si>
    <t>Vybourání plastových zárubní dveří plochy do 2 m2</t>
  </si>
  <si>
    <t>-2011904080</t>
  </si>
  <si>
    <t>Vybourání plastových rámů oken s křídly, dveřních zárubní, vrat dveřních zárubní, plochy do 2 m2</t>
  </si>
  <si>
    <t>"VYBOURÁNÍ DVEŘÍ Z PAVLAČ 1.NP Í" 0,9*1,97*2</t>
  </si>
  <si>
    <t>"VYBOURÁNÍ DVEŘÍ Z PAVLAČÍ 2.NP" 0,9*1,97*2</t>
  </si>
  <si>
    <t>997013113</t>
  </si>
  <si>
    <t>Vnitrostaveništní doprava suti a vybouraných hmot pro budovy v do 12 m s použitím mechanizace</t>
  </si>
  <si>
    <t>-352626921</t>
  </si>
  <si>
    <t>Vnitrostaveništní doprava suti a vybouraných hmot vodorovně do 50 m svisle s použitím mechanizace pro budovy a haly výšky přes 9 do 12 m</t>
  </si>
  <si>
    <t>-467775468</t>
  </si>
  <si>
    <t>Odvoz suti a vybouraných hmot na skládku nebo meziskládku se složením, na vzdálenost do 1 km</t>
  </si>
  <si>
    <t>997013511</t>
  </si>
  <si>
    <t>Odvoz suti a vybouraných hmot z meziskládky na skládku do 1 km s naložením a se složením</t>
  </si>
  <si>
    <t>470537252</t>
  </si>
  <si>
    <t>Odvoz suti a vybouraných hmot z meziskládky na skládku s naložením a se složením, na vzdálenost do 1 km</t>
  </si>
  <si>
    <t>2,232*7 'Přepočtené koeficientem množství</t>
  </si>
  <si>
    <t>1236559980</t>
  </si>
  <si>
    <t>Poplatek za uložení stavebního odpadu na skládce (skládkovné) směsného</t>
  </si>
  <si>
    <t>195159870</t>
  </si>
  <si>
    <t>Přesun hmot pro budovy občanské výstavby, bydlení, výrobu a služby ruční - bez užití mechanizace vodorovná dopravní vzdálenost do 100 m pro budovy s jakoukoliv nosnou konstrukcí výšky přes 6 do 12 m</t>
  </si>
  <si>
    <t>748</t>
  </si>
  <si>
    <t>Elektromontáže - osvětlovací zařízení a svítidla</t>
  </si>
  <si>
    <t>7481</t>
  </si>
  <si>
    <t>D+M KABELÁŽ K NOUZOVÝM SVĚTLŮM</t>
  </si>
  <si>
    <t>-563302148</t>
  </si>
  <si>
    <t>748121112</t>
  </si>
  <si>
    <t>Montáž svítidlo zářivkové bytové stropní přisazené 1 zdroj s krytem</t>
  </si>
  <si>
    <t>794286108</t>
  </si>
  <si>
    <t>Montáž svítidel zářivkových se zapojením vodičů bytových nebo společenských místností stropních přisazených 1 zdroj s krytem</t>
  </si>
  <si>
    <t>"CHODBA 1.NP " 2</t>
  </si>
  <si>
    <t>"CHODBA 2.NP" 4</t>
  </si>
  <si>
    <t>"A 1 NP" 2</t>
  </si>
  <si>
    <t>"A 2.NP" 3</t>
  </si>
  <si>
    <t>348381100</t>
  </si>
  <si>
    <t>svítidlo trvalé nouzové osvětlení, IP66 MULTIVIPET-EM-PS-136, 1x36W, 1h</t>
  </si>
  <si>
    <t>-1384855757</t>
  </si>
  <si>
    <t>Svítidla průmyslová s možností volby zdroje nouzové s nezávislým zdrojem elektrické energie pro trvalé nouzové osvětlení, IP66 MULTIVIPET-EM-PS-136, 1x36W, 1h</t>
  </si>
  <si>
    <t>Poznámka k položce:
Nouzové prachotěsné svítidlo VIPET-N-Em s odolností proti stříkající vodě, je určeno pro osvětlení prostor s nebezpečím výbuchu.</t>
  </si>
  <si>
    <t>DEMONTÁŽ STÁVAJÍCÍCH DVOOUKŘÍDLÝCH PLASTOVÝCH PROSKLENÝCH DVEŘÍ, JEJICH OTOČENÍ A PŘEKOVÁNÍ</t>
  </si>
  <si>
    <t>-1833725373</t>
  </si>
  <si>
    <t>"DVEŘE 2.NP NA PAVLAČ- KOVÁNÍ KLIKA-KOULE, DOPLNĚNÍ PANIKOVÉHO KOVÁNÍ" 2</t>
  </si>
  <si>
    <t>PŘEKOVÁNÍ STÁVAJÍCÍCH PLASTOVÝCH DVEŘÍ  A DOPLNĚNÍ PANIKOVÉHO KOVÁNÍ</t>
  </si>
  <si>
    <t>1232358284</t>
  </si>
  <si>
    <t>"D.1.1-07 " 1</t>
  </si>
  <si>
    <t>76603</t>
  </si>
  <si>
    <t>DEMONTÁŽ STÁVAJÍCÍCH JEDNOKŘÍDLOVÝCH DVEŘÍ NA PAVLAČ, JEJICH OTOČENÍ A PŘEKOVÁNÍ</t>
  </si>
  <si>
    <t>21941312</t>
  </si>
  <si>
    <t>"DVEŘE 1.NP NA PAVLAČ Č.V. D.1.1-04 - KOVÁNÍ KLIKA-KOULE, DOPLNĚNÍ PANIKOVÉHO KOVÁNÍ" 1</t>
  </si>
  <si>
    <t>"DVEŘE 2.NP NA PAVLAČ Č.V. D.1.1-05 - KOVÁNÍ KLIKA-KOULE, DOPLNĚNÍ PANIKOVÉHO KOVÁNÍ" 1</t>
  </si>
  <si>
    <t>766622126</t>
  </si>
  <si>
    <t>Montáž plastových oken plochy přes 1 m2 otevíravých výšky do 2,5 m s rámem do dřevěné kce</t>
  </si>
  <si>
    <t>1137930839</t>
  </si>
  <si>
    <t>Montáž oken plastových včetně montáže rámu na polyuretanovou pěnu plochy přes 1 m2 otevíravých nebo sklápěcích do dřevěné konstrukce, výšky přes 1,5 do 2,5 m</t>
  </si>
  <si>
    <t>"NOVÁ OKNA V CHODBOVÉ SESTAVĚ 2.NP" 0,9*2,2*2</t>
  </si>
  <si>
    <t>OKNO PLAST</t>
  </si>
  <si>
    <t xml:space="preserve">PLASTOVÉ OKNO BÍLÉ 900*2200 OTEVÍRAVÉ A SKLÁPĚCÍ </t>
  </si>
  <si>
    <t>634368301</t>
  </si>
  <si>
    <t>"OKNA VE SCHODIŠTI  V 2.NP:" 2</t>
  </si>
  <si>
    <t>766660002</t>
  </si>
  <si>
    <t>Montáž dveřních křídel otvíravých 1křídlových š přes 0,8 m do ocelové zárubně</t>
  </si>
  <si>
    <t>760426187</t>
  </si>
  <si>
    <t>Montáž dveřních křídel dřevěných nebo plastových otevíravých do ocelové zárubně povrchově upravených jednokřídlových, šířky přes 800 mm</t>
  </si>
  <si>
    <t>"DVEŘE Z PAVLAČE 1.NP NA NOVÉ SCHODIŠTĚ" 1</t>
  </si>
  <si>
    <t>611441640</t>
  </si>
  <si>
    <t>dveře plastové vchodové 1křídlové otevíravé VEN 90x220 cm</t>
  </si>
  <si>
    <t>1960936022</t>
  </si>
  <si>
    <t>Okna a dveře balkónové z plastů okna a dveře plastové z profilů DECEUNINCK dveře vchodové jednokřídlové  otevíravé dovnitř 80 x 220 cm</t>
  </si>
  <si>
    <t>766660022</t>
  </si>
  <si>
    <t>Montáž dveřních křídel otvíravých 1křídlových š přes 0,8 m požárních do ocelové zárubně</t>
  </si>
  <si>
    <t>353998871</t>
  </si>
  <si>
    <t>Montáž dveřních křídel dřevěných nebo plastových otevíravých do ocelové zárubně protipožárních jednokřídlových, šířky přes 800 mm</t>
  </si>
  <si>
    <t>"2.NP NA PAVLAČ" 1+1</t>
  </si>
  <si>
    <t>"2.NP CVIČNÝ BYT" 1</t>
  </si>
  <si>
    <t>"2.NP STOJOVNY" 2</t>
  </si>
  <si>
    <t>"A 2.NP" 2</t>
  </si>
  <si>
    <t>611651930</t>
  </si>
  <si>
    <t>dveře vnitřní protipožární foliované alfa 12 1křídlé 90x197 cm</t>
  </si>
  <si>
    <t>1215526104</t>
  </si>
  <si>
    <t>Dveře dřevěné vnitřní profilované dveře vnitřní profilované protipožární,  fóliované jednokřídlové - alfa 12 90 x 197 cm</t>
  </si>
  <si>
    <t>" 2.NPCVIČNÝ BYT" 1</t>
  </si>
  <si>
    <t>611651920</t>
  </si>
  <si>
    <t>dveře vnitřní protipožární foliované alfa 12 1křídlé 80x197 cm</t>
  </si>
  <si>
    <t>-2075562692</t>
  </si>
  <si>
    <t>Dveře dřevěné vnitřní profilované dveře vnitřní profilované protipožární,  fóliované jednokřídlové - alfa 12 80 x 197 cm</t>
  </si>
  <si>
    <t>"STROJOVNY 2.NP" 2</t>
  </si>
  <si>
    <t>766660717</t>
  </si>
  <si>
    <t>Montáž dveřních křídel samozavírače na ocelovou zárubeň</t>
  </si>
  <si>
    <t>1134674499</t>
  </si>
  <si>
    <t>Montáž dveřních křídel dřevěných nebo plastových ostatní práce samozavírače na zárubeň ocelovou</t>
  </si>
  <si>
    <t>"2.NP STROJOVNY + BYT" 2+1</t>
  </si>
  <si>
    <t>549172650</t>
  </si>
  <si>
    <t>samozavírač dveří hydraulický K214 č.14 zlatá bronz</t>
  </si>
  <si>
    <t>-1948797677</t>
  </si>
  <si>
    <t>Samozavírače dveří hydraulické samozavírač hydraulický BRANO K 214    č. 14 zlatá bronz</t>
  </si>
  <si>
    <t>"A 2.NPŮ 2</t>
  </si>
  <si>
    <t>766660722</t>
  </si>
  <si>
    <t>Montáž dveřního kování - zámku</t>
  </si>
  <si>
    <t>-1520357117</t>
  </si>
  <si>
    <t>Montáž dveřních křídel dřevěných nebo plastových ostatní práce dveřního kování zámku</t>
  </si>
  <si>
    <t>"2.NP STROJOVNY + BYT"2+1</t>
  </si>
  <si>
    <t>549146320</t>
  </si>
  <si>
    <t>KOVÁNÍ BEZPEČNOSTNÍ KLIKA - KLIKA</t>
  </si>
  <si>
    <t>-925938218</t>
  </si>
  <si>
    <t>Kování vrchní okenní a dveřní kování AC-Tservis kování bezpečnostní klika-madlo Atlas PLUS PZ 72 kl/ma F4 krytk</t>
  </si>
  <si>
    <t>Poznámka k položce:
č.zboží AKA00038 cena zahrnuje kování včetně rozet a montážního materiálu</t>
  </si>
  <si>
    <t>-629737021</t>
  </si>
  <si>
    <t>Ostatní práce vyvěšení nebo zavěšení křídel s případným uložením a opětovným zavěšením po provedení stavebních změn dřevěných dveřních, plochy do 2 m2</t>
  </si>
  <si>
    <t>"DVEŘE NA PAVLAČ 1.NP" 2</t>
  </si>
  <si>
    <t>"DVEŘE NA PAVLAČ 2.NP" 2</t>
  </si>
  <si>
    <t>"STROJOVNY 2.NP + BYT"3</t>
  </si>
  <si>
    <t>766691922</t>
  </si>
  <si>
    <t>Vyvěšení nebo zavěšení křídel plastových oken jednoduchých plochy přes 1 do 2 m2</t>
  </si>
  <si>
    <t>-1794072270</t>
  </si>
  <si>
    <t>Ostatní práce vyvěšení nebo zavěšení křídel s případným uložením a opětovným zavěšením po provedení stavebních změn plastových s křídly otevíravými, plochy přes 1,5 m2</t>
  </si>
  <si>
    <t>"OKNO Z PAVLAČE 1.NP"1</t>
  </si>
  <si>
    <t>"OKNA  PAVLAČE 2.NP"2</t>
  </si>
  <si>
    <t>-303544413</t>
  </si>
  <si>
    <t>Přesun hmot pro konstrukce truhlářské stanovený procentní sazbou z ceny vodorovná dopravní vzdálenost do 50 m v objektech výšky přes 6 do 12 m</t>
  </si>
  <si>
    <t>767590120</t>
  </si>
  <si>
    <t>Montáž podlahového roštu šroubovaného</t>
  </si>
  <si>
    <t>kg</t>
  </si>
  <si>
    <t>896268504</t>
  </si>
  <si>
    <t>Montáž podlahových konstrukcí podlahových roštů, podlah připevněných šroubováním</t>
  </si>
  <si>
    <t>"ZPĚTNÁ MONTÁŽ A DOPLNĚNÍ ROŠTU SCHODIŠTĚ" 250</t>
  </si>
  <si>
    <t>553470110</t>
  </si>
  <si>
    <t>rošt podlahový lisovaný PZN velikost 30/3 mm 500 x 1100 mm</t>
  </si>
  <si>
    <t>-1716611719</t>
  </si>
  <si>
    <t>Příslušenství stavební kovové rošty ocelové podlahové lisované "P" , oko 30/30 žárově zinkované, DIN 24 537 nosný prut 30/3 mm 500 x 1000 mm</t>
  </si>
  <si>
    <t>553470111R</t>
  </si>
  <si>
    <t>rošt podlahový lisovaný PZN velikost 30/3 mm 500 x 830 mm</t>
  </si>
  <si>
    <t>1281677337</t>
  </si>
  <si>
    <t>767640221</t>
  </si>
  <si>
    <t>Montáž dveří ocelových vchodových dvoukřídlových bez nadsvětlíku</t>
  </si>
  <si>
    <t>104394702</t>
  </si>
  <si>
    <t>Montáž dveří ocelových vchodových dvoukřídlové bez nadsvětlíku</t>
  </si>
  <si>
    <t>"MONTÁŽ NOVÉ DVOUKŘÍDLÉ BRAMNKY - BDOBNÁ POLOŽKA" 1</t>
  </si>
  <si>
    <t>553423210</t>
  </si>
  <si>
    <t>branka vchodová kovová MULTI Zn 1500 x 1000 mm</t>
  </si>
  <si>
    <t>820667493</t>
  </si>
  <si>
    <t>Příslušenství stavební kovové branky vchodové z odlehčených dutých kovových profilů MULTI Zn 1500 x 1000 mm</t>
  </si>
  <si>
    <t>553423280</t>
  </si>
  <si>
    <t>sloupek pro branku v. 1500 mm 70x70 včetně pantu</t>
  </si>
  <si>
    <t>44893182</t>
  </si>
  <si>
    <t>Příslušenství stavební kovové branky vchodové sloupky pro branku v. 1500 mm 70x70 včetně pantu</t>
  </si>
  <si>
    <t>553423290</t>
  </si>
  <si>
    <t>sloupek pro branku v. 1500 mm 70x70 s otvorem na doraz</t>
  </si>
  <si>
    <t>-1306431741</t>
  </si>
  <si>
    <t>Příslušenství stavební kovové branky vchodové sloupky pro branku v. 1500 mm 70x70 s otvorem na doraz</t>
  </si>
  <si>
    <t>767995112</t>
  </si>
  <si>
    <t>Montáž atypických zámečnických konstrukcí hmotnosti do 10 kg</t>
  </si>
  <si>
    <t>-661656315</t>
  </si>
  <si>
    <t>Montáž ostatních atypických zámečnických konstrukcí hmotnosti přes 5 do 10 kg</t>
  </si>
  <si>
    <t>"DOPLNĚNÍ KONSTRUKCÍ SCHODIĚTĚ I 180 1+2+3"((2*1,22+3,2)*2+3,14)*21,9</t>
  </si>
  <si>
    <t>21,9*3*2</t>
  </si>
  <si>
    <t>"L 40/40/4" (1,5*4+1,1*2+0,83*2)*2,42</t>
  </si>
  <si>
    <t>"STUPNĚ" 20*30</t>
  </si>
  <si>
    <t>"SLOUPKY" 0,85*(15+1)*2,42</t>
  </si>
  <si>
    <t>"VÝPLŇ ZÁBRADLÍ" 100</t>
  </si>
  <si>
    <t>130107500</t>
  </si>
  <si>
    <t>ocel profilová IPE, v jakosti 11 375, h=180 mm</t>
  </si>
  <si>
    <t>-660294380</t>
  </si>
  <si>
    <t>Ocel profilová v jakosti 11 375 ocel profilová I IPE h=180 mm</t>
  </si>
  <si>
    <t>Poznámka k položce:
Hmotnost: 19,30 kg/m</t>
  </si>
  <si>
    <t>3,14*21,9*0,001*1,08</t>
  </si>
  <si>
    <t>130104140</t>
  </si>
  <si>
    <t>úhelník ocelový rovnostranný, v jakosti 11 375, 40 x 40 x 4 mm</t>
  </si>
  <si>
    <t>-1229977802</t>
  </si>
  <si>
    <t>Ocel profilová v jakosti 11 375 ocel profilová L úhelníky rovnostranné 40 x 40 x 4 mm</t>
  </si>
  <si>
    <t>Poznámka k položce:
Hmotnost: 2,61 kg/m</t>
  </si>
  <si>
    <t>(1,5*4+0,85*15)*2,42*1,08*0,001</t>
  </si>
  <si>
    <t>ROŠT</t>
  </si>
  <si>
    <t>STUPEŇ PERFO LINEA 270*1500</t>
  </si>
  <si>
    <t>1934327683</t>
  </si>
  <si>
    <t>VÝPLŇ ZÁBRADLLÍ</t>
  </si>
  <si>
    <t>VÝPLŇ ZÁBRADLÍ RÁM TAHOKOV 865*600</t>
  </si>
  <si>
    <t>-584845879</t>
  </si>
  <si>
    <t>767996801</t>
  </si>
  <si>
    <t>Demontáž atypických zámečnických konstrukcí rozebráním hmotnosti jednotlivých dílů do 50 kg</t>
  </si>
  <si>
    <t>1610670928</t>
  </si>
  <si>
    <t>Demontáž ostatních zámečnických konstrukcí o hmotnosti jednotlivých dílů rozebráním do 50 kg</t>
  </si>
  <si>
    <t>"ROZEBRÁNÍ STÁVAJÍCÍHO OPLOCENÍ V MÍSTĚ BRANKY" 40</t>
  </si>
  <si>
    <t>"DEMONTÁŽ ČÁSTÍ POŽÁRNÍHO SCHODIŠTĚ" 600</t>
  </si>
  <si>
    <t>SPOJ MAT</t>
  </si>
  <si>
    <t>SPOJOVACÍ MATERIÁL</t>
  </si>
  <si>
    <t>1619999782</t>
  </si>
  <si>
    <t>ZINKOVÁNÍ</t>
  </si>
  <si>
    <t xml:space="preserve">ŽÁROVÉ ZINKOVÁNÍ  NOVÝCH DÍLŮ </t>
  </si>
  <si>
    <t>152378174</t>
  </si>
  <si>
    <t>998767202</t>
  </si>
  <si>
    <t>Přesun hmot procentní pro zámečnické konstrukce v objektech v do 12 m</t>
  </si>
  <si>
    <t>-279267981</t>
  </si>
  <si>
    <t>Přesun hmot pro zámečnické konstrukce stanovený procentní sazbou z ceny vodorovná dopravní vzdálenost do 50 m v objektech výšky přes 6 do 12 m</t>
  </si>
  <si>
    <t>OST</t>
  </si>
  <si>
    <t>Ostatní</t>
  </si>
  <si>
    <t>DODÁVKA A MONTÁŽ BEZPEČNOSTNÍCH CEDULEK - PIKTOGRAMŮ - SMĚR ÚNIKU APOD - FLUORESCENČNÍ</t>
  </si>
  <si>
    <t>512</t>
  </si>
  <si>
    <t>-1213925030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</si>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</sst>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b/>
      <sz val="8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7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0" borderId="2" applyNumberFormat="0" applyAlignment="0" applyProtection="0"/>
    <xf numFmtId="171" fontId="62" fillId="0" borderId="0" applyFont="0" applyFill="0" applyBorder="0" applyAlignment="0" applyProtection="0"/>
    <xf numFmtId="169" fontId="62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4" fillId="0" borderId="0" applyAlignment="0">
      <protection locked="0"/>
    </xf>
    <xf numFmtId="0" fontId="72" fillId="0" borderId="0" applyNumberFormat="0" applyFill="0" applyBorder="0" applyAlignment="0" applyProtection="0"/>
    <xf numFmtId="0" fontId="62" fillId="22" borderId="6" applyNumberFormat="0" applyFont="0" applyAlignment="0" applyProtection="0"/>
    <xf numFmtId="9" fontId="62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77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9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/>
    </xf>
    <xf numFmtId="0" fontId="91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1" fillId="0" borderId="0" xfId="0" applyFont="1" applyBorder="1" applyAlignment="1">
      <alignment horizontal="left" vertical="center"/>
    </xf>
    <xf numFmtId="0" fontId="5" fillId="22" borderId="0" xfId="0" applyFont="1" applyFill="1" applyBorder="1" applyAlignment="1" applyProtection="1">
      <alignment horizontal="left" vertical="center"/>
      <protection locked="0"/>
    </xf>
    <xf numFmtId="49" fontId="5" fillId="22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91" fillId="0" borderId="27" xfId="0" applyFont="1" applyBorder="1" applyAlignment="1">
      <alignment horizontal="center" vertical="center" wrapText="1"/>
    </xf>
    <xf numFmtId="0" fontId="91" fillId="0" borderId="28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92" fillId="0" borderId="0" xfId="0" applyFont="1" applyAlignment="1">
      <alignment horizontal="left" vertical="center"/>
    </xf>
    <xf numFmtId="0" fontId="9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3" fillId="0" borderId="24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174" fontId="93" fillId="0" borderId="0" xfId="0" applyNumberFormat="1" applyFont="1" applyBorder="1" applyAlignment="1">
      <alignment vertical="center"/>
    </xf>
    <xf numFmtId="4" fontId="93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6" fillId="0" borderId="24" xfId="0" applyNumberFormat="1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174" fontId="96" fillId="0" borderId="0" xfId="0" applyNumberFormat="1" applyFont="1" applyBorder="1" applyAlignment="1">
      <alignment vertical="center"/>
    </xf>
    <xf numFmtId="4" fontId="96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6" fillId="0" borderId="31" xfId="0" applyNumberFormat="1" applyFont="1" applyBorder="1" applyAlignment="1">
      <alignment vertical="center"/>
    </xf>
    <xf numFmtId="4" fontId="96" fillId="0" borderId="32" xfId="0" applyNumberFormat="1" applyFont="1" applyBorder="1" applyAlignment="1">
      <alignment vertical="center"/>
    </xf>
    <xf numFmtId="174" fontId="96" fillId="0" borderId="32" xfId="0" applyNumberFormat="1" applyFont="1" applyBorder="1" applyAlignment="1">
      <alignment vertical="center"/>
    </xf>
    <xf numFmtId="4" fontId="96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1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2" fillId="0" borderId="0" xfId="0" applyNumberFormat="1" applyFont="1" applyBorder="1" applyAlignment="1">
      <alignment vertical="center"/>
    </xf>
    <xf numFmtId="0" fontId="81" fillId="0" borderId="0" xfId="0" applyFont="1" applyBorder="1" applyAlignment="1" applyProtection="1">
      <alignment horizontal="right" vertical="center"/>
      <protection locked="0"/>
    </xf>
    <xf numFmtId="4" fontId="81" fillId="0" borderId="0" xfId="0" applyNumberFormat="1" applyFont="1" applyBorder="1" applyAlignment="1">
      <alignment vertical="center"/>
    </xf>
    <xf numFmtId="172" fontId="81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7" fillId="0" borderId="0" xfId="0" applyFont="1" applyBorder="1" applyAlignment="1">
      <alignment horizontal="left"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32" xfId="0" applyFont="1" applyBorder="1" applyAlignment="1">
      <alignment horizontal="left" vertical="center"/>
    </xf>
    <xf numFmtId="0" fontId="83" fillId="0" borderId="32" xfId="0" applyFont="1" applyBorder="1" applyAlignment="1">
      <alignment vertical="center"/>
    </xf>
    <xf numFmtId="0" fontId="83" fillId="0" borderId="32" xfId="0" applyFont="1" applyBorder="1" applyAlignment="1" applyProtection="1">
      <alignment vertical="center"/>
      <protection locked="0"/>
    </xf>
    <xf numFmtId="4" fontId="83" fillId="0" borderId="32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1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8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92" fillId="0" borderId="0" xfId="0" applyNumberFormat="1" applyFont="1" applyAlignment="1">
      <alignment/>
    </xf>
    <xf numFmtId="174" fontId="99" fillId="0" borderId="22" xfId="0" applyNumberFormat="1" applyFont="1" applyBorder="1" applyAlignment="1">
      <alignment/>
    </xf>
    <xf numFmtId="174" fontId="99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4" fillId="0" borderId="13" xfId="0" applyFont="1" applyBorder="1" applyAlignment="1">
      <alignment/>
    </xf>
    <xf numFmtId="0" fontId="84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0" fontId="84" fillId="0" borderId="0" xfId="0" applyFont="1" applyAlignment="1" applyProtection="1">
      <alignment/>
      <protection locked="0"/>
    </xf>
    <xf numFmtId="4" fontId="82" fillId="0" borderId="0" xfId="0" applyNumberFormat="1" applyFont="1" applyAlignment="1">
      <alignment/>
    </xf>
    <xf numFmtId="0" fontId="84" fillId="0" borderId="24" xfId="0" applyFont="1" applyBorder="1" applyAlignment="1">
      <alignment/>
    </xf>
    <xf numFmtId="0" fontId="84" fillId="0" borderId="0" xfId="0" applyFont="1" applyBorder="1" applyAlignment="1">
      <alignment/>
    </xf>
    <xf numFmtId="174" fontId="84" fillId="0" borderId="0" xfId="0" applyNumberFormat="1" applyFont="1" applyBorder="1" applyAlignment="1">
      <alignment/>
    </xf>
    <xf numFmtId="174" fontId="84" fillId="0" borderId="25" xfId="0" applyNumberFormat="1" applyFont="1" applyBorder="1" applyAlignment="1">
      <alignment/>
    </xf>
    <xf numFmtId="0" fontId="84" fillId="0" borderId="0" xfId="0" applyFont="1" applyAlignment="1">
      <alignment horizontal="center"/>
    </xf>
    <xf numFmtId="4" fontId="84" fillId="0" borderId="0" xfId="0" applyNumberFormat="1" applyFont="1" applyAlignment="1">
      <alignment vertical="center"/>
    </xf>
    <xf numFmtId="0" fontId="84" fillId="0" borderId="0" xfId="0" applyFont="1" applyBorder="1" applyAlignment="1">
      <alignment horizontal="left"/>
    </xf>
    <xf numFmtId="0" fontId="83" fillId="0" borderId="0" xfId="0" applyFont="1" applyBorder="1" applyAlignment="1">
      <alignment horizontal="left"/>
    </xf>
    <xf numFmtId="4" fontId="83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175" fontId="4" fillId="0" borderId="36" xfId="0" applyNumberFormat="1" applyFont="1" applyBorder="1" applyAlignment="1" applyProtection="1">
      <alignment vertical="center"/>
      <protection locked="0"/>
    </xf>
    <xf numFmtId="4" fontId="4" fillId="22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 locked="0"/>
    </xf>
    <xf numFmtId="0" fontId="81" fillId="22" borderId="36" xfId="0" applyFont="1" applyFill="1" applyBorder="1" applyAlignment="1" applyProtection="1">
      <alignment horizontal="left" vertical="center"/>
      <protection locked="0"/>
    </xf>
    <xf numFmtId="0" fontId="81" fillId="0" borderId="0" xfId="0" applyFont="1" applyBorder="1" applyAlignment="1">
      <alignment horizontal="center" vertical="center"/>
    </xf>
    <xf numFmtId="174" fontId="81" fillId="0" borderId="0" xfId="0" applyNumberFormat="1" applyFont="1" applyBorder="1" applyAlignment="1">
      <alignment vertical="center"/>
    </xf>
    <xf numFmtId="174" fontId="81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10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vertical="center"/>
      <protection locked="0"/>
    </xf>
    <xf numFmtId="0" fontId="85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0" fontId="85" fillId="0" borderId="0" xfId="0" applyFont="1" applyAlignment="1">
      <alignment horizontal="left"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175" fontId="86" fillId="0" borderId="0" xfId="0" applyNumberFormat="1" applyFont="1" applyAlignment="1">
      <alignment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7" fillId="0" borderId="13" xfId="0" applyFont="1" applyBorder="1" applyAlignment="1">
      <alignment vertical="center"/>
    </xf>
    <xf numFmtId="0" fontId="100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 wrapText="1"/>
    </xf>
    <xf numFmtId="175" fontId="87" fillId="0" borderId="0" xfId="0" applyNumberFormat="1" applyFont="1" applyBorder="1" applyAlignment="1">
      <alignment vertical="center"/>
    </xf>
    <xf numFmtId="0" fontId="87" fillId="0" borderId="0" xfId="0" applyFont="1" applyAlignment="1" applyProtection="1">
      <alignment vertical="center"/>
      <protection locked="0"/>
    </xf>
    <xf numFmtId="0" fontId="87" fillId="0" borderId="24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25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175" fontId="87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01" fillId="0" borderId="36" xfId="0" applyFont="1" applyBorder="1" applyAlignment="1" applyProtection="1">
      <alignment horizontal="center" vertical="center"/>
      <protection locked="0"/>
    </xf>
    <xf numFmtId="49" fontId="101" fillId="0" borderId="36" xfId="0" applyNumberFormat="1" applyFont="1" applyBorder="1" applyAlignment="1" applyProtection="1">
      <alignment horizontal="left" vertical="center" wrapText="1"/>
      <protection locked="0"/>
    </xf>
    <xf numFmtId="0" fontId="101" fillId="0" borderId="36" xfId="0" applyFont="1" applyBorder="1" applyAlignment="1" applyProtection="1">
      <alignment horizontal="left" vertical="center" wrapText="1"/>
      <protection locked="0"/>
    </xf>
    <xf numFmtId="0" fontId="101" fillId="0" borderId="36" xfId="0" applyFont="1" applyBorder="1" applyAlignment="1" applyProtection="1">
      <alignment horizontal="center" vertical="center" wrapText="1"/>
      <protection locked="0"/>
    </xf>
    <xf numFmtId="175" fontId="101" fillId="0" borderId="36" xfId="0" applyNumberFormat="1" applyFont="1" applyBorder="1" applyAlignment="1" applyProtection="1">
      <alignment vertical="center"/>
      <protection locked="0"/>
    </xf>
    <xf numFmtId="4" fontId="101" fillId="22" borderId="36" xfId="0" applyNumberFormat="1" applyFont="1" applyFill="1" applyBorder="1" applyAlignment="1" applyProtection="1">
      <alignment vertical="center"/>
      <protection locked="0"/>
    </xf>
    <xf numFmtId="4" fontId="101" fillId="0" borderId="36" xfId="0" applyNumberFormat="1" applyFont="1" applyBorder="1" applyAlignment="1" applyProtection="1">
      <alignment vertical="center"/>
      <protection locked="0"/>
    </xf>
    <xf numFmtId="0" fontId="101" fillId="0" borderId="13" xfId="0" applyFont="1" applyBorder="1" applyAlignment="1">
      <alignment vertical="center"/>
    </xf>
    <xf numFmtId="0" fontId="101" fillId="22" borderId="36" xfId="0" applyFont="1" applyFill="1" applyBorder="1" applyAlignment="1" applyProtection="1">
      <alignment horizontal="left" vertical="center"/>
      <protection locked="0"/>
    </xf>
    <xf numFmtId="0" fontId="101" fillId="0" borderId="0" xfId="0" applyFont="1" applyBorder="1" applyAlignment="1">
      <alignment horizontal="center" vertical="center"/>
    </xf>
    <xf numFmtId="175" fontId="4" fillId="22" borderId="36" xfId="0" applyNumberFormat="1" applyFont="1" applyFill="1" applyBorder="1" applyAlignment="1" applyProtection="1">
      <alignment vertical="center"/>
      <protection locked="0"/>
    </xf>
    <xf numFmtId="0" fontId="87" fillId="0" borderId="31" xfId="0" applyFont="1" applyBorder="1" applyAlignment="1">
      <alignment vertical="center"/>
    </xf>
    <xf numFmtId="0" fontId="87" fillId="0" borderId="32" xfId="0" applyFont="1" applyBorder="1" applyAlignment="1">
      <alignment vertical="center"/>
    </xf>
    <xf numFmtId="0" fontId="87" fillId="0" borderId="33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32" xfId="0" applyFont="1" applyBorder="1" applyAlignment="1">
      <alignment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 wrapText="1"/>
    </xf>
    <xf numFmtId="175" fontId="86" fillId="0" borderId="0" xfId="0" applyNumberFormat="1" applyFont="1" applyBorder="1" applyAlignment="1">
      <alignment vertical="center"/>
    </xf>
    <xf numFmtId="0" fontId="102" fillId="0" borderId="0" xfId="0" applyFont="1" applyAlignment="1">
      <alignment vertical="center" wrapText="1"/>
    </xf>
    <xf numFmtId="0" fontId="102" fillId="0" borderId="0" xfId="0" applyFont="1" applyBorder="1" applyAlignment="1">
      <alignment vertical="center" wrapText="1"/>
    </xf>
    <xf numFmtId="0" fontId="82" fillId="0" borderId="0" xfId="0" applyFont="1" applyBorder="1" applyAlignment="1">
      <alignment horizontal="left"/>
    </xf>
    <xf numFmtId="4" fontId="82" fillId="0" borderId="0" xfId="0" applyNumberFormat="1" applyFont="1" applyBorder="1" applyAlignment="1">
      <alignment/>
    </xf>
    <xf numFmtId="0" fontId="81" fillId="0" borderId="32" xfId="0" applyFont="1" applyBorder="1" applyAlignment="1">
      <alignment horizontal="center" vertical="center"/>
    </xf>
    <xf numFmtId="174" fontId="81" fillId="0" borderId="32" xfId="0" applyNumberFormat="1" applyFont="1" applyBorder="1" applyAlignment="1">
      <alignment vertical="center"/>
    </xf>
    <xf numFmtId="174" fontId="81" fillId="0" borderId="33" xfId="0" applyNumberFormat="1" applyFont="1" applyBorder="1" applyAlignment="1">
      <alignment vertical="center"/>
    </xf>
    <xf numFmtId="0" fontId="65" fillId="33" borderId="0" xfId="36" applyFill="1" applyAlignment="1">
      <alignment/>
    </xf>
    <xf numFmtId="0" fontId="103" fillId="0" borderId="0" xfId="36" applyFont="1" applyAlignment="1">
      <alignment horizontal="center" vertical="center"/>
    </xf>
    <xf numFmtId="0" fontId="104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vertical="center"/>
    </xf>
    <xf numFmtId="0" fontId="105" fillId="33" borderId="0" xfId="36" applyFont="1" applyFill="1" applyAlignment="1">
      <alignment vertical="center"/>
    </xf>
    <xf numFmtId="0" fontId="88" fillId="33" borderId="0" xfId="0" applyFont="1" applyFill="1" applyAlignment="1" applyProtection="1">
      <alignment horizontal="left"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104" fillId="33" borderId="0" xfId="0" applyFont="1" applyFill="1" applyAlignment="1" applyProtection="1">
      <alignment horizontal="left" vertical="center"/>
      <protection/>
    </xf>
    <xf numFmtId="0" fontId="105" fillId="33" borderId="0" xfId="36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 locked="0"/>
    </xf>
    <xf numFmtId="0" fontId="4" fillId="0" borderId="0" xfId="46" applyAlignment="1">
      <alignment vertical="top"/>
      <protection locked="0"/>
    </xf>
    <xf numFmtId="0" fontId="4" fillId="0" borderId="37" xfId="46" applyFont="1" applyBorder="1" applyAlignment="1">
      <alignment vertical="center" wrapText="1"/>
      <protection locked="0"/>
    </xf>
    <xf numFmtId="0" fontId="4" fillId="0" borderId="38" xfId="46" applyFont="1" applyBorder="1" applyAlignment="1">
      <alignment vertical="center" wrapText="1"/>
      <protection locked="0"/>
    </xf>
    <xf numFmtId="0" fontId="4" fillId="0" borderId="39" xfId="46" applyFont="1" applyBorder="1" applyAlignment="1">
      <alignment vertical="center" wrapText="1"/>
      <protection locked="0"/>
    </xf>
    <xf numFmtId="0" fontId="4" fillId="0" borderId="40" xfId="46" applyFont="1" applyBorder="1" applyAlignment="1">
      <alignment horizontal="center" vertical="center" wrapText="1"/>
      <protection locked="0"/>
    </xf>
    <xf numFmtId="0" fontId="4" fillId="0" borderId="41" xfId="46" applyFont="1" applyBorder="1" applyAlignment="1">
      <alignment horizontal="center" vertical="center" wrapText="1"/>
      <protection locked="0"/>
    </xf>
    <xf numFmtId="0" fontId="4" fillId="0" borderId="0" xfId="46" applyAlignment="1">
      <alignment horizontal="center" vertical="center"/>
      <protection locked="0"/>
    </xf>
    <xf numFmtId="0" fontId="4" fillId="0" borderId="40" xfId="46" applyFont="1" applyBorder="1" applyAlignment="1">
      <alignment vertical="center" wrapText="1"/>
      <protection locked="0"/>
    </xf>
    <xf numFmtId="0" fontId="4" fillId="0" borderId="41" xfId="46" applyFont="1" applyBorder="1" applyAlignment="1">
      <alignment vertical="center" wrapText="1"/>
      <protection locked="0"/>
    </xf>
    <xf numFmtId="0" fontId="12" fillId="0" borderId="0" xfId="46" applyFont="1" applyBorder="1" applyAlignment="1">
      <alignment horizontal="left" vertical="center" wrapText="1"/>
      <protection locked="0"/>
    </xf>
    <xf numFmtId="0" fontId="5" fillId="0" borderId="0" xfId="46" applyFont="1" applyBorder="1" applyAlignment="1">
      <alignment horizontal="left" vertical="center" wrapText="1"/>
      <protection locked="0"/>
    </xf>
    <xf numFmtId="0" fontId="5" fillId="0" borderId="40" xfId="46" applyFont="1" applyBorder="1" applyAlignment="1">
      <alignment vertical="center" wrapText="1"/>
      <protection locked="0"/>
    </xf>
    <xf numFmtId="0" fontId="5" fillId="0" borderId="0" xfId="46" applyFont="1" applyBorder="1" applyAlignment="1">
      <alignment vertical="center" wrapText="1"/>
      <protection locked="0"/>
    </xf>
    <xf numFmtId="0" fontId="5" fillId="0" borderId="0" xfId="46" applyFont="1" applyBorder="1" applyAlignment="1">
      <alignment vertical="center"/>
      <protection locked="0"/>
    </xf>
    <xf numFmtId="0" fontId="5" fillId="0" borderId="0" xfId="46" applyFont="1" applyBorder="1" applyAlignment="1">
      <alignment horizontal="left" vertical="center"/>
      <protection locked="0"/>
    </xf>
    <xf numFmtId="49" fontId="5" fillId="0" borderId="0" xfId="46" applyNumberFormat="1" applyFont="1" applyBorder="1" applyAlignment="1">
      <alignment vertical="center" wrapText="1"/>
      <protection locked="0"/>
    </xf>
    <xf numFmtId="0" fontId="4" fillId="0" borderId="42" xfId="46" applyFont="1" applyBorder="1" applyAlignment="1">
      <alignment vertical="center" wrapText="1"/>
      <protection locked="0"/>
    </xf>
    <xf numFmtId="0" fontId="15" fillId="0" borderId="43" xfId="46" applyFont="1" applyBorder="1" applyAlignment="1">
      <alignment vertical="center" wrapText="1"/>
      <protection locked="0"/>
    </xf>
    <xf numFmtId="0" fontId="4" fillId="0" borderId="44" xfId="46" applyFont="1" applyBorder="1" applyAlignment="1">
      <alignment vertical="center" wrapText="1"/>
      <protection locked="0"/>
    </xf>
    <xf numFmtId="0" fontId="4" fillId="0" borderId="0" xfId="46" applyFont="1" applyBorder="1" applyAlignment="1">
      <alignment vertical="top"/>
      <protection locked="0"/>
    </xf>
    <xf numFmtId="0" fontId="4" fillId="0" borderId="0" xfId="46" applyFont="1" applyAlignment="1">
      <alignment vertical="top"/>
      <protection locked="0"/>
    </xf>
    <xf numFmtId="0" fontId="4" fillId="0" borderId="37" xfId="46" applyFont="1" applyBorder="1" applyAlignment="1">
      <alignment horizontal="left" vertical="center"/>
      <protection locked="0"/>
    </xf>
    <xf numFmtId="0" fontId="4" fillId="0" borderId="38" xfId="46" applyFont="1" applyBorder="1" applyAlignment="1">
      <alignment horizontal="left" vertical="center"/>
      <protection locked="0"/>
    </xf>
    <xf numFmtId="0" fontId="4" fillId="0" borderId="39" xfId="46" applyFont="1" applyBorder="1" applyAlignment="1">
      <alignment horizontal="left" vertical="center"/>
      <protection locked="0"/>
    </xf>
    <xf numFmtId="0" fontId="4" fillId="0" borderId="40" xfId="46" applyFont="1" applyBorder="1" applyAlignment="1">
      <alignment horizontal="left" vertical="center"/>
      <protection locked="0"/>
    </xf>
    <xf numFmtId="0" fontId="4" fillId="0" borderId="41" xfId="46" applyFont="1" applyBorder="1" applyAlignment="1">
      <alignment horizontal="left" vertical="center"/>
      <protection locked="0"/>
    </xf>
    <xf numFmtId="0" fontId="12" fillId="0" borderId="0" xfId="46" applyFont="1" applyBorder="1" applyAlignment="1">
      <alignment horizontal="left" vertical="center"/>
      <protection locked="0"/>
    </xf>
    <xf numFmtId="0" fontId="7" fillId="0" borderId="0" xfId="46" applyFont="1" applyAlignment="1">
      <alignment horizontal="left" vertical="center"/>
      <protection locked="0"/>
    </xf>
    <xf numFmtId="0" fontId="12" fillId="0" borderId="43" xfId="46" applyFont="1" applyBorder="1" applyAlignment="1">
      <alignment horizontal="left" vertical="center"/>
      <protection locked="0"/>
    </xf>
    <xf numFmtId="0" fontId="12" fillId="0" borderId="43" xfId="46" applyFont="1" applyBorder="1" applyAlignment="1">
      <alignment horizontal="center" vertical="center"/>
      <protection locked="0"/>
    </xf>
    <xf numFmtId="0" fontId="7" fillId="0" borderId="43" xfId="46" applyFont="1" applyBorder="1" applyAlignment="1">
      <alignment horizontal="left" vertical="center"/>
      <protection locked="0"/>
    </xf>
    <xf numFmtId="0" fontId="10" fillId="0" borderId="0" xfId="46" applyFont="1" applyBorder="1" applyAlignment="1">
      <alignment horizontal="left" vertical="center"/>
      <protection locked="0"/>
    </xf>
    <xf numFmtId="0" fontId="5" fillId="0" borderId="0" xfId="46" applyFont="1" applyAlignment="1">
      <alignment horizontal="left" vertical="center"/>
      <protection locked="0"/>
    </xf>
    <xf numFmtId="0" fontId="5" fillId="0" borderId="0" xfId="46" applyFont="1" applyBorder="1" applyAlignment="1">
      <alignment horizontal="center" vertical="center"/>
      <protection locked="0"/>
    </xf>
    <xf numFmtId="0" fontId="5" fillId="0" borderId="40" xfId="46" applyFont="1" applyBorder="1" applyAlignment="1">
      <alignment horizontal="left" vertical="center"/>
      <protection locked="0"/>
    </xf>
    <xf numFmtId="0" fontId="5" fillId="0" borderId="0" xfId="46" applyFont="1" applyFill="1" applyBorder="1" applyAlignment="1">
      <alignment horizontal="left" vertical="center"/>
      <protection locked="0"/>
    </xf>
    <xf numFmtId="0" fontId="5" fillId="0" borderId="0" xfId="46" applyFont="1" applyFill="1" applyBorder="1" applyAlignment="1">
      <alignment horizontal="center" vertical="center"/>
      <protection locked="0"/>
    </xf>
    <xf numFmtId="0" fontId="4" fillId="0" borderId="42" xfId="46" applyFont="1" applyBorder="1" applyAlignment="1">
      <alignment horizontal="left" vertical="center"/>
      <protection locked="0"/>
    </xf>
    <xf numFmtId="0" fontId="15" fillId="0" borderId="43" xfId="46" applyFont="1" applyBorder="1" applyAlignment="1">
      <alignment horizontal="left" vertical="center"/>
      <protection locked="0"/>
    </xf>
    <xf numFmtId="0" fontId="4" fillId="0" borderId="44" xfId="46" applyFont="1" applyBorder="1" applyAlignment="1">
      <alignment horizontal="left" vertical="center"/>
      <protection locked="0"/>
    </xf>
    <xf numFmtId="0" fontId="4" fillId="0" borderId="0" xfId="46" applyFont="1" applyBorder="1" applyAlignment="1">
      <alignment horizontal="left" vertical="center"/>
      <protection locked="0"/>
    </xf>
    <xf numFmtId="0" fontId="15" fillId="0" borderId="0" xfId="46" applyFont="1" applyBorder="1" applyAlignment="1">
      <alignment horizontal="left" vertical="center"/>
      <protection locked="0"/>
    </xf>
    <xf numFmtId="0" fontId="7" fillId="0" borderId="0" xfId="46" applyFont="1" applyBorder="1" applyAlignment="1">
      <alignment horizontal="left" vertical="center"/>
      <protection locked="0"/>
    </xf>
    <xf numFmtId="0" fontId="5" fillId="0" borderId="43" xfId="46" applyFont="1" applyBorder="1" applyAlignment="1">
      <alignment horizontal="left" vertical="center"/>
      <protection locked="0"/>
    </xf>
    <xf numFmtId="0" fontId="4" fillId="0" borderId="0" xfId="46" applyFont="1" applyBorder="1" applyAlignment="1">
      <alignment horizontal="left" vertical="center" wrapText="1"/>
      <protection locked="0"/>
    </xf>
    <xf numFmtId="0" fontId="5" fillId="0" borderId="0" xfId="46" applyFont="1" applyBorder="1" applyAlignment="1">
      <alignment horizontal="center" vertical="center" wrapText="1"/>
      <protection locked="0"/>
    </xf>
    <xf numFmtId="0" fontId="4" fillId="0" borderId="37" xfId="46" applyFont="1" applyBorder="1" applyAlignment="1">
      <alignment horizontal="left" vertical="center" wrapText="1"/>
      <protection locked="0"/>
    </xf>
    <xf numFmtId="0" fontId="4" fillId="0" borderId="38" xfId="46" applyFont="1" applyBorder="1" applyAlignment="1">
      <alignment horizontal="left" vertical="center" wrapText="1"/>
      <protection locked="0"/>
    </xf>
    <xf numFmtId="0" fontId="4" fillId="0" borderId="39" xfId="46" applyFont="1" applyBorder="1" applyAlignment="1">
      <alignment horizontal="left" vertical="center" wrapText="1"/>
      <protection locked="0"/>
    </xf>
    <xf numFmtId="0" fontId="4" fillId="0" borderId="40" xfId="46" applyFont="1" applyBorder="1" applyAlignment="1">
      <alignment horizontal="left" vertical="center" wrapText="1"/>
      <protection locked="0"/>
    </xf>
    <xf numFmtId="0" fontId="4" fillId="0" borderId="41" xfId="46" applyFont="1" applyBorder="1" applyAlignment="1">
      <alignment horizontal="left" vertical="center" wrapText="1"/>
      <protection locked="0"/>
    </xf>
    <xf numFmtId="0" fontId="7" fillId="0" borderId="40" xfId="46" applyFont="1" applyBorder="1" applyAlignment="1">
      <alignment horizontal="left" vertical="center" wrapText="1"/>
      <protection locked="0"/>
    </xf>
    <xf numFmtId="0" fontId="7" fillId="0" borderId="41" xfId="46" applyFont="1" applyBorder="1" applyAlignment="1">
      <alignment horizontal="left" vertical="center" wrapText="1"/>
      <protection locked="0"/>
    </xf>
    <xf numFmtId="0" fontId="5" fillId="0" borderId="40" xfId="46" applyFont="1" applyBorder="1" applyAlignment="1">
      <alignment horizontal="left" vertical="center" wrapText="1"/>
      <protection locked="0"/>
    </xf>
    <xf numFmtId="0" fontId="5" fillId="0" borderId="41" xfId="46" applyFont="1" applyBorder="1" applyAlignment="1">
      <alignment horizontal="left" vertical="center" wrapText="1"/>
      <protection locked="0"/>
    </xf>
    <xf numFmtId="0" fontId="5" fillId="0" borderId="41" xfId="46" applyFont="1" applyBorder="1" applyAlignment="1">
      <alignment horizontal="left" vertical="center"/>
      <protection locked="0"/>
    </xf>
    <xf numFmtId="0" fontId="5" fillId="0" borderId="42" xfId="46" applyFont="1" applyBorder="1" applyAlignment="1">
      <alignment horizontal="left" vertical="center" wrapText="1"/>
      <protection locked="0"/>
    </xf>
    <xf numFmtId="0" fontId="5" fillId="0" borderId="43" xfId="46" applyFont="1" applyBorder="1" applyAlignment="1">
      <alignment horizontal="left" vertical="center" wrapText="1"/>
      <protection locked="0"/>
    </xf>
    <xf numFmtId="0" fontId="5" fillId="0" borderId="44" xfId="46" applyFont="1" applyBorder="1" applyAlignment="1">
      <alignment horizontal="left" vertical="center" wrapText="1"/>
      <protection locked="0"/>
    </xf>
    <xf numFmtId="0" fontId="5" fillId="0" borderId="0" xfId="46" applyFont="1" applyBorder="1" applyAlignment="1">
      <alignment horizontal="left" vertical="top"/>
      <protection locked="0"/>
    </xf>
    <xf numFmtId="0" fontId="5" fillId="0" borderId="0" xfId="46" applyFont="1" applyBorder="1" applyAlignment="1">
      <alignment horizontal="center" vertical="top"/>
      <protection locked="0"/>
    </xf>
    <xf numFmtId="0" fontId="5" fillId="0" borderId="42" xfId="46" applyFont="1" applyBorder="1" applyAlignment="1">
      <alignment horizontal="left" vertical="center"/>
      <protection locked="0"/>
    </xf>
    <xf numFmtId="0" fontId="5" fillId="0" borderId="44" xfId="46" applyFont="1" applyBorder="1" applyAlignment="1">
      <alignment horizontal="left" vertical="center"/>
      <protection locked="0"/>
    </xf>
    <xf numFmtId="0" fontId="7" fillId="0" borderId="0" xfId="46" applyFont="1" applyAlignment="1">
      <alignment vertical="center"/>
      <protection locked="0"/>
    </xf>
    <xf numFmtId="0" fontId="12" fillId="0" borderId="0" xfId="46" applyFont="1" applyBorder="1" applyAlignment="1">
      <alignment vertical="center"/>
      <protection locked="0"/>
    </xf>
    <xf numFmtId="0" fontId="7" fillId="0" borderId="43" xfId="46" applyFont="1" applyBorder="1" applyAlignment="1">
      <alignment vertical="center"/>
      <protection locked="0"/>
    </xf>
    <xf numFmtId="0" fontId="12" fillId="0" borderId="43" xfId="46" applyFont="1" applyBorder="1" applyAlignment="1">
      <alignment vertical="center"/>
      <protection locked="0"/>
    </xf>
    <xf numFmtId="0" fontId="4" fillId="0" borderId="0" xfId="46" applyBorder="1" applyAlignment="1">
      <alignment vertical="top"/>
      <protection locked="0"/>
    </xf>
    <xf numFmtId="49" fontId="5" fillId="0" borderId="0" xfId="46" applyNumberFormat="1" applyFont="1" applyBorder="1" applyAlignment="1">
      <alignment horizontal="left" vertical="center"/>
      <protection locked="0"/>
    </xf>
    <xf numFmtId="0" fontId="4" fillId="0" borderId="43" xfId="46" applyBorder="1" applyAlignment="1">
      <alignment vertical="top"/>
      <protection locked="0"/>
    </xf>
    <xf numFmtId="0" fontId="5" fillId="0" borderId="38" xfId="46" applyFont="1" applyBorder="1" applyAlignment="1">
      <alignment horizontal="left" vertical="center" wrapText="1"/>
      <protection locked="0"/>
    </xf>
    <xf numFmtId="0" fontId="5" fillId="0" borderId="38" xfId="46" applyFont="1" applyBorder="1" applyAlignment="1">
      <alignment horizontal="left" vertical="center"/>
      <protection locked="0"/>
    </xf>
    <xf numFmtId="0" fontId="5" fillId="0" borderId="38" xfId="46" applyFont="1" applyBorder="1" applyAlignment="1">
      <alignment horizontal="center" vertical="center"/>
      <protection locked="0"/>
    </xf>
    <xf numFmtId="0" fontId="12" fillId="0" borderId="43" xfId="46" applyFont="1" applyBorder="1" applyAlignment="1">
      <alignment horizontal="left"/>
      <protection locked="0"/>
    </xf>
    <xf numFmtId="0" fontId="7" fillId="0" borderId="43" xfId="46" applyFont="1" applyBorder="1" applyAlignment="1">
      <alignment/>
      <protection locked="0"/>
    </xf>
    <xf numFmtId="0" fontId="4" fillId="0" borderId="40" xfId="46" applyFont="1" applyBorder="1" applyAlignment="1">
      <alignment vertical="top"/>
      <protection locked="0"/>
    </xf>
    <xf numFmtId="0" fontId="4" fillId="0" borderId="41" xfId="46" applyFont="1" applyBorder="1" applyAlignment="1">
      <alignment vertical="top"/>
      <protection locked="0"/>
    </xf>
    <xf numFmtId="0" fontId="4" fillId="0" borderId="0" xfId="46" applyFont="1" applyBorder="1" applyAlignment="1">
      <alignment horizontal="center" vertical="center"/>
      <protection locked="0"/>
    </xf>
    <xf numFmtId="0" fontId="4" fillId="0" borderId="0" xfId="46" applyFont="1" applyBorder="1" applyAlignment="1">
      <alignment horizontal="left" vertical="top"/>
      <protection locked="0"/>
    </xf>
    <xf numFmtId="0" fontId="4" fillId="0" borderId="42" xfId="46" applyFont="1" applyBorder="1" applyAlignment="1">
      <alignment vertical="top"/>
      <protection locked="0"/>
    </xf>
    <xf numFmtId="0" fontId="4" fillId="0" borderId="43" xfId="46" applyFont="1" applyBorder="1" applyAlignment="1">
      <alignment vertical="top"/>
      <protection locked="0"/>
    </xf>
    <xf numFmtId="0" fontId="4" fillId="0" borderId="44" xfId="46" applyFont="1" applyBorder="1" applyAlignment="1">
      <alignment vertical="top"/>
      <protection locked="0"/>
    </xf>
    <xf numFmtId="0" fontId="89" fillId="36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4" fontId="95" fillId="0" borderId="0" xfId="0" applyNumberFormat="1" applyFont="1" applyAlignment="1">
      <alignment vertical="center"/>
    </xf>
    <xf numFmtId="0" fontId="95" fillId="0" borderId="0" xfId="0" applyFont="1" applyAlignment="1">
      <alignment vertical="center"/>
    </xf>
    <xf numFmtId="0" fontId="94" fillId="0" borderId="0" xfId="0" applyFont="1" applyAlignment="1">
      <alignment horizontal="left" vertical="center" wrapText="1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92" fillId="0" borderId="0" xfId="0" applyNumberFormat="1" applyFont="1" applyAlignment="1">
      <alignment horizontal="right" vertical="center"/>
    </xf>
    <xf numFmtId="4" fontId="92" fillId="0" borderId="0" xfId="0" applyNumberFormat="1" applyFont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3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2" fontId="81" fillId="0" borderId="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4" fontId="106" fillId="0" borderId="0" xfId="0" applyNumberFormat="1" applyFont="1" applyBorder="1" applyAlignment="1">
      <alignment vertical="center"/>
    </xf>
    <xf numFmtId="0" fontId="106" fillId="0" borderId="0" xfId="0" applyFont="1" applyAlignment="1">
      <alignment horizontal="left" vertical="top" wrapText="1"/>
    </xf>
    <xf numFmtId="0" fontId="81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2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105" fillId="33" borderId="0" xfId="36" applyFont="1" applyFill="1" applyAlignment="1">
      <alignment vertical="center"/>
    </xf>
    <xf numFmtId="0" fontId="9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1" fillId="0" borderId="0" xfId="0" applyFont="1" applyAlignment="1">
      <alignment horizontal="left" vertical="center" wrapText="1"/>
    </xf>
    <xf numFmtId="0" fontId="5" fillId="0" borderId="0" xfId="46" applyFont="1" applyBorder="1" applyAlignment="1">
      <alignment horizontal="left" vertical="top"/>
      <protection locked="0"/>
    </xf>
    <xf numFmtId="0" fontId="5" fillId="0" borderId="0" xfId="46" applyFont="1" applyBorder="1" applyAlignment="1">
      <alignment horizontal="left" vertical="center"/>
      <protection locked="0"/>
    </xf>
    <xf numFmtId="0" fontId="8" fillId="0" borderId="0" xfId="46" applyFont="1" applyBorder="1" applyAlignment="1">
      <alignment horizontal="center" vertical="center" wrapText="1"/>
      <protection locked="0"/>
    </xf>
    <xf numFmtId="0" fontId="12" fillId="0" borderId="43" xfId="46" applyFont="1" applyBorder="1" applyAlignment="1">
      <alignment horizontal="left"/>
      <protection locked="0"/>
    </xf>
    <xf numFmtId="0" fontId="5" fillId="0" borderId="0" xfId="46" applyFont="1" applyBorder="1" applyAlignment="1">
      <alignment horizontal="left" vertical="center" wrapText="1"/>
      <protection locked="0"/>
    </xf>
    <xf numFmtId="0" fontId="8" fillId="0" borderId="0" xfId="46" applyFont="1" applyBorder="1" applyAlignment="1">
      <alignment horizontal="center" vertical="center"/>
      <protection locked="0"/>
    </xf>
    <xf numFmtId="49" fontId="5" fillId="0" borderId="0" xfId="46" applyNumberFormat="1" applyFont="1" applyBorder="1" applyAlignment="1">
      <alignment horizontal="left" vertical="center" wrapText="1"/>
      <protection locked="0"/>
    </xf>
    <xf numFmtId="0" fontId="12" fillId="0" borderId="43" xfId="46" applyFont="1" applyBorder="1" applyAlignment="1">
      <alignment horizontal="left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698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4C2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E87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AF5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F698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04C2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0E87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9AF5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zoomScalePageLayoutView="0" workbookViewId="0" topLeftCell="A1">
      <pane ySplit="1" topLeftCell="A14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40" t="s">
        <v>0</v>
      </c>
      <c r="B1" s="241"/>
      <c r="C1" s="241"/>
      <c r="D1" s="242" t="s">
        <v>1</v>
      </c>
      <c r="E1" s="241"/>
      <c r="F1" s="241"/>
      <c r="G1" s="241"/>
      <c r="H1" s="241"/>
      <c r="I1" s="241"/>
      <c r="J1" s="241"/>
      <c r="K1" s="243" t="s">
        <v>1609</v>
      </c>
      <c r="L1" s="243"/>
      <c r="M1" s="243"/>
      <c r="N1" s="243"/>
      <c r="O1" s="243"/>
      <c r="P1" s="243"/>
      <c r="Q1" s="243"/>
      <c r="R1" s="243"/>
      <c r="S1" s="243"/>
      <c r="T1" s="241"/>
      <c r="U1" s="241"/>
      <c r="V1" s="241"/>
      <c r="W1" s="243" t="s">
        <v>1610</v>
      </c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3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75" customHeight="1">
      <c r="AR2" s="327" t="s">
        <v>6</v>
      </c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S2" s="17" t="s">
        <v>7</v>
      </c>
      <c r="BT2" s="17" t="s">
        <v>8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7</v>
      </c>
      <c r="BT3" s="17" t="s">
        <v>9</v>
      </c>
    </row>
    <row r="4" spans="2:71" ht="36.7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11</v>
      </c>
      <c r="BE4" s="26" t="s">
        <v>12</v>
      </c>
      <c r="BS4" s="17" t="s">
        <v>13</v>
      </c>
    </row>
    <row r="5" spans="2:71" ht="14.25" customHeight="1">
      <c r="B5" s="21"/>
      <c r="C5" s="22"/>
      <c r="D5" s="27" t="s">
        <v>14</v>
      </c>
      <c r="E5" s="22"/>
      <c r="F5" s="22"/>
      <c r="G5" s="22"/>
      <c r="H5" s="22"/>
      <c r="I5" s="22"/>
      <c r="J5" s="22"/>
      <c r="K5" s="356" t="s">
        <v>15</v>
      </c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22"/>
      <c r="AQ5" s="24"/>
      <c r="BE5" s="354" t="s">
        <v>16</v>
      </c>
      <c r="BS5" s="17" t="s">
        <v>7</v>
      </c>
    </row>
    <row r="6" spans="2:71" ht="36.75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358" t="s">
        <v>18</v>
      </c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22"/>
      <c r="AQ6" s="24"/>
      <c r="BE6" s="328"/>
      <c r="BS6" s="17" t="s">
        <v>19</v>
      </c>
    </row>
    <row r="7" spans="2:71" ht="14.25" customHeight="1">
      <c r="B7" s="21"/>
      <c r="C7" s="22"/>
      <c r="D7" s="30" t="s">
        <v>20</v>
      </c>
      <c r="E7" s="22"/>
      <c r="F7" s="22"/>
      <c r="G7" s="22"/>
      <c r="H7" s="22"/>
      <c r="I7" s="22"/>
      <c r="J7" s="22"/>
      <c r="K7" s="28" t="s">
        <v>3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3</v>
      </c>
      <c r="AO7" s="22"/>
      <c r="AP7" s="22"/>
      <c r="AQ7" s="24"/>
      <c r="BE7" s="328"/>
      <c r="BS7" s="17" t="s">
        <v>22</v>
      </c>
    </row>
    <row r="8" spans="2:71" ht="14.25" customHeight="1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1" t="s">
        <v>26</v>
      </c>
      <c r="AO8" s="22"/>
      <c r="AP8" s="22"/>
      <c r="AQ8" s="24"/>
      <c r="BE8" s="328"/>
      <c r="BS8" s="17" t="s">
        <v>27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328"/>
      <c r="BS9" s="17" t="s">
        <v>28</v>
      </c>
    </row>
    <row r="10" spans="2:71" ht="14.25" customHeight="1">
      <c r="B10" s="21"/>
      <c r="C10" s="22"/>
      <c r="D10" s="30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30</v>
      </c>
      <c r="AL10" s="22"/>
      <c r="AM10" s="22"/>
      <c r="AN10" s="28" t="s">
        <v>3</v>
      </c>
      <c r="AO10" s="22"/>
      <c r="AP10" s="22"/>
      <c r="AQ10" s="24"/>
      <c r="BE10" s="328"/>
      <c r="BS10" s="17" t="s">
        <v>19</v>
      </c>
    </row>
    <row r="11" spans="2:71" ht="18" customHeight="1">
      <c r="B11" s="21"/>
      <c r="C11" s="22"/>
      <c r="D11" s="22"/>
      <c r="E11" s="28" t="s">
        <v>31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32</v>
      </c>
      <c r="AL11" s="22"/>
      <c r="AM11" s="22"/>
      <c r="AN11" s="28" t="s">
        <v>3</v>
      </c>
      <c r="AO11" s="22"/>
      <c r="AP11" s="22"/>
      <c r="AQ11" s="24"/>
      <c r="BE11" s="328"/>
      <c r="BS11" s="17" t="s">
        <v>19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328"/>
      <c r="BS12" s="17" t="s">
        <v>19</v>
      </c>
    </row>
    <row r="13" spans="2:71" ht="14.25" customHeight="1">
      <c r="B13" s="21"/>
      <c r="C13" s="22"/>
      <c r="D13" s="30" t="s">
        <v>33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30</v>
      </c>
      <c r="AL13" s="22"/>
      <c r="AM13" s="22"/>
      <c r="AN13" s="32" t="s">
        <v>34</v>
      </c>
      <c r="AO13" s="22"/>
      <c r="AP13" s="22"/>
      <c r="AQ13" s="24"/>
      <c r="BE13" s="328"/>
      <c r="BS13" s="17" t="s">
        <v>19</v>
      </c>
    </row>
    <row r="14" spans="2:71" ht="15">
      <c r="B14" s="21"/>
      <c r="C14" s="22"/>
      <c r="D14" s="22"/>
      <c r="E14" s="359" t="s">
        <v>34</v>
      </c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0" t="s">
        <v>32</v>
      </c>
      <c r="AL14" s="22"/>
      <c r="AM14" s="22"/>
      <c r="AN14" s="32" t="s">
        <v>34</v>
      </c>
      <c r="AO14" s="22"/>
      <c r="AP14" s="22"/>
      <c r="AQ14" s="24"/>
      <c r="BE14" s="328"/>
      <c r="BS14" s="17" t="s">
        <v>19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328"/>
      <c r="BS15" s="17" t="s">
        <v>4</v>
      </c>
    </row>
    <row r="16" spans="2:71" ht="14.25" customHeight="1">
      <c r="B16" s="21"/>
      <c r="C16" s="22"/>
      <c r="D16" s="30" t="s">
        <v>35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30</v>
      </c>
      <c r="AL16" s="22"/>
      <c r="AM16" s="22"/>
      <c r="AN16" s="28" t="s">
        <v>3</v>
      </c>
      <c r="AO16" s="22"/>
      <c r="AP16" s="22"/>
      <c r="AQ16" s="24"/>
      <c r="BE16" s="328"/>
      <c r="BS16" s="17" t="s">
        <v>4</v>
      </c>
    </row>
    <row r="17" spans="2:71" ht="18" customHeight="1">
      <c r="B17" s="21"/>
      <c r="C17" s="22"/>
      <c r="D17" s="22"/>
      <c r="E17" s="28" t="s">
        <v>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32</v>
      </c>
      <c r="AL17" s="22"/>
      <c r="AM17" s="22"/>
      <c r="AN17" s="28" t="s">
        <v>3</v>
      </c>
      <c r="AO17" s="22"/>
      <c r="AP17" s="22"/>
      <c r="AQ17" s="24"/>
      <c r="BE17" s="328"/>
      <c r="BS17" s="17" t="s">
        <v>37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328"/>
      <c r="BS18" s="17" t="s">
        <v>7</v>
      </c>
    </row>
    <row r="19" spans="2:71" ht="14.25" customHeight="1">
      <c r="B19" s="21"/>
      <c r="C19" s="22"/>
      <c r="D19" s="30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328"/>
      <c r="BS19" s="17" t="s">
        <v>7</v>
      </c>
    </row>
    <row r="20" spans="2:71" ht="22.5" customHeight="1">
      <c r="B20" s="21"/>
      <c r="C20" s="22"/>
      <c r="D20" s="22"/>
      <c r="E20" s="360" t="s">
        <v>3</v>
      </c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22"/>
      <c r="AP20" s="22"/>
      <c r="AQ20" s="24"/>
      <c r="BE20" s="328"/>
      <c r="BS20" s="17" t="s">
        <v>4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328"/>
    </row>
    <row r="22" spans="2:57" ht="6.7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328"/>
    </row>
    <row r="23" spans="2:57" s="1" customFormat="1" ht="25.5" customHeight="1">
      <c r="B23" s="34"/>
      <c r="C23" s="35"/>
      <c r="D23" s="36" t="s">
        <v>39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61">
        <f>ROUND(AG51,2)</f>
        <v>0</v>
      </c>
      <c r="AL23" s="362"/>
      <c r="AM23" s="362"/>
      <c r="AN23" s="362"/>
      <c r="AO23" s="362"/>
      <c r="AP23" s="35"/>
      <c r="AQ23" s="38"/>
      <c r="BE23" s="345"/>
    </row>
    <row r="24" spans="2:57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345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63" t="s">
        <v>40</v>
      </c>
      <c r="M25" s="350"/>
      <c r="N25" s="350"/>
      <c r="O25" s="350"/>
      <c r="P25" s="35"/>
      <c r="Q25" s="35"/>
      <c r="R25" s="35"/>
      <c r="S25" s="35"/>
      <c r="T25" s="35"/>
      <c r="U25" s="35"/>
      <c r="V25" s="35"/>
      <c r="W25" s="363" t="s">
        <v>41</v>
      </c>
      <c r="X25" s="350"/>
      <c r="Y25" s="350"/>
      <c r="Z25" s="350"/>
      <c r="AA25" s="350"/>
      <c r="AB25" s="350"/>
      <c r="AC25" s="350"/>
      <c r="AD25" s="350"/>
      <c r="AE25" s="350"/>
      <c r="AF25" s="35"/>
      <c r="AG25" s="35"/>
      <c r="AH25" s="35"/>
      <c r="AI25" s="35"/>
      <c r="AJ25" s="35"/>
      <c r="AK25" s="363" t="s">
        <v>42</v>
      </c>
      <c r="AL25" s="350"/>
      <c r="AM25" s="350"/>
      <c r="AN25" s="350"/>
      <c r="AO25" s="350"/>
      <c r="AP25" s="35"/>
      <c r="AQ25" s="38"/>
      <c r="BE25" s="345"/>
    </row>
    <row r="26" spans="2:57" s="2" customFormat="1" ht="14.25" customHeight="1">
      <c r="B26" s="40"/>
      <c r="C26" s="41"/>
      <c r="D26" s="42" t="s">
        <v>43</v>
      </c>
      <c r="E26" s="41"/>
      <c r="F26" s="42" t="s">
        <v>44</v>
      </c>
      <c r="G26" s="41"/>
      <c r="H26" s="41"/>
      <c r="I26" s="41"/>
      <c r="J26" s="41"/>
      <c r="K26" s="41"/>
      <c r="L26" s="351">
        <v>0.21</v>
      </c>
      <c r="M26" s="352"/>
      <c r="N26" s="352"/>
      <c r="O26" s="352"/>
      <c r="P26" s="41"/>
      <c r="Q26" s="41"/>
      <c r="R26" s="41"/>
      <c r="S26" s="41"/>
      <c r="T26" s="41"/>
      <c r="U26" s="41"/>
      <c r="V26" s="41"/>
      <c r="W26" s="353">
        <f>ROUND(AZ51,2)</f>
        <v>0</v>
      </c>
      <c r="X26" s="352"/>
      <c r="Y26" s="352"/>
      <c r="Z26" s="352"/>
      <c r="AA26" s="352"/>
      <c r="AB26" s="352"/>
      <c r="AC26" s="352"/>
      <c r="AD26" s="352"/>
      <c r="AE26" s="352"/>
      <c r="AF26" s="41"/>
      <c r="AG26" s="41"/>
      <c r="AH26" s="41"/>
      <c r="AI26" s="41"/>
      <c r="AJ26" s="41"/>
      <c r="AK26" s="353">
        <f>ROUND(AV51,2)</f>
        <v>0</v>
      </c>
      <c r="AL26" s="352"/>
      <c r="AM26" s="352"/>
      <c r="AN26" s="352"/>
      <c r="AO26" s="352"/>
      <c r="AP26" s="41"/>
      <c r="AQ26" s="43"/>
      <c r="BE26" s="355"/>
    </row>
    <row r="27" spans="2:57" s="2" customFormat="1" ht="14.25" customHeight="1">
      <c r="B27" s="40"/>
      <c r="C27" s="41"/>
      <c r="D27" s="41"/>
      <c r="E27" s="41"/>
      <c r="F27" s="42" t="s">
        <v>45</v>
      </c>
      <c r="G27" s="41"/>
      <c r="H27" s="41"/>
      <c r="I27" s="41"/>
      <c r="J27" s="41"/>
      <c r="K27" s="41"/>
      <c r="L27" s="351">
        <v>0.15</v>
      </c>
      <c r="M27" s="352"/>
      <c r="N27" s="352"/>
      <c r="O27" s="352"/>
      <c r="P27" s="41"/>
      <c r="Q27" s="41"/>
      <c r="R27" s="41"/>
      <c r="S27" s="41"/>
      <c r="T27" s="41"/>
      <c r="U27" s="41"/>
      <c r="V27" s="41"/>
      <c r="W27" s="353">
        <f>ROUND(BA51,2)</f>
        <v>0</v>
      </c>
      <c r="X27" s="352"/>
      <c r="Y27" s="352"/>
      <c r="Z27" s="352"/>
      <c r="AA27" s="352"/>
      <c r="AB27" s="352"/>
      <c r="AC27" s="352"/>
      <c r="AD27" s="352"/>
      <c r="AE27" s="352"/>
      <c r="AF27" s="41"/>
      <c r="AG27" s="41"/>
      <c r="AH27" s="41"/>
      <c r="AI27" s="41"/>
      <c r="AJ27" s="41"/>
      <c r="AK27" s="353">
        <f>ROUND(AW51,2)</f>
        <v>0</v>
      </c>
      <c r="AL27" s="352"/>
      <c r="AM27" s="352"/>
      <c r="AN27" s="352"/>
      <c r="AO27" s="352"/>
      <c r="AP27" s="41"/>
      <c r="AQ27" s="43"/>
      <c r="BE27" s="355"/>
    </row>
    <row r="28" spans="2:57" s="2" customFormat="1" ht="14.25" customHeight="1" hidden="1">
      <c r="B28" s="40"/>
      <c r="C28" s="41"/>
      <c r="D28" s="41"/>
      <c r="E28" s="41"/>
      <c r="F28" s="42" t="s">
        <v>46</v>
      </c>
      <c r="G28" s="41"/>
      <c r="H28" s="41"/>
      <c r="I28" s="41"/>
      <c r="J28" s="41"/>
      <c r="K28" s="41"/>
      <c r="L28" s="351">
        <v>0.21</v>
      </c>
      <c r="M28" s="352"/>
      <c r="N28" s="352"/>
      <c r="O28" s="352"/>
      <c r="P28" s="41"/>
      <c r="Q28" s="41"/>
      <c r="R28" s="41"/>
      <c r="S28" s="41"/>
      <c r="T28" s="41"/>
      <c r="U28" s="41"/>
      <c r="V28" s="41"/>
      <c r="W28" s="353">
        <f>ROUND(BB51,2)</f>
        <v>0</v>
      </c>
      <c r="X28" s="352"/>
      <c r="Y28" s="352"/>
      <c r="Z28" s="352"/>
      <c r="AA28" s="352"/>
      <c r="AB28" s="352"/>
      <c r="AC28" s="352"/>
      <c r="AD28" s="352"/>
      <c r="AE28" s="352"/>
      <c r="AF28" s="41"/>
      <c r="AG28" s="41"/>
      <c r="AH28" s="41"/>
      <c r="AI28" s="41"/>
      <c r="AJ28" s="41"/>
      <c r="AK28" s="353">
        <v>0</v>
      </c>
      <c r="AL28" s="352"/>
      <c r="AM28" s="352"/>
      <c r="AN28" s="352"/>
      <c r="AO28" s="352"/>
      <c r="AP28" s="41"/>
      <c r="AQ28" s="43"/>
      <c r="BE28" s="355"/>
    </row>
    <row r="29" spans="2:57" s="2" customFormat="1" ht="14.25" customHeight="1" hidden="1">
      <c r="B29" s="40"/>
      <c r="C29" s="41"/>
      <c r="D29" s="41"/>
      <c r="E29" s="41"/>
      <c r="F29" s="42" t="s">
        <v>47</v>
      </c>
      <c r="G29" s="41"/>
      <c r="H29" s="41"/>
      <c r="I29" s="41"/>
      <c r="J29" s="41"/>
      <c r="K29" s="41"/>
      <c r="L29" s="351">
        <v>0.15</v>
      </c>
      <c r="M29" s="352"/>
      <c r="N29" s="352"/>
      <c r="O29" s="352"/>
      <c r="P29" s="41"/>
      <c r="Q29" s="41"/>
      <c r="R29" s="41"/>
      <c r="S29" s="41"/>
      <c r="T29" s="41"/>
      <c r="U29" s="41"/>
      <c r="V29" s="41"/>
      <c r="W29" s="353">
        <f>ROUND(BC51,2)</f>
        <v>0</v>
      </c>
      <c r="X29" s="352"/>
      <c r="Y29" s="352"/>
      <c r="Z29" s="352"/>
      <c r="AA29" s="352"/>
      <c r="AB29" s="352"/>
      <c r="AC29" s="352"/>
      <c r="AD29" s="352"/>
      <c r="AE29" s="352"/>
      <c r="AF29" s="41"/>
      <c r="AG29" s="41"/>
      <c r="AH29" s="41"/>
      <c r="AI29" s="41"/>
      <c r="AJ29" s="41"/>
      <c r="AK29" s="353">
        <v>0</v>
      </c>
      <c r="AL29" s="352"/>
      <c r="AM29" s="352"/>
      <c r="AN29" s="352"/>
      <c r="AO29" s="352"/>
      <c r="AP29" s="41"/>
      <c r="AQ29" s="43"/>
      <c r="BE29" s="355"/>
    </row>
    <row r="30" spans="2:57" s="2" customFormat="1" ht="14.25" customHeight="1" hidden="1">
      <c r="B30" s="40"/>
      <c r="C30" s="41"/>
      <c r="D30" s="41"/>
      <c r="E30" s="41"/>
      <c r="F30" s="42" t="s">
        <v>48</v>
      </c>
      <c r="G30" s="41"/>
      <c r="H30" s="41"/>
      <c r="I30" s="41"/>
      <c r="J30" s="41"/>
      <c r="K30" s="41"/>
      <c r="L30" s="351">
        <v>0</v>
      </c>
      <c r="M30" s="352"/>
      <c r="N30" s="352"/>
      <c r="O30" s="352"/>
      <c r="P30" s="41"/>
      <c r="Q30" s="41"/>
      <c r="R30" s="41"/>
      <c r="S30" s="41"/>
      <c r="T30" s="41"/>
      <c r="U30" s="41"/>
      <c r="V30" s="41"/>
      <c r="W30" s="353">
        <f>ROUND(BD51,2)</f>
        <v>0</v>
      </c>
      <c r="X30" s="352"/>
      <c r="Y30" s="352"/>
      <c r="Z30" s="352"/>
      <c r="AA30" s="352"/>
      <c r="AB30" s="352"/>
      <c r="AC30" s="352"/>
      <c r="AD30" s="352"/>
      <c r="AE30" s="352"/>
      <c r="AF30" s="41"/>
      <c r="AG30" s="41"/>
      <c r="AH30" s="41"/>
      <c r="AI30" s="41"/>
      <c r="AJ30" s="41"/>
      <c r="AK30" s="353">
        <v>0</v>
      </c>
      <c r="AL30" s="352"/>
      <c r="AM30" s="352"/>
      <c r="AN30" s="352"/>
      <c r="AO30" s="352"/>
      <c r="AP30" s="41"/>
      <c r="AQ30" s="43"/>
      <c r="BE30" s="355"/>
    </row>
    <row r="31" spans="2:57" s="1" customFormat="1" ht="6.7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345"/>
    </row>
    <row r="32" spans="2:57" s="1" customFormat="1" ht="25.5" customHeight="1">
      <c r="B32" s="34"/>
      <c r="C32" s="44"/>
      <c r="D32" s="45" t="s">
        <v>49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50</v>
      </c>
      <c r="U32" s="46"/>
      <c r="V32" s="46"/>
      <c r="W32" s="46"/>
      <c r="X32" s="338" t="s">
        <v>51</v>
      </c>
      <c r="Y32" s="339"/>
      <c r="Z32" s="339"/>
      <c r="AA32" s="339"/>
      <c r="AB32" s="339"/>
      <c r="AC32" s="46"/>
      <c r="AD32" s="46"/>
      <c r="AE32" s="46"/>
      <c r="AF32" s="46"/>
      <c r="AG32" s="46"/>
      <c r="AH32" s="46"/>
      <c r="AI32" s="46"/>
      <c r="AJ32" s="46"/>
      <c r="AK32" s="340">
        <f>SUM(AK23:AK30)</f>
        <v>0</v>
      </c>
      <c r="AL32" s="339"/>
      <c r="AM32" s="339"/>
      <c r="AN32" s="339"/>
      <c r="AO32" s="341"/>
      <c r="AP32" s="44"/>
      <c r="AQ32" s="48"/>
      <c r="BE32" s="345"/>
    </row>
    <row r="33" spans="2:43" s="1" customFormat="1" ht="6.7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4"/>
    </row>
    <row r="39" spans="2:44" s="1" customFormat="1" ht="36.75" customHeight="1">
      <c r="B39" s="34"/>
      <c r="C39" s="54" t="s">
        <v>52</v>
      </c>
      <c r="AR39" s="34"/>
    </row>
    <row r="40" spans="2:44" s="1" customFormat="1" ht="6.75" customHeight="1">
      <c r="B40" s="34"/>
      <c r="AR40" s="34"/>
    </row>
    <row r="41" spans="2:44" s="3" customFormat="1" ht="14.25" customHeight="1">
      <c r="B41" s="55"/>
      <c r="C41" s="56" t="s">
        <v>14</v>
      </c>
      <c r="L41" s="3" t="str">
        <f>K5</f>
        <v>DRUPOS42016</v>
      </c>
      <c r="AR41" s="55"/>
    </row>
    <row r="42" spans="2:44" s="4" customFormat="1" ht="36.75" customHeight="1">
      <c r="B42" s="57"/>
      <c r="C42" s="58" t="s">
        <v>17</v>
      </c>
      <c r="L42" s="342" t="str">
        <f>K6</f>
        <v>STACIONÁŘ MEZI MOSTY - TRUTNOV</v>
      </c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43"/>
      <c r="AI42" s="343"/>
      <c r="AJ42" s="343"/>
      <c r="AK42" s="343"/>
      <c r="AL42" s="343"/>
      <c r="AM42" s="343"/>
      <c r="AN42" s="343"/>
      <c r="AO42" s="343"/>
      <c r="AR42" s="57"/>
    </row>
    <row r="43" spans="2:44" s="1" customFormat="1" ht="6.75" customHeight="1">
      <c r="B43" s="34"/>
      <c r="AR43" s="34"/>
    </row>
    <row r="44" spans="2:44" s="1" customFormat="1" ht="15">
      <c r="B44" s="34"/>
      <c r="C44" s="56" t="s">
        <v>23</v>
      </c>
      <c r="L44" s="59" t="str">
        <f>IF(K8="","",K8)</f>
        <v>TRUTNOV</v>
      </c>
      <c r="AI44" s="56" t="s">
        <v>25</v>
      </c>
      <c r="AM44" s="344" t="str">
        <f>IF(AN8="","",AN8)</f>
        <v>15. 2. 2017</v>
      </c>
      <c r="AN44" s="345"/>
      <c r="AR44" s="34"/>
    </row>
    <row r="45" spans="2:44" s="1" customFormat="1" ht="6.75" customHeight="1">
      <c r="B45" s="34"/>
      <c r="AR45" s="34"/>
    </row>
    <row r="46" spans="2:56" s="1" customFormat="1" ht="15">
      <c r="B46" s="34"/>
      <c r="C46" s="56" t="s">
        <v>29</v>
      </c>
      <c r="L46" s="3" t="str">
        <f>IF(E11="","",E11)</f>
        <v>MĚSO TRUTNOV</v>
      </c>
      <c r="AI46" s="56" t="s">
        <v>35</v>
      </c>
      <c r="AM46" s="346" t="str">
        <f>IF(E17="","",E17)</f>
        <v>DRUPOS TRUTNOV - ING ARCH ŽATECKÝ</v>
      </c>
      <c r="AN46" s="345"/>
      <c r="AO46" s="345"/>
      <c r="AP46" s="345"/>
      <c r="AR46" s="34"/>
      <c r="AS46" s="347" t="s">
        <v>53</v>
      </c>
      <c r="AT46" s="348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4"/>
      <c r="C47" s="56" t="s">
        <v>33</v>
      </c>
      <c r="L47" s="3">
        <f>IF(E14="Vyplň údaj","",E14)</f>
      </c>
      <c r="AR47" s="34"/>
      <c r="AS47" s="349"/>
      <c r="AT47" s="350"/>
      <c r="AU47" s="35"/>
      <c r="AV47" s="35"/>
      <c r="AW47" s="35"/>
      <c r="AX47" s="35"/>
      <c r="AY47" s="35"/>
      <c r="AZ47" s="35"/>
      <c r="BA47" s="35"/>
      <c r="BB47" s="35"/>
      <c r="BC47" s="35"/>
      <c r="BD47" s="64"/>
    </row>
    <row r="48" spans="2:56" s="1" customFormat="1" ht="10.5" customHeight="1">
      <c r="B48" s="34"/>
      <c r="AR48" s="34"/>
      <c r="AS48" s="349"/>
      <c r="AT48" s="350"/>
      <c r="AU48" s="35"/>
      <c r="AV48" s="35"/>
      <c r="AW48" s="35"/>
      <c r="AX48" s="35"/>
      <c r="AY48" s="35"/>
      <c r="AZ48" s="35"/>
      <c r="BA48" s="35"/>
      <c r="BB48" s="35"/>
      <c r="BC48" s="35"/>
      <c r="BD48" s="64"/>
    </row>
    <row r="49" spans="2:56" s="1" customFormat="1" ht="29.25" customHeight="1">
      <c r="B49" s="34"/>
      <c r="C49" s="332" t="s">
        <v>54</v>
      </c>
      <c r="D49" s="333"/>
      <c r="E49" s="333"/>
      <c r="F49" s="333"/>
      <c r="G49" s="333"/>
      <c r="H49" s="65"/>
      <c r="I49" s="334" t="s">
        <v>55</v>
      </c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  <c r="AG49" s="335" t="s">
        <v>56</v>
      </c>
      <c r="AH49" s="333"/>
      <c r="AI49" s="333"/>
      <c r="AJ49" s="333"/>
      <c r="AK49" s="333"/>
      <c r="AL49" s="333"/>
      <c r="AM49" s="333"/>
      <c r="AN49" s="334" t="s">
        <v>57</v>
      </c>
      <c r="AO49" s="333"/>
      <c r="AP49" s="333"/>
      <c r="AQ49" s="66" t="s">
        <v>58</v>
      </c>
      <c r="AR49" s="34"/>
      <c r="AS49" s="67" t="s">
        <v>59</v>
      </c>
      <c r="AT49" s="68" t="s">
        <v>60</v>
      </c>
      <c r="AU49" s="68" t="s">
        <v>61</v>
      </c>
      <c r="AV49" s="68" t="s">
        <v>62</v>
      </c>
      <c r="AW49" s="68" t="s">
        <v>63</v>
      </c>
      <c r="AX49" s="68" t="s">
        <v>64</v>
      </c>
      <c r="AY49" s="68" t="s">
        <v>65</v>
      </c>
      <c r="AZ49" s="68" t="s">
        <v>66</v>
      </c>
      <c r="BA49" s="68" t="s">
        <v>67</v>
      </c>
      <c r="BB49" s="68" t="s">
        <v>68</v>
      </c>
      <c r="BC49" s="68" t="s">
        <v>69</v>
      </c>
      <c r="BD49" s="69" t="s">
        <v>70</v>
      </c>
    </row>
    <row r="50" spans="2:56" s="1" customFormat="1" ht="10.5" customHeight="1">
      <c r="B50" s="34"/>
      <c r="AR50" s="34"/>
      <c r="AS50" s="70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71" t="s">
        <v>71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336">
        <f>ROUND(SUM(AG52:AG54),2)</f>
        <v>0</v>
      </c>
      <c r="AH51" s="336"/>
      <c r="AI51" s="336"/>
      <c r="AJ51" s="336"/>
      <c r="AK51" s="336"/>
      <c r="AL51" s="336"/>
      <c r="AM51" s="336"/>
      <c r="AN51" s="337">
        <f>SUM(AG51,AT51)</f>
        <v>0</v>
      </c>
      <c r="AO51" s="337"/>
      <c r="AP51" s="337"/>
      <c r="AQ51" s="73" t="s">
        <v>3</v>
      </c>
      <c r="AR51" s="57"/>
      <c r="AS51" s="74">
        <f>ROUND(SUM(AS52:AS54),2)</f>
        <v>0</v>
      </c>
      <c r="AT51" s="75">
        <f>ROUND(SUM(AV51:AW51),2)</f>
        <v>0</v>
      </c>
      <c r="AU51" s="76">
        <f>ROUND(SUM(AU52:AU54),5)</f>
        <v>0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ROUND(SUM(AZ52:AZ54),2)</f>
        <v>0</v>
      </c>
      <c r="BA51" s="75">
        <f>ROUND(SUM(BA52:BA54),2)</f>
        <v>0</v>
      </c>
      <c r="BB51" s="75">
        <f>ROUND(SUM(BB52:BB54),2)</f>
        <v>0</v>
      </c>
      <c r="BC51" s="75">
        <f>ROUND(SUM(BC52:BC54),2)</f>
        <v>0</v>
      </c>
      <c r="BD51" s="77">
        <f>ROUND(SUM(BD52:BD54),2)</f>
        <v>0</v>
      </c>
      <c r="BS51" s="58" t="s">
        <v>72</v>
      </c>
      <c r="BT51" s="58" t="s">
        <v>73</v>
      </c>
      <c r="BU51" s="78" t="s">
        <v>74</v>
      </c>
      <c r="BV51" s="58" t="s">
        <v>75</v>
      </c>
      <c r="BW51" s="58" t="s">
        <v>5</v>
      </c>
      <c r="BX51" s="58" t="s">
        <v>76</v>
      </c>
      <c r="CL51" s="58" t="s">
        <v>3</v>
      </c>
    </row>
    <row r="52" spans="1:91" s="5" customFormat="1" ht="27" customHeight="1">
      <c r="A52" s="236" t="s">
        <v>1611</v>
      </c>
      <c r="B52" s="79"/>
      <c r="C52" s="80"/>
      <c r="D52" s="331" t="s">
        <v>77</v>
      </c>
      <c r="E52" s="330"/>
      <c r="F52" s="330"/>
      <c r="G52" s="330"/>
      <c r="H52" s="330"/>
      <c r="I52" s="81"/>
      <c r="J52" s="331" t="s">
        <v>78</v>
      </c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29">
        <f>'01 - PAVILON A'!J27</f>
        <v>0</v>
      </c>
      <c r="AH52" s="330"/>
      <c r="AI52" s="330"/>
      <c r="AJ52" s="330"/>
      <c r="AK52" s="330"/>
      <c r="AL52" s="330"/>
      <c r="AM52" s="330"/>
      <c r="AN52" s="329">
        <f>SUM(AG52,AT52)</f>
        <v>0</v>
      </c>
      <c r="AO52" s="330"/>
      <c r="AP52" s="330"/>
      <c r="AQ52" s="82" t="s">
        <v>79</v>
      </c>
      <c r="AR52" s="79"/>
      <c r="AS52" s="83">
        <v>0</v>
      </c>
      <c r="AT52" s="84">
        <f>ROUND(SUM(AV52:AW52),2)</f>
        <v>0</v>
      </c>
      <c r="AU52" s="85">
        <f>'01 - PAVILON A'!P99</f>
        <v>0</v>
      </c>
      <c r="AV52" s="84">
        <f>'01 - PAVILON A'!J30</f>
        <v>0</v>
      </c>
      <c r="AW52" s="84">
        <f>'01 - PAVILON A'!J31</f>
        <v>0</v>
      </c>
      <c r="AX52" s="84">
        <f>'01 - PAVILON A'!J32</f>
        <v>0</v>
      </c>
      <c r="AY52" s="84">
        <f>'01 - PAVILON A'!J33</f>
        <v>0</v>
      </c>
      <c r="AZ52" s="84">
        <f>'01 - PAVILON A'!F30</f>
        <v>0</v>
      </c>
      <c r="BA52" s="84">
        <f>'01 - PAVILON A'!F31</f>
        <v>0</v>
      </c>
      <c r="BB52" s="84">
        <f>'01 - PAVILON A'!F32</f>
        <v>0</v>
      </c>
      <c r="BC52" s="84">
        <f>'01 - PAVILON A'!F33</f>
        <v>0</v>
      </c>
      <c r="BD52" s="86">
        <f>'01 - PAVILON A'!F34</f>
        <v>0</v>
      </c>
      <c r="BT52" s="87" t="s">
        <v>22</v>
      </c>
      <c r="BV52" s="87" t="s">
        <v>75</v>
      </c>
      <c r="BW52" s="87" t="s">
        <v>80</v>
      </c>
      <c r="BX52" s="87" t="s">
        <v>5</v>
      </c>
      <c r="CL52" s="87" t="s">
        <v>3</v>
      </c>
      <c r="CM52" s="87" t="s">
        <v>81</v>
      </c>
    </row>
    <row r="53" spans="1:91" s="5" customFormat="1" ht="27" customHeight="1">
      <c r="A53" s="236" t="s">
        <v>1611</v>
      </c>
      <c r="B53" s="79"/>
      <c r="C53" s="80"/>
      <c r="D53" s="331" t="s">
        <v>82</v>
      </c>
      <c r="E53" s="330"/>
      <c r="F53" s="330"/>
      <c r="G53" s="330"/>
      <c r="H53" s="330"/>
      <c r="I53" s="81"/>
      <c r="J53" s="331" t="s">
        <v>83</v>
      </c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330"/>
      <c r="V53" s="330"/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29">
        <f>'02 - PAVILON B'!J27</f>
        <v>0</v>
      </c>
      <c r="AH53" s="330"/>
      <c r="AI53" s="330"/>
      <c r="AJ53" s="330"/>
      <c r="AK53" s="330"/>
      <c r="AL53" s="330"/>
      <c r="AM53" s="330"/>
      <c r="AN53" s="329">
        <f>SUM(AG53,AT53)</f>
        <v>0</v>
      </c>
      <c r="AO53" s="330"/>
      <c r="AP53" s="330"/>
      <c r="AQ53" s="82" t="s">
        <v>79</v>
      </c>
      <c r="AR53" s="79"/>
      <c r="AS53" s="83">
        <v>0</v>
      </c>
      <c r="AT53" s="84">
        <f>ROUND(SUM(AV53:AW53),2)</f>
        <v>0</v>
      </c>
      <c r="AU53" s="85">
        <f>'02 - PAVILON B'!P106</f>
        <v>0</v>
      </c>
      <c r="AV53" s="84">
        <f>'02 - PAVILON B'!J30</f>
        <v>0</v>
      </c>
      <c r="AW53" s="84">
        <f>'02 - PAVILON B'!J31</f>
        <v>0</v>
      </c>
      <c r="AX53" s="84">
        <f>'02 - PAVILON B'!J32</f>
        <v>0</v>
      </c>
      <c r="AY53" s="84">
        <f>'02 - PAVILON B'!J33</f>
        <v>0</v>
      </c>
      <c r="AZ53" s="84">
        <f>'02 - PAVILON B'!F30</f>
        <v>0</v>
      </c>
      <c r="BA53" s="84">
        <f>'02 - PAVILON B'!F31</f>
        <v>0</v>
      </c>
      <c r="BB53" s="84">
        <f>'02 - PAVILON B'!F32</f>
        <v>0</v>
      </c>
      <c r="BC53" s="84">
        <f>'02 - PAVILON B'!F33</f>
        <v>0</v>
      </c>
      <c r="BD53" s="86">
        <f>'02 - PAVILON B'!F34</f>
        <v>0</v>
      </c>
      <c r="BT53" s="87" t="s">
        <v>22</v>
      </c>
      <c r="BV53" s="87" t="s">
        <v>75</v>
      </c>
      <c r="BW53" s="87" t="s">
        <v>84</v>
      </c>
      <c r="BX53" s="87" t="s">
        <v>5</v>
      </c>
      <c r="CL53" s="87" t="s">
        <v>3</v>
      </c>
      <c r="CM53" s="87" t="s">
        <v>81</v>
      </c>
    </row>
    <row r="54" spans="1:91" s="5" customFormat="1" ht="27" customHeight="1">
      <c r="A54" s="236" t="s">
        <v>1611</v>
      </c>
      <c r="B54" s="79"/>
      <c r="C54" s="80"/>
      <c r="D54" s="331" t="s">
        <v>85</v>
      </c>
      <c r="E54" s="330"/>
      <c r="F54" s="330"/>
      <c r="G54" s="330"/>
      <c r="H54" s="330"/>
      <c r="I54" s="81"/>
      <c r="J54" s="331" t="s">
        <v>86</v>
      </c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0"/>
      <c r="X54" s="330"/>
      <c r="Y54" s="330"/>
      <c r="Z54" s="330"/>
      <c r="AA54" s="330"/>
      <c r="AB54" s="330"/>
      <c r="AC54" s="330"/>
      <c r="AD54" s="330"/>
      <c r="AE54" s="330"/>
      <c r="AF54" s="330"/>
      <c r="AG54" s="329">
        <f>'03 - STAVEBNÍ ÚPRAVY SOUV...'!J27</f>
        <v>0</v>
      </c>
      <c r="AH54" s="330"/>
      <c r="AI54" s="330"/>
      <c r="AJ54" s="330"/>
      <c r="AK54" s="330"/>
      <c r="AL54" s="330"/>
      <c r="AM54" s="330"/>
      <c r="AN54" s="329">
        <f>SUM(AG54,AT54)</f>
        <v>0</v>
      </c>
      <c r="AO54" s="330"/>
      <c r="AP54" s="330"/>
      <c r="AQ54" s="82" t="s">
        <v>79</v>
      </c>
      <c r="AR54" s="79"/>
      <c r="AS54" s="88">
        <v>0</v>
      </c>
      <c r="AT54" s="89">
        <f>ROUND(SUM(AV54:AW54),2)</f>
        <v>0</v>
      </c>
      <c r="AU54" s="90">
        <f>'03 - STAVEBNÍ ÚPRAVY SOUV...'!P89</f>
        <v>0</v>
      </c>
      <c r="AV54" s="89">
        <f>'03 - STAVEBNÍ ÚPRAVY SOUV...'!J30</f>
        <v>0</v>
      </c>
      <c r="AW54" s="89">
        <f>'03 - STAVEBNÍ ÚPRAVY SOUV...'!J31</f>
        <v>0</v>
      </c>
      <c r="AX54" s="89">
        <f>'03 - STAVEBNÍ ÚPRAVY SOUV...'!J32</f>
        <v>0</v>
      </c>
      <c r="AY54" s="89">
        <f>'03 - STAVEBNÍ ÚPRAVY SOUV...'!J33</f>
        <v>0</v>
      </c>
      <c r="AZ54" s="89">
        <f>'03 - STAVEBNÍ ÚPRAVY SOUV...'!F30</f>
        <v>0</v>
      </c>
      <c r="BA54" s="89">
        <f>'03 - STAVEBNÍ ÚPRAVY SOUV...'!F31</f>
        <v>0</v>
      </c>
      <c r="BB54" s="89">
        <f>'03 - STAVEBNÍ ÚPRAVY SOUV...'!F32</f>
        <v>0</v>
      </c>
      <c r="BC54" s="89">
        <f>'03 - STAVEBNÍ ÚPRAVY SOUV...'!F33</f>
        <v>0</v>
      </c>
      <c r="BD54" s="91">
        <f>'03 - STAVEBNÍ ÚPRAVY SOUV...'!F34</f>
        <v>0</v>
      </c>
      <c r="BT54" s="87" t="s">
        <v>22</v>
      </c>
      <c r="BV54" s="87" t="s">
        <v>75</v>
      </c>
      <c r="BW54" s="87" t="s">
        <v>87</v>
      </c>
      <c r="BX54" s="87" t="s">
        <v>5</v>
      </c>
      <c r="CL54" s="87" t="s">
        <v>3</v>
      </c>
      <c r="CM54" s="87" t="s">
        <v>81</v>
      </c>
    </row>
    <row r="55" spans="2:44" s="1" customFormat="1" ht="30" customHeight="1">
      <c r="B55" s="34"/>
      <c r="AR55" s="34"/>
    </row>
    <row r="56" spans="2:44" s="1" customFormat="1" ht="6.75" customHeight="1"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34"/>
    </row>
  </sheetData>
  <sheetProtection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PAVILON A'!C2" tooltip="01 - PAVILON A" display="/"/>
    <hyperlink ref="A53" location="'02 - PAVILON B'!C2" tooltip="02 - PAVILON B" display="/"/>
    <hyperlink ref="A54" location="'03 - STAVEBNÍ ÚPRAVY SOUV...'!C2" tooltip="03 - STAVEBNÍ ÚPRAVY SOUV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64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38"/>
      <c r="C1" s="238"/>
      <c r="D1" s="237" t="s">
        <v>1</v>
      </c>
      <c r="E1" s="238"/>
      <c r="F1" s="239" t="s">
        <v>1612</v>
      </c>
      <c r="G1" s="364" t="s">
        <v>1613</v>
      </c>
      <c r="H1" s="364"/>
      <c r="I1" s="244"/>
      <c r="J1" s="239" t="s">
        <v>1614</v>
      </c>
      <c r="K1" s="237" t="s">
        <v>88</v>
      </c>
      <c r="L1" s="239" t="s">
        <v>1615</v>
      </c>
      <c r="M1" s="239"/>
      <c r="N1" s="239"/>
      <c r="O1" s="239"/>
      <c r="P1" s="239"/>
      <c r="Q1" s="239"/>
      <c r="R1" s="239"/>
      <c r="S1" s="239"/>
      <c r="T1" s="239"/>
      <c r="U1" s="235"/>
      <c r="V1" s="23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27" t="s">
        <v>6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7" t="s">
        <v>80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81</v>
      </c>
    </row>
    <row r="4" spans="2:46" ht="36.75" customHeight="1">
      <c r="B4" s="21"/>
      <c r="C4" s="22"/>
      <c r="D4" s="23" t="s">
        <v>89</v>
      </c>
      <c r="E4" s="22"/>
      <c r="F4" s="22"/>
      <c r="G4" s="22"/>
      <c r="H4" s="22"/>
      <c r="I4" s="94"/>
      <c r="J4" s="22"/>
      <c r="K4" s="24"/>
      <c r="M4" s="25" t="s">
        <v>11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17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365" t="str">
        <f>'Rekapitulace stavby'!K6</f>
        <v>STACIONÁŘ MEZI MOSTY - TRUTNOV</v>
      </c>
      <c r="F7" s="357"/>
      <c r="G7" s="357"/>
      <c r="H7" s="357"/>
      <c r="I7" s="94"/>
      <c r="J7" s="22"/>
      <c r="K7" s="24"/>
    </row>
    <row r="8" spans="2:11" s="1" customFormat="1" ht="15">
      <c r="B8" s="34"/>
      <c r="C8" s="35"/>
      <c r="D8" s="30" t="s">
        <v>90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366" t="s">
        <v>91</v>
      </c>
      <c r="F9" s="350"/>
      <c r="G9" s="350"/>
      <c r="H9" s="350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20</v>
      </c>
      <c r="E11" s="35"/>
      <c r="F11" s="28" t="s">
        <v>3</v>
      </c>
      <c r="G11" s="35"/>
      <c r="H11" s="35"/>
      <c r="I11" s="96" t="s">
        <v>21</v>
      </c>
      <c r="J11" s="28" t="s">
        <v>3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6" t="s">
        <v>25</v>
      </c>
      <c r="J12" s="97" t="str">
        <f>'Rekapitulace stavby'!AN8</f>
        <v>15. 2. 2017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>
        <f>IF('Rekapitulace stavby'!AN10="","",'Rekapitulace stavby'!AN10)</f>
      </c>
      <c r="K14" s="38"/>
    </row>
    <row r="15" spans="2:11" s="1" customFormat="1" ht="18" customHeight="1">
      <c r="B15" s="34"/>
      <c r="C15" s="35"/>
      <c r="D15" s="35"/>
      <c r="E15" s="28" t="str">
        <f>IF('Rekapitulace stavby'!E11="","",'Rekapitulace stavby'!E11)</f>
        <v>MĚSO TRUTNOV</v>
      </c>
      <c r="F15" s="35"/>
      <c r="G15" s="35"/>
      <c r="H15" s="35"/>
      <c r="I15" s="96" t="s">
        <v>32</v>
      </c>
      <c r="J15" s="28">
        <f>IF('Rekapitulace stavby'!AN11="","",'Rekapitulace stavby'!AN11)</f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33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32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35</v>
      </c>
      <c r="E20" s="35"/>
      <c r="F20" s="35"/>
      <c r="G20" s="35"/>
      <c r="H20" s="35"/>
      <c r="I20" s="96" t="s">
        <v>30</v>
      </c>
      <c r="J20" s="28" t="s">
        <v>3</v>
      </c>
      <c r="K20" s="38"/>
    </row>
    <row r="21" spans="2:11" s="1" customFormat="1" ht="18" customHeight="1">
      <c r="B21" s="34"/>
      <c r="C21" s="35"/>
      <c r="D21" s="35"/>
      <c r="E21" s="28" t="s">
        <v>92</v>
      </c>
      <c r="F21" s="35"/>
      <c r="G21" s="35"/>
      <c r="H21" s="35"/>
      <c r="I21" s="96" t="s">
        <v>32</v>
      </c>
      <c r="J21" s="28" t="s">
        <v>3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38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360" t="s">
        <v>3</v>
      </c>
      <c r="F24" s="367"/>
      <c r="G24" s="367"/>
      <c r="H24" s="367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39</v>
      </c>
      <c r="E27" s="35"/>
      <c r="F27" s="35"/>
      <c r="G27" s="35"/>
      <c r="H27" s="35"/>
      <c r="I27" s="95"/>
      <c r="J27" s="105">
        <f>ROUND(J99,2)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41</v>
      </c>
      <c r="G29" s="35"/>
      <c r="H29" s="35"/>
      <c r="I29" s="106" t="s">
        <v>40</v>
      </c>
      <c r="J29" s="39" t="s">
        <v>42</v>
      </c>
      <c r="K29" s="38"/>
    </row>
    <row r="30" spans="2:11" s="1" customFormat="1" ht="14.25" customHeight="1">
      <c r="B30" s="34"/>
      <c r="C30" s="35"/>
      <c r="D30" s="42" t="s">
        <v>43</v>
      </c>
      <c r="E30" s="42" t="s">
        <v>44</v>
      </c>
      <c r="F30" s="107">
        <f>ROUND(SUM(BE99:BE641),2)</f>
        <v>0</v>
      </c>
      <c r="G30" s="35"/>
      <c r="H30" s="35"/>
      <c r="I30" s="108">
        <v>0.21</v>
      </c>
      <c r="J30" s="107">
        <f>ROUND(ROUND((SUM(BE99:BE641)),2)*I30,2)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45</v>
      </c>
      <c r="F31" s="107">
        <f>ROUND(SUM(BF99:BF641),2)</f>
        <v>0</v>
      </c>
      <c r="G31" s="35"/>
      <c r="H31" s="35"/>
      <c r="I31" s="108">
        <v>0.15</v>
      </c>
      <c r="J31" s="107">
        <f>ROUND(ROUND((SUM(BF99:BF641)),2)*I31,2)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46</v>
      </c>
      <c r="F32" s="107">
        <f>ROUND(SUM(BG99:BG641),2)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47</v>
      </c>
      <c r="F33" s="107">
        <f>ROUND(SUM(BH99:BH641),2)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48</v>
      </c>
      <c r="F34" s="107">
        <f>ROUND(SUM(BI99:BI641),2)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49</v>
      </c>
      <c r="E36" s="65"/>
      <c r="F36" s="65"/>
      <c r="G36" s="111" t="s">
        <v>50</v>
      </c>
      <c r="H36" s="112" t="s">
        <v>51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93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17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365" t="str">
        <f>E7</f>
        <v>STACIONÁŘ MEZI MOSTY - TRUTNOV</v>
      </c>
      <c r="F45" s="350"/>
      <c r="G45" s="350"/>
      <c r="H45" s="350"/>
      <c r="I45" s="95"/>
      <c r="J45" s="35"/>
      <c r="K45" s="38"/>
    </row>
    <row r="46" spans="2:11" s="1" customFormat="1" ht="14.25" customHeight="1">
      <c r="B46" s="34"/>
      <c r="C46" s="30" t="s">
        <v>90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366" t="str">
        <f>E9</f>
        <v>01 - PAVILON A</v>
      </c>
      <c r="F47" s="350"/>
      <c r="G47" s="350"/>
      <c r="H47" s="350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TRUTNOV</v>
      </c>
      <c r="G49" s="35"/>
      <c r="H49" s="35"/>
      <c r="I49" s="96" t="s">
        <v>25</v>
      </c>
      <c r="J49" s="97" t="str">
        <f>IF(J12="","",J12)</f>
        <v>15. 2. 2017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MĚSO TRUTNOV</v>
      </c>
      <c r="G51" s="35"/>
      <c r="H51" s="35"/>
      <c r="I51" s="96" t="s">
        <v>35</v>
      </c>
      <c r="J51" s="28" t="str">
        <f>E21</f>
        <v>DRUPOS TRUTNOV ING. ARCH. ŽATECKÝ</v>
      </c>
      <c r="K51" s="38"/>
    </row>
    <row r="52" spans="2:11" s="1" customFormat="1" ht="14.25" customHeight="1">
      <c r="B52" s="34"/>
      <c r="C52" s="30" t="s">
        <v>33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94</v>
      </c>
      <c r="D54" s="109"/>
      <c r="E54" s="109"/>
      <c r="F54" s="109"/>
      <c r="G54" s="109"/>
      <c r="H54" s="109"/>
      <c r="I54" s="120"/>
      <c r="J54" s="121" t="s">
        <v>95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96</v>
      </c>
      <c r="D56" s="35"/>
      <c r="E56" s="35"/>
      <c r="F56" s="35"/>
      <c r="G56" s="35"/>
      <c r="H56" s="35"/>
      <c r="I56" s="95"/>
      <c r="J56" s="105">
        <f>J99</f>
        <v>0</v>
      </c>
      <c r="K56" s="38"/>
      <c r="AU56" s="17" t="s">
        <v>97</v>
      </c>
    </row>
    <row r="57" spans="2:11" s="7" customFormat="1" ht="24.75" customHeight="1">
      <c r="B57" s="124"/>
      <c r="C57" s="125"/>
      <c r="D57" s="126" t="s">
        <v>98</v>
      </c>
      <c r="E57" s="127"/>
      <c r="F57" s="127"/>
      <c r="G57" s="127"/>
      <c r="H57" s="127"/>
      <c r="I57" s="128"/>
      <c r="J57" s="129">
        <f>J100</f>
        <v>0</v>
      </c>
      <c r="K57" s="130"/>
    </row>
    <row r="58" spans="2:11" s="8" customFormat="1" ht="19.5" customHeight="1">
      <c r="B58" s="131"/>
      <c r="C58" s="132"/>
      <c r="D58" s="133" t="s">
        <v>99</v>
      </c>
      <c r="E58" s="134"/>
      <c r="F58" s="134"/>
      <c r="G58" s="134"/>
      <c r="H58" s="134"/>
      <c r="I58" s="135"/>
      <c r="J58" s="136">
        <f>J101</f>
        <v>0</v>
      </c>
      <c r="K58" s="137"/>
    </row>
    <row r="59" spans="2:11" s="8" customFormat="1" ht="19.5" customHeight="1">
      <c r="B59" s="131"/>
      <c r="C59" s="132"/>
      <c r="D59" s="133" t="s">
        <v>100</v>
      </c>
      <c r="E59" s="134"/>
      <c r="F59" s="134"/>
      <c r="G59" s="134"/>
      <c r="H59" s="134"/>
      <c r="I59" s="135"/>
      <c r="J59" s="136">
        <f>J114</f>
        <v>0</v>
      </c>
      <c r="K59" s="137"/>
    </row>
    <row r="60" spans="2:11" s="8" customFormat="1" ht="19.5" customHeight="1">
      <c r="B60" s="131"/>
      <c r="C60" s="132"/>
      <c r="D60" s="133" t="s">
        <v>101</v>
      </c>
      <c r="E60" s="134"/>
      <c r="F60" s="134"/>
      <c r="G60" s="134"/>
      <c r="H60" s="134"/>
      <c r="I60" s="135"/>
      <c r="J60" s="136">
        <f>J174</f>
        <v>0</v>
      </c>
      <c r="K60" s="137"/>
    </row>
    <row r="61" spans="2:11" s="8" customFormat="1" ht="19.5" customHeight="1">
      <c r="B61" s="131"/>
      <c r="C61" s="132"/>
      <c r="D61" s="133" t="s">
        <v>102</v>
      </c>
      <c r="E61" s="134"/>
      <c r="F61" s="134"/>
      <c r="G61" s="134"/>
      <c r="H61" s="134"/>
      <c r="I61" s="135"/>
      <c r="J61" s="136">
        <f>J263</f>
        <v>0</v>
      </c>
      <c r="K61" s="137"/>
    </row>
    <row r="62" spans="2:11" s="8" customFormat="1" ht="19.5" customHeight="1">
      <c r="B62" s="131"/>
      <c r="C62" s="132"/>
      <c r="D62" s="133" t="s">
        <v>103</v>
      </c>
      <c r="E62" s="134"/>
      <c r="F62" s="134"/>
      <c r="G62" s="134"/>
      <c r="H62" s="134"/>
      <c r="I62" s="135"/>
      <c r="J62" s="136">
        <f>J275</f>
        <v>0</v>
      </c>
      <c r="K62" s="137"/>
    </row>
    <row r="63" spans="2:11" s="7" customFormat="1" ht="24.75" customHeight="1">
      <c r="B63" s="124"/>
      <c r="C63" s="125"/>
      <c r="D63" s="126" t="s">
        <v>104</v>
      </c>
      <c r="E63" s="127"/>
      <c r="F63" s="127"/>
      <c r="G63" s="127"/>
      <c r="H63" s="127"/>
      <c r="I63" s="128"/>
      <c r="J63" s="129">
        <f>J278</f>
        <v>0</v>
      </c>
      <c r="K63" s="130"/>
    </row>
    <row r="64" spans="2:11" s="8" customFormat="1" ht="19.5" customHeight="1">
      <c r="B64" s="131"/>
      <c r="C64" s="132"/>
      <c r="D64" s="133" t="s">
        <v>105</v>
      </c>
      <c r="E64" s="134"/>
      <c r="F64" s="134"/>
      <c r="G64" s="134"/>
      <c r="H64" s="134"/>
      <c r="I64" s="135"/>
      <c r="J64" s="136">
        <f>J279</f>
        <v>0</v>
      </c>
      <c r="K64" s="137"/>
    </row>
    <row r="65" spans="2:11" s="8" customFormat="1" ht="19.5" customHeight="1">
      <c r="B65" s="131"/>
      <c r="C65" s="132"/>
      <c r="D65" s="133" t="s">
        <v>106</v>
      </c>
      <c r="E65" s="134"/>
      <c r="F65" s="134"/>
      <c r="G65" s="134"/>
      <c r="H65" s="134"/>
      <c r="I65" s="135"/>
      <c r="J65" s="136">
        <f>J297</f>
        <v>0</v>
      </c>
      <c r="K65" s="137"/>
    </row>
    <row r="66" spans="2:11" s="8" customFormat="1" ht="19.5" customHeight="1">
      <c r="B66" s="131"/>
      <c r="C66" s="132"/>
      <c r="D66" s="133" t="s">
        <v>107</v>
      </c>
      <c r="E66" s="134"/>
      <c r="F66" s="134"/>
      <c r="G66" s="134"/>
      <c r="H66" s="134"/>
      <c r="I66" s="135"/>
      <c r="J66" s="136">
        <f>J329</f>
        <v>0</v>
      </c>
      <c r="K66" s="137"/>
    </row>
    <row r="67" spans="2:11" s="8" customFormat="1" ht="19.5" customHeight="1">
      <c r="B67" s="131"/>
      <c r="C67" s="132"/>
      <c r="D67" s="133" t="s">
        <v>108</v>
      </c>
      <c r="E67" s="134"/>
      <c r="F67" s="134"/>
      <c r="G67" s="134"/>
      <c r="H67" s="134"/>
      <c r="I67" s="135"/>
      <c r="J67" s="136">
        <f>J349</f>
        <v>0</v>
      </c>
      <c r="K67" s="137"/>
    </row>
    <row r="68" spans="2:11" s="8" customFormat="1" ht="19.5" customHeight="1">
      <c r="B68" s="131"/>
      <c r="C68" s="132"/>
      <c r="D68" s="133" t="s">
        <v>109</v>
      </c>
      <c r="E68" s="134"/>
      <c r="F68" s="134"/>
      <c r="G68" s="134"/>
      <c r="H68" s="134"/>
      <c r="I68" s="135"/>
      <c r="J68" s="136">
        <f>J375</f>
        <v>0</v>
      </c>
      <c r="K68" s="137"/>
    </row>
    <row r="69" spans="2:11" s="8" customFormat="1" ht="19.5" customHeight="1">
      <c r="B69" s="131"/>
      <c r="C69" s="132"/>
      <c r="D69" s="133" t="s">
        <v>110</v>
      </c>
      <c r="E69" s="134"/>
      <c r="F69" s="134"/>
      <c r="G69" s="134"/>
      <c r="H69" s="134"/>
      <c r="I69" s="135"/>
      <c r="J69" s="136">
        <f>J378</f>
        <v>0</v>
      </c>
      <c r="K69" s="137"/>
    </row>
    <row r="70" spans="2:11" s="8" customFormat="1" ht="19.5" customHeight="1">
      <c r="B70" s="131"/>
      <c r="C70" s="132"/>
      <c r="D70" s="133" t="s">
        <v>111</v>
      </c>
      <c r="E70" s="134"/>
      <c r="F70" s="134"/>
      <c r="G70" s="134"/>
      <c r="H70" s="134"/>
      <c r="I70" s="135"/>
      <c r="J70" s="136">
        <f>J433</f>
        <v>0</v>
      </c>
      <c r="K70" s="137"/>
    </row>
    <row r="71" spans="2:11" s="8" customFormat="1" ht="19.5" customHeight="1">
      <c r="B71" s="131"/>
      <c r="C71" s="132"/>
      <c r="D71" s="133" t="s">
        <v>112</v>
      </c>
      <c r="E71" s="134"/>
      <c r="F71" s="134"/>
      <c r="G71" s="134"/>
      <c r="H71" s="134"/>
      <c r="I71" s="135"/>
      <c r="J71" s="136">
        <f>J487</f>
        <v>0</v>
      </c>
      <c r="K71" s="137"/>
    </row>
    <row r="72" spans="2:11" s="8" customFormat="1" ht="19.5" customHeight="1">
      <c r="B72" s="131"/>
      <c r="C72" s="132"/>
      <c r="D72" s="133" t="s">
        <v>113</v>
      </c>
      <c r="E72" s="134"/>
      <c r="F72" s="134"/>
      <c r="G72" s="134"/>
      <c r="H72" s="134"/>
      <c r="I72" s="135"/>
      <c r="J72" s="136">
        <f>J505</f>
        <v>0</v>
      </c>
      <c r="K72" s="137"/>
    </row>
    <row r="73" spans="2:11" s="8" customFormat="1" ht="19.5" customHeight="1">
      <c r="B73" s="131"/>
      <c r="C73" s="132"/>
      <c r="D73" s="133" t="s">
        <v>114</v>
      </c>
      <c r="E73" s="134"/>
      <c r="F73" s="134"/>
      <c r="G73" s="134"/>
      <c r="H73" s="134"/>
      <c r="I73" s="135"/>
      <c r="J73" s="136">
        <f>J556</f>
        <v>0</v>
      </c>
      <c r="K73" s="137"/>
    </row>
    <row r="74" spans="2:11" s="8" customFormat="1" ht="19.5" customHeight="1">
      <c r="B74" s="131"/>
      <c r="C74" s="132"/>
      <c r="D74" s="133" t="s">
        <v>115</v>
      </c>
      <c r="E74" s="134"/>
      <c r="F74" s="134"/>
      <c r="G74" s="134"/>
      <c r="H74" s="134"/>
      <c r="I74" s="135"/>
      <c r="J74" s="136">
        <f>J571</f>
        <v>0</v>
      </c>
      <c r="K74" s="137"/>
    </row>
    <row r="75" spans="2:11" s="8" customFormat="1" ht="19.5" customHeight="1">
      <c r="B75" s="131"/>
      <c r="C75" s="132"/>
      <c r="D75" s="133" t="s">
        <v>116</v>
      </c>
      <c r="E75" s="134"/>
      <c r="F75" s="134"/>
      <c r="G75" s="134"/>
      <c r="H75" s="134"/>
      <c r="I75" s="135"/>
      <c r="J75" s="136">
        <f>J595</f>
        <v>0</v>
      </c>
      <c r="K75" s="137"/>
    </row>
    <row r="76" spans="2:11" s="8" customFormat="1" ht="19.5" customHeight="1">
      <c r="B76" s="131"/>
      <c r="C76" s="132"/>
      <c r="D76" s="133" t="s">
        <v>117</v>
      </c>
      <c r="E76" s="134"/>
      <c r="F76" s="134"/>
      <c r="G76" s="134"/>
      <c r="H76" s="134"/>
      <c r="I76" s="135"/>
      <c r="J76" s="136">
        <f>J605</f>
        <v>0</v>
      </c>
      <c r="K76" s="137"/>
    </row>
    <row r="77" spans="2:11" s="7" customFormat="1" ht="24.75" customHeight="1">
      <c r="B77" s="124"/>
      <c r="C77" s="125"/>
      <c r="D77" s="126" t="s">
        <v>118</v>
      </c>
      <c r="E77" s="127"/>
      <c r="F77" s="127"/>
      <c r="G77" s="127"/>
      <c r="H77" s="127"/>
      <c r="I77" s="128"/>
      <c r="J77" s="129">
        <f>J627</f>
        <v>0</v>
      </c>
      <c r="K77" s="130"/>
    </row>
    <row r="78" spans="2:11" s="8" customFormat="1" ht="19.5" customHeight="1">
      <c r="B78" s="131"/>
      <c r="C78" s="132"/>
      <c r="D78" s="133" t="s">
        <v>119</v>
      </c>
      <c r="E78" s="134"/>
      <c r="F78" s="134"/>
      <c r="G78" s="134"/>
      <c r="H78" s="134"/>
      <c r="I78" s="135"/>
      <c r="J78" s="136">
        <f>J628</f>
        <v>0</v>
      </c>
      <c r="K78" s="137"/>
    </row>
    <row r="79" spans="2:11" s="8" customFormat="1" ht="19.5" customHeight="1">
      <c r="B79" s="131"/>
      <c r="C79" s="132"/>
      <c r="D79" s="133" t="s">
        <v>120</v>
      </c>
      <c r="E79" s="134"/>
      <c r="F79" s="134"/>
      <c r="G79" s="134"/>
      <c r="H79" s="134"/>
      <c r="I79" s="135"/>
      <c r="J79" s="136">
        <f>J631</f>
        <v>0</v>
      </c>
      <c r="K79" s="137"/>
    </row>
    <row r="80" spans="2:11" s="1" customFormat="1" ht="21.75" customHeight="1">
      <c r="B80" s="34"/>
      <c r="C80" s="35"/>
      <c r="D80" s="35"/>
      <c r="E80" s="35"/>
      <c r="F80" s="35"/>
      <c r="G80" s="35"/>
      <c r="H80" s="35"/>
      <c r="I80" s="95"/>
      <c r="J80" s="35"/>
      <c r="K80" s="38"/>
    </row>
    <row r="81" spans="2:11" s="1" customFormat="1" ht="6.75" customHeight="1">
      <c r="B81" s="49"/>
      <c r="C81" s="50"/>
      <c r="D81" s="50"/>
      <c r="E81" s="50"/>
      <c r="F81" s="50"/>
      <c r="G81" s="50"/>
      <c r="H81" s="50"/>
      <c r="I81" s="116"/>
      <c r="J81" s="50"/>
      <c r="K81" s="51"/>
    </row>
    <row r="85" spans="2:12" s="1" customFormat="1" ht="6.75" customHeight="1">
      <c r="B85" s="52"/>
      <c r="C85" s="53"/>
      <c r="D85" s="53"/>
      <c r="E85" s="53"/>
      <c r="F85" s="53"/>
      <c r="G85" s="53"/>
      <c r="H85" s="53"/>
      <c r="I85" s="117"/>
      <c r="J85" s="53"/>
      <c r="K85" s="53"/>
      <c r="L85" s="34"/>
    </row>
    <row r="86" spans="2:12" s="1" customFormat="1" ht="36.75" customHeight="1">
      <c r="B86" s="34"/>
      <c r="C86" s="54" t="s">
        <v>121</v>
      </c>
      <c r="L86" s="34"/>
    </row>
    <row r="87" spans="2:12" s="1" customFormat="1" ht="6.75" customHeight="1">
      <c r="B87" s="34"/>
      <c r="L87" s="34"/>
    </row>
    <row r="88" spans="2:12" s="1" customFormat="1" ht="14.25" customHeight="1">
      <c r="B88" s="34"/>
      <c r="C88" s="56" t="s">
        <v>17</v>
      </c>
      <c r="L88" s="34"/>
    </row>
    <row r="89" spans="2:12" s="1" customFormat="1" ht="22.5" customHeight="1">
      <c r="B89" s="34"/>
      <c r="E89" s="368" t="str">
        <f>E7</f>
        <v>STACIONÁŘ MEZI MOSTY - TRUTNOV</v>
      </c>
      <c r="F89" s="345"/>
      <c r="G89" s="345"/>
      <c r="H89" s="345"/>
      <c r="L89" s="34"/>
    </row>
    <row r="90" spans="2:12" s="1" customFormat="1" ht="14.25" customHeight="1">
      <c r="B90" s="34"/>
      <c r="C90" s="56" t="s">
        <v>90</v>
      </c>
      <c r="L90" s="34"/>
    </row>
    <row r="91" spans="2:12" s="1" customFormat="1" ht="23.25" customHeight="1">
      <c r="B91" s="34"/>
      <c r="E91" s="342" t="str">
        <f>E9</f>
        <v>01 - PAVILON A</v>
      </c>
      <c r="F91" s="345"/>
      <c r="G91" s="345"/>
      <c r="H91" s="345"/>
      <c r="L91" s="34"/>
    </row>
    <row r="92" spans="2:12" s="1" customFormat="1" ht="6.75" customHeight="1">
      <c r="B92" s="34"/>
      <c r="L92" s="34"/>
    </row>
    <row r="93" spans="2:12" s="1" customFormat="1" ht="18" customHeight="1">
      <c r="B93" s="34"/>
      <c r="C93" s="56" t="s">
        <v>23</v>
      </c>
      <c r="F93" s="138" t="str">
        <f>F12</f>
        <v>TRUTNOV</v>
      </c>
      <c r="I93" s="139" t="s">
        <v>25</v>
      </c>
      <c r="J93" s="60" t="str">
        <f>IF(J12="","",J12)</f>
        <v>15. 2. 2017</v>
      </c>
      <c r="L93" s="34"/>
    </row>
    <row r="94" spans="2:12" s="1" customFormat="1" ht="6.75" customHeight="1">
      <c r="B94" s="34"/>
      <c r="L94" s="34"/>
    </row>
    <row r="95" spans="2:12" s="1" customFormat="1" ht="15">
      <c r="B95" s="34"/>
      <c r="C95" s="56" t="s">
        <v>29</v>
      </c>
      <c r="F95" s="138" t="str">
        <f>E15</f>
        <v>MĚSO TRUTNOV</v>
      </c>
      <c r="I95" s="139" t="s">
        <v>35</v>
      </c>
      <c r="J95" s="138" t="str">
        <f>E21</f>
        <v>DRUPOS TRUTNOV ING. ARCH. ŽATECKÝ</v>
      </c>
      <c r="L95" s="34"/>
    </row>
    <row r="96" spans="2:12" s="1" customFormat="1" ht="14.25" customHeight="1">
      <c r="B96" s="34"/>
      <c r="C96" s="56" t="s">
        <v>33</v>
      </c>
      <c r="F96" s="138">
        <f>IF(E18="","",E18)</f>
      </c>
      <c r="L96" s="34"/>
    </row>
    <row r="97" spans="2:12" s="1" customFormat="1" ht="9.75" customHeight="1">
      <c r="B97" s="34"/>
      <c r="L97" s="34"/>
    </row>
    <row r="98" spans="2:20" s="9" customFormat="1" ht="29.25" customHeight="1">
      <c r="B98" s="140"/>
      <c r="C98" s="141" t="s">
        <v>122</v>
      </c>
      <c r="D98" s="142" t="s">
        <v>58</v>
      </c>
      <c r="E98" s="142" t="s">
        <v>54</v>
      </c>
      <c r="F98" s="142" t="s">
        <v>123</v>
      </c>
      <c r="G98" s="142" t="s">
        <v>124</v>
      </c>
      <c r="H98" s="142" t="s">
        <v>125</v>
      </c>
      <c r="I98" s="143" t="s">
        <v>126</v>
      </c>
      <c r="J98" s="142" t="s">
        <v>95</v>
      </c>
      <c r="K98" s="144" t="s">
        <v>127</v>
      </c>
      <c r="L98" s="140"/>
      <c r="M98" s="67" t="s">
        <v>128</v>
      </c>
      <c r="N98" s="68" t="s">
        <v>43</v>
      </c>
      <c r="O98" s="68" t="s">
        <v>129</v>
      </c>
      <c r="P98" s="68" t="s">
        <v>130</v>
      </c>
      <c r="Q98" s="68" t="s">
        <v>131</v>
      </c>
      <c r="R98" s="68" t="s">
        <v>132</v>
      </c>
      <c r="S98" s="68" t="s">
        <v>133</v>
      </c>
      <c r="T98" s="69" t="s">
        <v>134</v>
      </c>
    </row>
    <row r="99" spans="2:63" s="1" customFormat="1" ht="29.25" customHeight="1">
      <c r="B99" s="34"/>
      <c r="C99" s="71" t="s">
        <v>96</v>
      </c>
      <c r="J99" s="145">
        <f>BK99</f>
        <v>0</v>
      </c>
      <c r="L99" s="34"/>
      <c r="M99" s="70"/>
      <c r="N99" s="61"/>
      <c r="O99" s="61"/>
      <c r="P99" s="146">
        <f>P100+P278+P627</f>
        <v>0</v>
      </c>
      <c r="Q99" s="61"/>
      <c r="R99" s="146">
        <f>R100+R278+R627</f>
        <v>0</v>
      </c>
      <c r="S99" s="61"/>
      <c r="T99" s="147">
        <f>T100+T278+T627</f>
        <v>0</v>
      </c>
      <c r="AT99" s="17" t="s">
        <v>72</v>
      </c>
      <c r="AU99" s="17" t="s">
        <v>97</v>
      </c>
      <c r="BK99" s="148">
        <f>BK100+BK278+BK627</f>
        <v>0</v>
      </c>
    </row>
    <row r="100" spans="2:63" s="10" customFormat="1" ht="36.75" customHeight="1">
      <c r="B100" s="149"/>
      <c r="D100" s="150" t="s">
        <v>72</v>
      </c>
      <c r="E100" s="151" t="s">
        <v>135</v>
      </c>
      <c r="F100" s="151" t="s">
        <v>136</v>
      </c>
      <c r="I100" s="152"/>
      <c r="J100" s="153">
        <f>BK100</f>
        <v>0</v>
      </c>
      <c r="L100" s="149"/>
      <c r="M100" s="154"/>
      <c r="N100" s="155"/>
      <c r="O100" s="155"/>
      <c r="P100" s="156">
        <f>P101+P114+P174+P263+P275</f>
        <v>0</v>
      </c>
      <c r="Q100" s="155"/>
      <c r="R100" s="156">
        <f>R101+R114+R174+R263+R275</f>
        <v>0</v>
      </c>
      <c r="S100" s="155"/>
      <c r="T100" s="157">
        <f>T101+T114+T174+T263+T275</f>
        <v>0</v>
      </c>
      <c r="AR100" s="150" t="s">
        <v>22</v>
      </c>
      <c r="AT100" s="158" t="s">
        <v>72</v>
      </c>
      <c r="AU100" s="158" t="s">
        <v>73</v>
      </c>
      <c r="AY100" s="150" t="s">
        <v>137</v>
      </c>
      <c r="BK100" s="159">
        <f>BK101+BK114+BK174+BK263+BK275</f>
        <v>0</v>
      </c>
    </row>
    <row r="101" spans="2:63" s="10" customFormat="1" ht="19.5" customHeight="1">
      <c r="B101" s="149"/>
      <c r="D101" s="160" t="s">
        <v>72</v>
      </c>
      <c r="E101" s="161" t="s">
        <v>138</v>
      </c>
      <c r="F101" s="161" t="s">
        <v>139</v>
      </c>
      <c r="I101" s="152"/>
      <c r="J101" s="162">
        <f>BK101</f>
        <v>0</v>
      </c>
      <c r="L101" s="149"/>
      <c r="M101" s="154"/>
      <c r="N101" s="155"/>
      <c r="O101" s="155"/>
      <c r="P101" s="156">
        <f>SUM(P102:P113)</f>
        <v>0</v>
      </c>
      <c r="Q101" s="155"/>
      <c r="R101" s="156">
        <f>SUM(R102:R113)</f>
        <v>0</v>
      </c>
      <c r="S101" s="155"/>
      <c r="T101" s="157">
        <f>SUM(T102:T113)</f>
        <v>0</v>
      </c>
      <c r="AR101" s="150" t="s">
        <v>22</v>
      </c>
      <c r="AT101" s="158" t="s">
        <v>72</v>
      </c>
      <c r="AU101" s="158" t="s">
        <v>22</v>
      </c>
      <c r="AY101" s="150" t="s">
        <v>137</v>
      </c>
      <c r="BK101" s="159">
        <f>SUM(BK102:BK113)</f>
        <v>0</v>
      </c>
    </row>
    <row r="102" spans="2:65" s="1" customFormat="1" ht="22.5" customHeight="1">
      <c r="B102" s="163"/>
      <c r="C102" s="164" t="s">
        <v>22</v>
      </c>
      <c r="D102" s="164" t="s">
        <v>140</v>
      </c>
      <c r="E102" s="165" t="s">
        <v>141</v>
      </c>
      <c r="F102" s="166" t="s">
        <v>142</v>
      </c>
      <c r="G102" s="167" t="s">
        <v>143</v>
      </c>
      <c r="H102" s="168">
        <v>3.96</v>
      </c>
      <c r="I102" s="169"/>
      <c r="J102" s="170">
        <f>ROUND(I102*H102,2)</f>
        <v>0</v>
      </c>
      <c r="K102" s="166" t="s">
        <v>144</v>
      </c>
      <c r="L102" s="34"/>
      <c r="M102" s="171" t="s">
        <v>3</v>
      </c>
      <c r="N102" s="172" t="s">
        <v>44</v>
      </c>
      <c r="O102" s="35"/>
      <c r="P102" s="173">
        <f>O102*H102</f>
        <v>0</v>
      </c>
      <c r="Q102" s="173">
        <v>0</v>
      </c>
      <c r="R102" s="173">
        <f>Q102*H102</f>
        <v>0</v>
      </c>
      <c r="S102" s="173">
        <v>0</v>
      </c>
      <c r="T102" s="174">
        <f>S102*H102</f>
        <v>0</v>
      </c>
      <c r="AR102" s="17" t="s">
        <v>145</v>
      </c>
      <c r="AT102" s="17" t="s">
        <v>140</v>
      </c>
      <c r="AU102" s="17" t="s">
        <v>81</v>
      </c>
      <c r="AY102" s="17" t="s">
        <v>137</v>
      </c>
      <c r="BE102" s="175">
        <f>IF(N102="základní",J102,0)</f>
        <v>0</v>
      </c>
      <c r="BF102" s="175">
        <f>IF(N102="snížená",J102,0)</f>
        <v>0</v>
      </c>
      <c r="BG102" s="175">
        <f>IF(N102="zákl. přenesená",J102,0)</f>
        <v>0</v>
      </c>
      <c r="BH102" s="175">
        <f>IF(N102="sníž. přenesená",J102,0)</f>
        <v>0</v>
      </c>
      <c r="BI102" s="175">
        <f>IF(N102="nulová",J102,0)</f>
        <v>0</v>
      </c>
      <c r="BJ102" s="17" t="s">
        <v>22</v>
      </c>
      <c r="BK102" s="175">
        <f>ROUND(I102*H102,2)</f>
        <v>0</v>
      </c>
      <c r="BL102" s="17" t="s">
        <v>145</v>
      </c>
      <c r="BM102" s="17" t="s">
        <v>22</v>
      </c>
    </row>
    <row r="103" spans="2:47" s="1" customFormat="1" ht="22.5" customHeight="1">
      <c r="B103" s="34"/>
      <c r="D103" s="176" t="s">
        <v>146</v>
      </c>
      <c r="F103" s="177" t="s">
        <v>142</v>
      </c>
      <c r="I103" s="178"/>
      <c r="L103" s="34"/>
      <c r="M103" s="63"/>
      <c r="N103" s="35"/>
      <c r="O103" s="35"/>
      <c r="P103" s="35"/>
      <c r="Q103" s="35"/>
      <c r="R103" s="35"/>
      <c r="S103" s="35"/>
      <c r="T103" s="64"/>
      <c r="AT103" s="17" t="s">
        <v>146</v>
      </c>
      <c r="AU103" s="17" t="s">
        <v>81</v>
      </c>
    </row>
    <row r="104" spans="2:51" s="11" customFormat="1" ht="31.5" customHeight="1">
      <c r="B104" s="179"/>
      <c r="D104" s="176" t="s">
        <v>147</v>
      </c>
      <c r="E104" s="180" t="s">
        <v>3</v>
      </c>
      <c r="F104" s="181" t="s">
        <v>148</v>
      </c>
      <c r="H104" s="182" t="s">
        <v>3</v>
      </c>
      <c r="I104" s="183"/>
      <c r="L104" s="179"/>
      <c r="M104" s="184"/>
      <c r="N104" s="185"/>
      <c r="O104" s="185"/>
      <c r="P104" s="185"/>
      <c r="Q104" s="185"/>
      <c r="R104" s="185"/>
      <c r="S104" s="185"/>
      <c r="T104" s="186"/>
      <c r="AT104" s="182" t="s">
        <v>147</v>
      </c>
      <c r="AU104" s="182" t="s">
        <v>81</v>
      </c>
      <c r="AV104" s="11" t="s">
        <v>22</v>
      </c>
      <c r="AW104" s="11" t="s">
        <v>37</v>
      </c>
      <c r="AX104" s="11" t="s">
        <v>73</v>
      </c>
      <c r="AY104" s="182" t="s">
        <v>137</v>
      </c>
    </row>
    <row r="105" spans="2:51" s="12" customFormat="1" ht="22.5" customHeight="1">
      <c r="B105" s="187"/>
      <c r="D105" s="176" t="s">
        <v>147</v>
      </c>
      <c r="E105" s="188" t="s">
        <v>3</v>
      </c>
      <c r="F105" s="189" t="s">
        <v>149</v>
      </c>
      <c r="H105" s="190">
        <v>3.96</v>
      </c>
      <c r="I105" s="191"/>
      <c r="L105" s="187"/>
      <c r="M105" s="192"/>
      <c r="N105" s="193"/>
      <c r="O105" s="193"/>
      <c r="P105" s="193"/>
      <c r="Q105" s="193"/>
      <c r="R105" s="193"/>
      <c r="S105" s="193"/>
      <c r="T105" s="194"/>
      <c r="AT105" s="188" t="s">
        <v>147</v>
      </c>
      <c r="AU105" s="188" t="s">
        <v>81</v>
      </c>
      <c r="AV105" s="12" t="s">
        <v>81</v>
      </c>
      <c r="AW105" s="12" t="s">
        <v>37</v>
      </c>
      <c r="AX105" s="12" t="s">
        <v>73</v>
      </c>
      <c r="AY105" s="188" t="s">
        <v>137</v>
      </c>
    </row>
    <row r="106" spans="2:51" s="13" customFormat="1" ht="22.5" customHeight="1">
      <c r="B106" s="195"/>
      <c r="D106" s="196" t="s">
        <v>147</v>
      </c>
      <c r="E106" s="197" t="s">
        <v>3</v>
      </c>
      <c r="F106" s="198" t="s">
        <v>150</v>
      </c>
      <c r="H106" s="199">
        <v>3.96</v>
      </c>
      <c r="I106" s="200"/>
      <c r="L106" s="195"/>
      <c r="M106" s="201"/>
      <c r="N106" s="202"/>
      <c r="O106" s="202"/>
      <c r="P106" s="202"/>
      <c r="Q106" s="202"/>
      <c r="R106" s="202"/>
      <c r="S106" s="202"/>
      <c r="T106" s="203"/>
      <c r="AT106" s="204" t="s">
        <v>147</v>
      </c>
      <c r="AU106" s="204" t="s">
        <v>81</v>
      </c>
      <c r="AV106" s="13" t="s">
        <v>145</v>
      </c>
      <c r="AW106" s="13" t="s">
        <v>37</v>
      </c>
      <c r="AX106" s="13" t="s">
        <v>22</v>
      </c>
      <c r="AY106" s="204" t="s">
        <v>137</v>
      </c>
    </row>
    <row r="107" spans="2:65" s="1" customFormat="1" ht="22.5" customHeight="1">
      <c r="B107" s="163"/>
      <c r="C107" s="164" t="s">
        <v>81</v>
      </c>
      <c r="D107" s="164" t="s">
        <v>140</v>
      </c>
      <c r="E107" s="165" t="s">
        <v>151</v>
      </c>
      <c r="F107" s="166" t="s">
        <v>152</v>
      </c>
      <c r="G107" s="167" t="s">
        <v>143</v>
      </c>
      <c r="H107" s="168">
        <v>13.273</v>
      </c>
      <c r="I107" s="169"/>
      <c r="J107" s="170">
        <f>ROUND(I107*H107,2)</f>
        <v>0</v>
      </c>
      <c r="K107" s="166" t="s">
        <v>144</v>
      </c>
      <c r="L107" s="34"/>
      <c r="M107" s="171" t="s">
        <v>3</v>
      </c>
      <c r="N107" s="172" t="s">
        <v>44</v>
      </c>
      <c r="O107" s="35"/>
      <c r="P107" s="173">
        <f>O107*H107</f>
        <v>0</v>
      </c>
      <c r="Q107" s="173">
        <v>0</v>
      </c>
      <c r="R107" s="173">
        <f>Q107*H107</f>
        <v>0</v>
      </c>
      <c r="S107" s="173">
        <v>0</v>
      </c>
      <c r="T107" s="174">
        <f>S107*H107</f>
        <v>0</v>
      </c>
      <c r="AR107" s="17" t="s">
        <v>145</v>
      </c>
      <c r="AT107" s="17" t="s">
        <v>140</v>
      </c>
      <c r="AU107" s="17" t="s">
        <v>81</v>
      </c>
      <c r="AY107" s="17" t="s">
        <v>137</v>
      </c>
      <c r="BE107" s="175">
        <f>IF(N107="základní",J107,0)</f>
        <v>0</v>
      </c>
      <c r="BF107" s="175">
        <f>IF(N107="snížená",J107,0)</f>
        <v>0</v>
      </c>
      <c r="BG107" s="175">
        <f>IF(N107="zákl. přenesená",J107,0)</f>
        <v>0</v>
      </c>
      <c r="BH107" s="175">
        <f>IF(N107="sníž. přenesená",J107,0)</f>
        <v>0</v>
      </c>
      <c r="BI107" s="175">
        <f>IF(N107="nulová",J107,0)</f>
        <v>0</v>
      </c>
      <c r="BJ107" s="17" t="s">
        <v>22</v>
      </c>
      <c r="BK107" s="175">
        <f>ROUND(I107*H107,2)</f>
        <v>0</v>
      </c>
      <c r="BL107" s="17" t="s">
        <v>145</v>
      </c>
      <c r="BM107" s="17" t="s">
        <v>81</v>
      </c>
    </row>
    <row r="108" spans="2:47" s="1" customFormat="1" ht="22.5" customHeight="1">
      <c r="B108" s="34"/>
      <c r="D108" s="176" t="s">
        <v>146</v>
      </c>
      <c r="F108" s="177" t="s">
        <v>152</v>
      </c>
      <c r="I108" s="178"/>
      <c r="L108" s="34"/>
      <c r="M108" s="63"/>
      <c r="N108" s="35"/>
      <c r="O108" s="35"/>
      <c r="P108" s="35"/>
      <c r="Q108" s="35"/>
      <c r="R108" s="35"/>
      <c r="S108" s="35"/>
      <c r="T108" s="64"/>
      <c r="AT108" s="17" t="s">
        <v>146</v>
      </c>
      <c r="AU108" s="17" t="s">
        <v>81</v>
      </c>
    </row>
    <row r="109" spans="2:51" s="11" customFormat="1" ht="31.5" customHeight="1">
      <c r="B109" s="179"/>
      <c r="D109" s="176" t="s">
        <v>147</v>
      </c>
      <c r="E109" s="180" t="s">
        <v>3</v>
      </c>
      <c r="F109" s="181" t="s">
        <v>153</v>
      </c>
      <c r="H109" s="182" t="s">
        <v>3</v>
      </c>
      <c r="I109" s="183"/>
      <c r="L109" s="179"/>
      <c r="M109" s="184"/>
      <c r="N109" s="185"/>
      <c r="O109" s="185"/>
      <c r="P109" s="185"/>
      <c r="Q109" s="185"/>
      <c r="R109" s="185"/>
      <c r="S109" s="185"/>
      <c r="T109" s="186"/>
      <c r="AT109" s="182" t="s">
        <v>147</v>
      </c>
      <c r="AU109" s="182" t="s">
        <v>81</v>
      </c>
      <c r="AV109" s="11" t="s">
        <v>22</v>
      </c>
      <c r="AW109" s="11" t="s">
        <v>37</v>
      </c>
      <c r="AX109" s="11" t="s">
        <v>73</v>
      </c>
      <c r="AY109" s="182" t="s">
        <v>137</v>
      </c>
    </row>
    <row r="110" spans="2:51" s="12" customFormat="1" ht="22.5" customHeight="1">
      <c r="B110" s="187"/>
      <c r="D110" s="176" t="s">
        <v>147</v>
      </c>
      <c r="E110" s="188" t="s">
        <v>3</v>
      </c>
      <c r="F110" s="189" t="s">
        <v>154</v>
      </c>
      <c r="H110" s="190">
        <v>1.348</v>
      </c>
      <c r="I110" s="191"/>
      <c r="L110" s="187"/>
      <c r="M110" s="192"/>
      <c r="N110" s="193"/>
      <c r="O110" s="193"/>
      <c r="P110" s="193"/>
      <c r="Q110" s="193"/>
      <c r="R110" s="193"/>
      <c r="S110" s="193"/>
      <c r="T110" s="194"/>
      <c r="AT110" s="188" t="s">
        <v>147</v>
      </c>
      <c r="AU110" s="188" t="s">
        <v>81</v>
      </c>
      <c r="AV110" s="12" t="s">
        <v>81</v>
      </c>
      <c r="AW110" s="12" t="s">
        <v>37</v>
      </c>
      <c r="AX110" s="12" t="s">
        <v>73</v>
      </c>
      <c r="AY110" s="188" t="s">
        <v>137</v>
      </c>
    </row>
    <row r="111" spans="2:51" s="12" customFormat="1" ht="22.5" customHeight="1">
      <c r="B111" s="187"/>
      <c r="D111" s="176" t="s">
        <v>147</v>
      </c>
      <c r="E111" s="188" t="s">
        <v>3</v>
      </c>
      <c r="F111" s="189" t="s">
        <v>155</v>
      </c>
      <c r="H111" s="190">
        <v>2.16</v>
      </c>
      <c r="I111" s="191"/>
      <c r="L111" s="187"/>
      <c r="M111" s="192"/>
      <c r="N111" s="193"/>
      <c r="O111" s="193"/>
      <c r="P111" s="193"/>
      <c r="Q111" s="193"/>
      <c r="R111" s="193"/>
      <c r="S111" s="193"/>
      <c r="T111" s="194"/>
      <c r="AT111" s="188" t="s">
        <v>147</v>
      </c>
      <c r="AU111" s="188" t="s">
        <v>81</v>
      </c>
      <c r="AV111" s="12" t="s">
        <v>81</v>
      </c>
      <c r="AW111" s="12" t="s">
        <v>37</v>
      </c>
      <c r="AX111" s="12" t="s">
        <v>73</v>
      </c>
      <c r="AY111" s="188" t="s">
        <v>137</v>
      </c>
    </row>
    <row r="112" spans="2:51" s="12" customFormat="1" ht="22.5" customHeight="1">
      <c r="B112" s="187"/>
      <c r="D112" s="176" t="s">
        <v>147</v>
      </c>
      <c r="E112" s="188" t="s">
        <v>3</v>
      </c>
      <c r="F112" s="189" t="s">
        <v>156</v>
      </c>
      <c r="H112" s="190">
        <v>9.765</v>
      </c>
      <c r="I112" s="191"/>
      <c r="L112" s="187"/>
      <c r="M112" s="192"/>
      <c r="N112" s="193"/>
      <c r="O112" s="193"/>
      <c r="P112" s="193"/>
      <c r="Q112" s="193"/>
      <c r="R112" s="193"/>
      <c r="S112" s="193"/>
      <c r="T112" s="194"/>
      <c r="AT112" s="188" t="s">
        <v>147</v>
      </c>
      <c r="AU112" s="188" t="s">
        <v>81</v>
      </c>
      <c r="AV112" s="12" t="s">
        <v>81</v>
      </c>
      <c r="AW112" s="12" t="s">
        <v>37</v>
      </c>
      <c r="AX112" s="12" t="s">
        <v>73</v>
      </c>
      <c r="AY112" s="188" t="s">
        <v>137</v>
      </c>
    </row>
    <row r="113" spans="2:51" s="13" customFormat="1" ht="22.5" customHeight="1">
      <c r="B113" s="195"/>
      <c r="D113" s="176" t="s">
        <v>147</v>
      </c>
      <c r="E113" s="205" t="s">
        <v>3</v>
      </c>
      <c r="F113" s="206" t="s">
        <v>150</v>
      </c>
      <c r="H113" s="207">
        <v>13.273</v>
      </c>
      <c r="I113" s="200"/>
      <c r="L113" s="195"/>
      <c r="M113" s="201"/>
      <c r="N113" s="202"/>
      <c r="O113" s="202"/>
      <c r="P113" s="202"/>
      <c r="Q113" s="202"/>
      <c r="R113" s="202"/>
      <c r="S113" s="202"/>
      <c r="T113" s="203"/>
      <c r="AT113" s="204" t="s">
        <v>147</v>
      </c>
      <c r="AU113" s="204" t="s">
        <v>81</v>
      </c>
      <c r="AV113" s="13" t="s">
        <v>145</v>
      </c>
      <c r="AW113" s="13" t="s">
        <v>37</v>
      </c>
      <c r="AX113" s="13" t="s">
        <v>22</v>
      </c>
      <c r="AY113" s="204" t="s">
        <v>137</v>
      </c>
    </row>
    <row r="114" spans="2:63" s="10" customFormat="1" ht="29.25" customHeight="1">
      <c r="B114" s="149"/>
      <c r="D114" s="160" t="s">
        <v>72</v>
      </c>
      <c r="E114" s="161" t="s">
        <v>157</v>
      </c>
      <c r="F114" s="161" t="s">
        <v>158</v>
      </c>
      <c r="I114" s="152"/>
      <c r="J114" s="162">
        <f>BK114</f>
        <v>0</v>
      </c>
      <c r="L114" s="149"/>
      <c r="M114" s="154"/>
      <c r="N114" s="155"/>
      <c r="O114" s="155"/>
      <c r="P114" s="156">
        <f>SUM(P115:P173)</f>
        <v>0</v>
      </c>
      <c r="Q114" s="155"/>
      <c r="R114" s="156">
        <f>SUM(R115:R173)</f>
        <v>0</v>
      </c>
      <c r="S114" s="155"/>
      <c r="T114" s="157">
        <f>SUM(T115:T173)</f>
        <v>0</v>
      </c>
      <c r="AR114" s="150" t="s">
        <v>22</v>
      </c>
      <c r="AT114" s="158" t="s">
        <v>72</v>
      </c>
      <c r="AU114" s="158" t="s">
        <v>22</v>
      </c>
      <c r="AY114" s="150" t="s">
        <v>137</v>
      </c>
      <c r="BK114" s="159">
        <f>SUM(BK115:BK173)</f>
        <v>0</v>
      </c>
    </row>
    <row r="115" spans="2:65" s="1" customFormat="1" ht="22.5" customHeight="1">
      <c r="B115" s="163"/>
      <c r="C115" s="164" t="s">
        <v>138</v>
      </c>
      <c r="D115" s="164" t="s">
        <v>140</v>
      </c>
      <c r="E115" s="165" t="s">
        <v>159</v>
      </c>
      <c r="F115" s="166" t="s">
        <v>160</v>
      </c>
      <c r="G115" s="167" t="s">
        <v>143</v>
      </c>
      <c r="H115" s="168">
        <v>1.5</v>
      </c>
      <c r="I115" s="169"/>
      <c r="J115" s="170">
        <f>ROUND(I115*H115,2)</f>
        <v>0</v>
      </c>
      <c r="K115" s="166" t="s">
        <v>144</v>
      </c>
      <c r="L115" s="34"/>
      <c r="M115" s="171" t="s">
        <v>3</v>
      </c>
      <c r="N115" s="172" t="s">
        <v>44</v>
      </c>
      <c r="O115" s="35"/>
      <c r="P115" s="173">
        <f>O115*H115</f>
        <v>0</v>
      </c>
      <c r="Q115" s="173">
        <v>0</v>
      </c>
      <c r="R115" s="173">
        <f>Q115*H115</f>
        <v>0</v>
      </c>
      <c r="S115" s="173">
        <v>0</v>
      </c>
      <c r="T115" s="174">
        <f>S115*H115</f>
        <v>0</v>
      </c>
      <c r="AR115" s="17" t="s">
        <v>145</v>
      </c>
      <c r="AT115" s="17" t="s">
        <v>140</v>
      </c>
      <c r="AU115" s="17" t="s">
        <v>81</v>
      </c>
      <c r="AY115" s="17" t="s">
        <v>137</v>
      </c>
      <c r="BE115" s="175">
        <f>IF(N115="základní",J115,0)</f>
        <v>0</v>
      </c>
      <c r="BF115" s="175">
        <f>IF(N115="snížená",J115,0)</f>
        <v>0</v>
      </c>
      <c r="BG115" s="175">
        <f>IF(N115="zákl. přenesená",J115,0)</f>
        <v>0</v>
      </c>
      <c r="BH115" s="175">
        <f>IF(N115="sníž. přenesená",J115,0)</f>
        <v>0</v>
      </c>
      <c r="BI115" s="175">
        <f>IF(N115="nulová",J115,0)</f>
        <v>0</v>
      </c>
      <c r="BJ115" s="17" t="s">
        <v>22</v>
      </c>
      <c r="BK115" s="175">
        <f>ROUND(I115*H115,2)</f>
        <v>0</v>
      </c>
      <c r="BL115" s="17" t="s">
        <v>145</v>
      </c>
      <c r="BM115" s="17" t="s">
        <v>138</v>
      </c>
    </row>
    <row r="116" spans="2:47" s="1" customFormat="1" ht="22.5" customHeight="1">
      <c r="B116" s="34"/>
      <c r="D116" s="176" t="s">
        <v>146</v>
      </c>
      <c r="F116" s="177" t="s">
        <v>160</v>
      </c>
      <c r="I116" s="178"/>
      <c r="L116" s="34"/>
      <c r="M116" s="63"/>
      <c r="N116" s="35"/>
      <c r="O116" s="35"/>
      <c r="P116" s="35"/>
      <c r="Q116" s="35"/>
      <c r="R116" s="35"/>
      <c r="S116" s="35"/>
      <c r="T116" s="64"/>
      <c r="AT116" s="17" t="s">
        <v>146</v>
      </c>
      <c r="AU116" s="17" t="s">
        <v>81</v>
      </c>
    </row>
    <row r="117" spans="2:51" s="11" customFormat="1" ht="22.5" customHeight="1">
      <c r="B117" s="179"/>
      <c r="D117" s="176" t="s">
        <v>147</v>
      </c>
      <c r="E117" s="180" t="s">
        <v>3</v>
      </c>
      <c r="F117" s="181" t="s">
        <v>161</v>
      </c>
      <c r="H117" s="182" t="s">
        <v>3</v>
      </c>
      <c r="I117" s="183"/>
      <c r="L117" s="179"/>
      <c r="M117" s="184"/>
      <c r="N117" s="185"/>
      <c r="O117" s="185"/>
      <c r="P117" s="185"/>
      <c r="Q117" s="185"/>
      <c r="R117" s="185"/>
      <c r="S117" s="185"/>
      <c r="T117" s="186"/>
      <c r="AT117" s="182" t="s">
        <v>147</v>
      </c>
      <c r="AU117" s="182" t="s">
        <v>81</v>
      </c>
      <c r="AV117" s="11" t="s">
        <v>22</v>
      </c>
      <c r="AW117" s="11" t="s">
        <v>37</v>
      </c>
      <c r="AX117" s="11" t="s">
        <v>73</v>
      </c>
      <c r="AY117" s="182" t="s">
        <v>137</v>
      </c>
    </row>
    <row r="118" spans="2:51" s="12" customFormat="1" ht="22.5" customHeight="1">
      <c r="B118" s="187"/>
      <c r="D118" s="176" t="s">
        <v>147</v>
      </c>
      <c r="E118" s="188" t="s">
        <v>3</v>
      </c>
      <c r="F118" s="189" t="s">
        <v>162</v>
      </c>
      <c r="H118" s="190">
        <v>1.5</v>
      </c>
      <c r="I118" s="191"/>
      <c r="L118" s="187"/>
      <c r="M118" s="192"/>
      <c r="N118" s="193"/>
      <c r="O118" s="193"/>
      <c r="P118" s="193"/>
      <c r="Q118" s="193"/>
      <c r="R118" s="193"/>
      <c r="S118" s="193"/>
      <c r="T118" s="194"/>
      <c r="AT118" s="188" t="s">
        <v>147</v>
      </c>
      <c r="AU118" s="188" t="s">
        <v>81</v>
      </c>
      <c r="AV118" s="12" t="s">
        <v>81</v>
      </c>
      <c r="AW118" s="12" t="s">
        <v>37</v>
      </c>
      <c r="AX118" s="12" t="s">
        <v>73</v>
      </c>
      <c r="AY118" s="188" t="s">
        <v>137</v>
      </c>
    </row>
    <row r="119" spans="2:51" s="13" customFormat="1" ht="22.5" customHeight="1">
      <c r="B119" s="195"/>
      <c r="D119" s="196" t="s">
        <v>147</v>
      </c>
      <c r="E119" s="197" t="s">
        <v>3</v>
      </c>
      <c r="F119" s="198" t="s">
        <v>150</v>
      </c>
      <c r="H119" s="199">
        <v>1.5</v>
      </c>
      <c r="I119" s="200"/>
      <c r="L119" s="195"/>
      <c r="M119" s="201"/>
      <c r="N119" s="202"/>
      <c r="O119" s="202"/>
      <c r="P119" s="202"/>
      <c r="Q119" s="202"/>
      <c r="R119" s="202"/>
      <c r="S119" s="202"/>
      <c r="T119" s="203"/>
      <c r="AT119" s="204" t="s">
        <v>147</v>
      </c>
      <c r="AU119" s="204" t="s">
        <v>81</v>
      </c>
      <c r="AV119" s="13" t="s">
        <v>145</v>
      </c>
      <c r="AW119" s="13" t="s">
        <v>37</v>
      </c>
      <c r="AX119" s="13" t="s">
        <v>22</v>
      </c>
      <c r="AY119" s="204" t="s">
        <v>137</v>
      </c>
    </row>
    <row r="120" spans="2:65" s="1" customFormat="1" ht="22.5" customHeight="1">
      <c r="B120" s="163"/>
      <c r="C120" s="164" t="s">
        <v>145</v>
      </c>
      <c r="D120" s="164" t="s">
        <v>140</v>
      </c>
      <c r="E120" s="165" t="s">
        <v>163</v>
      </c>
      <c r="F120" s="166" t="s">
        <v>164</v>
      </c>
      <c r="G120" s="167" t="s">
        <v>143</v>
      </c>
      <c r="H120" s="168">
        <v>400</v>
      </c>
      <c r="I120" s="169"/>
      <c r="J120" s="170">
        <f>ROUND(I120*H120,2)</f>
        <v>0</v>
      </c>
      <c r="K120" s="166" t="s">
        <v>144</v>
      </c>
      <c r="L120" s="34"/>
      <c r="M120" s="171" t="s">
        <v>3</v>
      </c>
      <c r="N120" s="172" t="s">
        <v>44</v>
      </c>
      <c r="O120" s="35"/>
      <c r="P120" s="173">
        <f>O120*H120</f>
        <v>0</v>
      </c>
      <c r="Q120" s="173">
        <v>0</v>
      </c>
      <c r="R120" s="173">
        <f>Q120*H120</f>
        <v>0</v>
      </c>
      <c r="S120" s="173">
        <v>0</v>
      </c>
      <c r="T120" s="174">
        <f>S120*H120</f>
        <v>0</v>
      </c>
      <c r="AR120" s="17" t="s">
        <v>145</v>
      </c>
      <c r="AT120" s="17" t="s">
        <v>140</v>
      </c>
      <c r="AU120" s="17" t="s">
        <v>81</v>
      </c>
      <c r="AY120" s="17" t="s">
        <v>137</v>
      </c>
      <c r="BE120" s="175">
        <f>IF(N120="základní",J120,0)</f>
        <v>0</v>
      </c>
      <c r="BF120" s="175">
        <f>IF(N120="snížená",J120,0)</f>
        <v>0</v>
      </c>
      <c r="BG120" s="175">
        <f>IF(N120="zákl. přenesená",J120,0)</f>
        <v>0</v>
      </c>
      <c r="BH120" s="175">
        <f>IF(N120="sníž. přenesená",J120,0)</f>
        <v>0</v>
      </c>
      <c r="BI120" s="175">
        <f>IF(N120="nulová",J120,0)</f>
        <v>0</v>
      </c>
      <c r="BJ120" s="17" t="s">
        <v>22</v>
      </c>
      <c r="BK120" s="175">
        <f>ROUND(I120*H120,2)</f>
        <v>0</v>
      </c>
      <c r="BL120" s="17" t="s">
        <v>145</v>
      </c>
      <c r="BM120" s="17" t="s">
        <v>145</v>
      </c>
    </row>
    <row r="121" spans="2:47" s="1" customFormat="1" ht="22.5" customHeight="1">
      <c r="B121" s="34"/>
      <c r="D121" s="196" t="s">
        <v>146</v>
      </c>
      <c r="F121" s="208" t="s">
        <v>164</v>
      </c>
      <c r="I121" s="178"/>
      <c r="L121" s="34"/>
      <c r="M121" s="63"/>
      <c r="N121" s="35"/>
      <c r="O121" s="35"/>
      <c r="P121" s="35"/>
      <c r="Q121" s="35"/>
      <c r="R121" s="35"/>
      <c r="S121" s="35"/>
      <c r="T121" s="64"/>
      <c r="AT121" s="17" t="s">
        <v>146</v>
      </c>
      <c r="AU121" s="17" t="s">
        <v>81</v>
      </c>
    </row>
    <row r="122" spans="2:65" s="1" customFormat="1" ht="22.5" customHeight="1">
      <c r="B122" s="163"/>
      <c r="C122" s="164" t="s">
        <v>165</v>
      </c>
      <c r="D122" s="164" t="s">
        <v>140</v>
      </c>
      <c r="E122" s="165" t="s">
        <v>166</v>
      </c>
      <c r="F122" s="166" t="s">
        <v>167</v>
      </c>
      <c r="G122" s="167" t="s">
        <v>143</v>
      </c>
      <c r="H122" s="168">
        <v>3.6</v>
      </c>
      <c r="I122" s="169"/>
      <c r="J122" s="170">
        <f>ROUND(I122*H122,2)</f>
        <v>0</v>
      </c>
      <c r="K122" s="166" t="s">
        <v>144</v>
      </c>
      <c r="L122" s="34"/>
      <c r="M122" s="171" t="s">
        <v>3</v>
      </c>
      <c r="N122" s="172" t="s">
        <v>44</v>
      </c>
      <c r="O122" s="35"/>
      <c r="P122" s="173">
        <f>O122*H122</f>
        <v>0</v>
      </c>
      <c r="Q122" s="173">
        <v>0</v>
      </c>
      <c r="R122" s="173">
        <f>Q122*H122</f>
        <v>0</v>
      </c>
      <c r="S122" s="173">
        <v>0</v>
      </c>
      <c r="T122" s="174">
        <f>S122*H122</f>
        <v>0</v>
      </c>
      <c r="AR122" s="17" t="s">
        <v>145</v>
      </c>
      <c r="AT122" s="17" t="s">
        <v>140</v>
      </c>
      <c r="AU122" s="17" t="s">
        <v>81</v>
      </c>
      <c r="AY122" s="17" t="s">
        <v>137</v>
      </c>
      <c r="BE122" s="175">
        <f>IF(N122="základní",J122,0)</f>
        <v>0</v>
      </c>
      <c r="BF122" s="175">
        <f>IF(N122="snížená",J122,0)</f>
        <v>0</v>
      </c>
      <c r="BG122" s="175">
        <f>IF(N122="zákl. přenesená",J122,0)</f>
        <v>0</v>
      </c>
      <c r="BH122" s="175">
        <f>IF(N122="sníž. přenesená",J122,0)</f>
        <v>0</v>
      </c>
      <c r="BI122" s="175">
        <f>IF(N122="nulová",J122,0)</f>
        <v>0</v>
      </c>
      <c r="BJ122" s="17" t="s">
        <v>22</v>
      </c>
      <c r="BK122" s="175">
        <f>ROUND(I122*H122,2)</f>
        <v>0</v>
      </c>
      <c r="BL122" s="17" t="s">
        <v>145</v>
      </c>
      <c r="BM122" s="17" t="s">
        <v>165</v>
      </c>
    </row>
    <row r="123" spans="2:47" s="1" customFormat="1" ht="22.5" customHeight="1">
      <c r="B123" s="34"/>
      <c r="D123" s="176" t="s">
        <v>146</v>
      </c>
      <c r="F123" s="177" t="s">
        <v>167</v>
      </c>
      <c r="I123" s="178"/>
      <c r="L123" s="34"/>
      <c r="M123" s="63"/>
      <c r="N123" s="35"/>
      <c r="O123" s="35"/>
      <c r="P123" s="35"/>
      <c r="Q123" s="35"/>
      <c r="R123" s="35"/>
      <c r="S123" s="35"/>
      <c r="T123" s="64"/>
      <c r="AT123" s="17" t="s">
        <v>146</v>
      </c>
      <c r="AU123" s="17" t="s">
        <v>81</v>
      </c>
    </row>
    <row r="124" spans="2:51" s="11" customFormat="1" ht="22.5" customHeight="1">
      <c r="B124" s="179"/>
      <c r="D124" s="176" t="s">
        <v>147</v>
      </c>
      <c r="E124" s="180" t="s">
        <v>3</v>
      </c>
      <c r="F124" s="181" t="s">
        <v>168</v>
      </c>
      <c r="H124" s="182" t="s">
        <v>3</v>
      </c>
      <c r="I124" s="183"/>
      <c r="L124" s="179"/>
      <c r="M124" s="184"/>
      <c r="N124" s="185"/>
      <c r="O124" s="185"/>
      <c r="P124" s="185"/>
      <c r="Q124" s="185"/>
      <c r="R124" s="185"/>
      <c r="S124" s="185"/>
      <c r="T124" s="186"/>
      <c r="AT124" s="182" t="s">
        <v>147</v>
      </c>
      <c r="AU124" s="182" t="s">
        <v>81</v>
      </c>
      <c r="AV124" s="11" t="s">
        <v>22</v>
      </c>
      <c r="AW124" s="11" t="s">
        <v>37</v>
      </c>
      <c r="AX124" s="11" t="s">
        <v>73</v>
      </c>
      <c r="AY124" s="182" t="s">
        <v>137</v>
      </c>
    </row>
    <row r="125" spans="2:51" s="11" customFormat="1" ht="22.5" customHeight="1">
      <c r="B125" s="179"/>
      <c r="D125" s="176" t="s">
        <v>147</v>
      </c>
      <c r="E125" s="180" t="s">
        <v>3</v>
      </c>
      <c r="F125" s="181" t="s">
        <v>169</v>
      </c>
      <c r="H125" s="182" t="s">
        <v>3</v>
      </c>
      <c r="I125" s="183"/>
      <c r="L125" s="179"/>
      <c r="M125" s="184"/>
      <c r="N125" s="185"/>
      <c r="O125" s="185"/>
      <c r="P125" s="185"/>
      <c r="Q125" s="185"/>
      <c r="R125" s="185"/>
      <c r="S125" s="185"/>
      <c r="T125" s="186"/>
      <c r="AT125" s="182" t="s">
        <v>147</v>
      </c>
      <c r="AU125" s="182" t="s">
        <v>81</v>
      </c>
      <c r="AV125" s="11" t="s">
        <v>22</v>
      </c>
      <c r="AW125" s="11" t="s">
        <v>37</v>
      </c>
      <c r="AX125" s="11" t="s">
        <v>73</v>
      </c>
      <c r="AY125" s="182" t="s">
        <v>137</v>
      </c>
    </row>
    <row r="126" spans="2:51" s="12" customFormat="1" ht="22.5" customHeight="1">
      <c r="B126" s="187"/>
      <c r="D126" s="176" t="s">
        <v>147</v>
      </c>
      <c r="E126" s="188" t="s">
        <v>3</v>
      </c>
      <c r="F126" s="189" t="s">
        <v>170</v>
      </c>
      <c r="H126" s="190">
        <v>3.6</v>
      </c>
      <c r="I126" s="191"/>
      <c r="L126" s="187"/>
      <c r="M126" s="192"/>
      <c r="N126" s="193"/>
      <c r="O126" s="193"/>
      <c r="P126" s="193"/>
      <c r="Q126" s="193"/>
      <c r="R126" s="193"/>
      <c r="S126" s="193"/>
      <c r="T126" s="194"/>
      <c r="AT126" s="188" t="s">
        <v>147</v>
      </c>
      <c r="AU126" s="188" t="s">
        <v>81</v>
      </c>
      <c r="AV126" s="12" t="s">
        <v>81</v>
      </c>
      <c r="AW126" s="12" t="s">
        <v>37</v>
      </c>
      <c r="AX126" s="12" t="s">
        <v>73</v>
      </c>
      <c r="AY126" s="188" t="s">
        <v>137</v>
      </c>
    </row>
    <row r="127" spans="2:51" s="13" customFormat="1" ht="22.5" customHeight="1">
      <c r="B127" s="195"/>
      <c r="D127" s="196" t="s">
        <v>147</v>
      </c>
      <c r="E127" s="197" t="s">
        <v>3</v>
      </c>
      <c r="F127" s="198" t="s">
        <v>150</v>
      </c>
      <c r="H127" s="199">
        <v>3.6</v>
      </c>
      <c r="I127" s="200"/>
      <c r="L127" s="195"/>
      <c r="M127" s="201"/>
      <c r="N127" s="202"/>
      <c r="O127" s="202"/>
      <c r="P127" s="202"/>
      <c r="Q127" s="202"/>
      <c r="R127" s="202"/>
      <c r="S127" s="202"/>
      <c r="T127" s="203"/>
      <c r="AT127" s="204" t="s">
        <v>147</v>
      </c>
      <c r="AU127" s="204" t="s">
        <v>81</v>
      </c>
      <c r="AV127" s="13" t="s">
        <v>145</v>
      </c>
      <c r="AW127" s="13" t="s">
        <v>37</v>
      </c>
      <c r="AX127" s="13" t="s">
        <v>22</v>
      </c>
      <c r="AY127" s="204" t="s">
        <v>137</v>
      </c>
    </row>
    <row r="128" spans="2:65" s="1" customFormat="1" ht="22.5" customHeight="1">
      <c r="B128" s="163"/>
      <c r="C128" s="164" t="s">
        <v>157</v>
      </c>
      <c r="D128" s="164" t="s">
        <v>140</v>
      </c>
      <c r="E128" s="165" t="s">
        <v>171</v>
      </c>
      <c r="F128" s="166" t="s">
        <v>172</v>
      </c>
      <c r="G128" s="167" t="s">
        <v>143</v>
      </c>
      <c r="H128" s="168">
        <v>34.465</v>
      </c>
      <c r="I128" s="169"/>
      <c r="J128" s="170">
        <f>ROUND(I128*H128,2)</f>
        <v>0</v>
      </c>
      <c r="K128" s="166" t="s">
        <v>144</v>
      </c>
      <c r="L128" s="34"/>
      <c r="M128" s="171" t="s">
        <v>3</v>
      </c>
      <c r="N128" s="172" t="s">
        <v>44</v>
      </c>
      <c r="O128" s="35"/>
      <c r="P128" s="173">
        <f>O128*H128</f>
        <v>0</v>
      </c>
      <c r="Q128" s="173">
        <v>0</v>
      </c>
      <c r="R128" s="173">
        <f>Q128*H128</f>
        <v>0</v>
      </c>
      <c r="S128" s="173">
        <v>0</v>
      </c>
      <c r="T128" s="174">
        <f>S128*H128</f>
        <v>0</v>
      </c>
      <c r="AR128" s="17" t="s">
        <v>145</v>
      </c>
      <c r="AT128" s="17" t="s">
        <v>140</v>
      </c>
      <c r="AU128" s="17" t="s">
        <v>81</v>
      </c>
      <c r="AY128" s="17" t="s">
        <v>137</v>
      </c>
      <c r="BE128" s="175">
        <f>IF(N128="základní",J128,0)</f>
        <v>0</v>
      </c>
      <c r="BF128" s="175">
        <f>IF(N128="snížená",J128,0)</f>
        <v>0</v>
      </c>
      <c r="BG128" s="175">
        <f>IF(N128="zákl. přenesená",J128,0)</f>
        <v>0</v>
      </c>
      <c r="BH128" s="175">
        <f>IF(N128="sníž. přenesená",J128,0)</f>
        <v>0</v>
      </c>
      <c r="BI128" s="175">
        <f>IF(N128="nulová",J128,0)</f>
        <v>0</v>
      </c>
      <c r="BJ128" s="17" t="s">
        <v>22</v>
      </c>
      <c r="BK128" s="175">
        <f>ROUND(I128*H128,2)</f>
        <v>0</v>
      </c>
      <c r="BL128" s="17" t="s">
        <v>145</v>
      </c>
      <c r="BM128" s="17" t="s">
        <v>157</v>
      </c>
    </row>
    <row r="129" spans="2:47" s="1" customFormat="1" ht="22.5" customHeight="1">
      <c r="B129" s="34"/>
      <c r="D129" s="176" t="s">
        <v>146</v>
      </c>
      <c r="F129" s="177" t="s">
        <v>172</v>
      </c>
      <c r="I129" s="178"/>
      <c r="L129" s="34"/>
      <c r="M129" s="63"/>
      <c r="N129" s="35"/>
      <c r="O129" s="35"/>
      <c r="P129" s="35"/>
      <c r="Q129" s="35"/>
      <c r="R129" s="35"/>
      <c r="S129" s="35"/>
      <c r="T129" s="64"/>
      <c r="AT129" s="17" t="s">
        <v>146</v>
      </c>
      <c r="AU129" s="17" t="s">
        <v>81</v>
      </c>
    </row>
    <row r="130" spans="2:51" s="11" customFormat="1" ht="31.5" customHeight="1">
      <c r="B130" s="179"/>
      <c r="D130" s="176" t="s">
        <v>147</v>
      </c>
      <c r="E130" s="180" t="s">
        <v>3</v>
      </c>
      <c r="F130" s="181" t="s">
        <v>173</v>
      </c>
      <c r="H130" s="182" t="s">
        <v>3</v>
      </c>
      <c r="I130" s="183"/>
      <c r="L130" s="179"/>
      <c r="M130" s="184"/>
      <c r="N130" s="185"/>
      <c r="O130" s="185"/>
      <c r="P130" s="185"/>
      <c r="Q130" s="185"/>
      <c r="R130" s="185"/>
      <c r="S130" s="185"/>
      <c r="T130" s="186"/>
      <c r="AT130" s="182" t="s">
        <v>147</v>
      </c>
      <c r="AU130" s="182" t="s">
        <v>81</v>
      </c>
      <c r="AV130" s="11" t="s">
        <v>22</v>
      </c>
      <c r="AW130" s="11" t="s">
        <v>37</v>
      </c>
      <c r="AX130" s="11" t="s">
        <v>73</v>
      </c>
      <c r="AY130" s="182" t="s">
        <v>137</v>
      </c>
    </row>
    <row r="131" spans="2:51" s="12" customFormat="1" ht="22.5" customHeight="1">
      <c r="B131" s="187"/>
      <c r="D131" s="176" t="s">
        <v>147</v>
      </c>
      <c r="E131" s="188" t="s">
        <v>3</v>
      </c>
      <c r="F131" s="189" t="s">
        <v>174</v>
      </c>
      <c r="H131" s="190">
        <v>2.695</v>
      </c>
      <c r="I131" s="191"/>
      <c r="L131" s="187"/>
      <c r="M131" s="192"/>
      <c r="N131" s="193"/>
      <c r="O131" s="193"/>
      <c r="P131" s="193"/>
      <c r="Q131" s="193"/>
      <c r="R131" s="193"/>
      <c r="S131" s="193"/>
      <c r="T131" s="194"/>
      <c r="AT131" s="188" t="s">
        <v>147</v>
      </c>
      <c r="AU131" s="188" t="s">
        <v>81</v>
      </c>
      <c r="AV131" s="12" t="s">
        <v>81</v>
      </c>
      <c r="AW131" s="12" t="s">
        <v>37</v>
      </c>
      <c r="AX131" s="12" t="s">
        <v>73</v>
      </c>
      <c r="AY131" s="188" t="s">
        <v>137</v>
      </c>
    </row>
    <row r="132" spans="2:51" s="12" customFormat="1" ht="22.5" customHeight="1">
      <c r="B132" s="187"/>
      <c r="D132" s="176" t="s">
        <v>147</v>
      </c>
      <c r="E132" s="188" t="s">
        <v>3</v>
      </c>
      <c r="F132" s="189" t="s">
        <v>175</v>
      </c>
      <c r="H132" s="190">
        <v>4.32</v>
      </c>
      <c r="I132" s="191"/>
      <c r="L132" s="187"/>
      <c r="M132" s="192"/>
      <c r="N132" s="193"/>
      <c r="O132" s="193"/>
      <c r="P132" s="193"/>
      <c r="Q132" s="193"/>
      <c r="R132" s="193"/>
      <c r="S132" s="193"/>
      <c r="T132" s="194"/>
      <c r="AT132" s="188" t="s">
        <v>147</v>
      </c>
      <c r="AU132" s="188" t="s">
        <v>81</v>
      </c>
      <c r="AV132" s="12" t="s">
        <v>81</v>
      </c>
      <c r="AW132" s="12" t="s">
        <v>37</v>
      </c>
      <c r="AX132" s="12" t="s">
        <v>73</v>
      </c>
      <c r="AY132" s="188" t="s">
        <v>137</v>
      </c>
    </row>
    <row r="133" spans="2:51" s="12" customFormat="1" ht="22.5" customHeight="1">
      <c r="B133" s="187"/>
      <c r="D133" s="176" t="s">
        <v>147</v>
      </c>
      <c r="E133" s="188" t="s">
        <v>3</v>
      </c>
      <c r="F133" s="189" t="s">
        <v>176</v>
      </c>
      <c r="H133" s="190">
        <v>19.53</v>
      </c>
      <c r="I133" s="191"/>
      <c r="L133" s="187"/>
      <c r="M133" s="192"/>
      <c r="N133" s="193"/>
      <c r="O133" s="193"/>
      <c r="P133" s="193"/>
      <c r="Q133" s="193"/>
      <c r="R133" s="193"/>
      <c r="S133" s="193"/>
      <c r="T133" s="194"/>
      <c r="AT133" s="188" t="s">
        <v>147</v>
      </c>
      <c r="AU133" s="188" t="s">
        <v>81</v>
      </c>
      <c r="AV133" s="12" t="s">
        <v>81</v>
      </c>
      <c r="AW133" s="12" t="s">
        <v>37</v>
      </c>
      <c r="AX133" s="12" t="s">
        <v>73</v>
      </c>
      <c r="AY133" s="188" t="s">
        <v>137</v>
      </c>
    </row>
    <row r="134" spans="2:51" s="12" customFormat="1" ht="22.5" customHeight="1">
      <c r="B134" s="187"/>
      <c r="D134" s="176" t="s">
        <v>147</v>
      </c>
      <c r="E134" s="188" t="s">
        <v>3</v>
      </c>
      <c r="F134" s="189" t="s">
        <v>177</v>
      </c>
      <c r="H134" s="190">
        <v>7.92</v>
      </c>
      <c r="I134" s="191"/>
      <c r="L134" s="187"/>
      <c r="M134" s="192"/>
      <c r="N134" s="193"/>
      <c r="O134" s="193"/>
      <c r="P134" s="193"/>
      <c r="Q134" s="193"/>
      <c r="R134" s="193"/>
      <c r="S134" s="193"/>
      <c r="T134" s="194"/>
      <c r="AT134" s="188" t="s">
        <v>147</v>
      </c>
      <c r="AU134" s="188" t="s">
        <v>81</v>
      </c>
      <c r="AV134" s="12" t="s">
        <v>81</v>
      </c>
      <c r="AW134" s="12" t="s">
        <v>37</v>
      </c>
      <c r="AX134" s="12" t="s">
        <v>73</v>
      </c>
      <c r="AY134" s="188" t="s">
        <v>137</v>
      </c>
    </row>
    <row r="135" spans="2:51" s="13" customFormat="1" ht="22.5" customHeight="1">
      <c r="B135" s="195"/>
      <c r="D135" s="196" t="s">
        <v>147</v>
      </c>
      <c r="E135" s="197" t="s">
        <v>3</v>
      </c>
      <c r="F135" s="198" t="s">
        <v>150</v>
      </c>
      <c r="H135" s="199">
        <v>34.465</v>
      </c>
      <c r="I135" s="200"/>
      <c r="L135" s="195"/>
      <c r="M135" s="201"/>
      <c r="N135" s="202"/>
      <c r="O135" s="202"/>
      <c r="P135" s="202"/>
      <c r="Q135" s="202"/>
      <c r="R135" s="202"/>
      <c r="S135" s="202"/>
      <c r="T135" s="203"/>
      <c r="AT135" s="204" t="s">
        <v>147</v>
      </c>
      <c r="AU135" s="204" t="s">
        <v>81</v>
      </c>
      <c r="AV135" s="13" t="s">
        <v>145</v>
      </c>
      <c r="AW135" s="13" t="s">
        <v>37</v>
      </c>
      <c r="AX135" s="13" t="s">
        <v>22</v>
      </c>
      <c r="AY135" s="204" t="s">
        <v>137</v>
      </c>
    </row>
    <row r="136" spans="2:65" s="1" customFormat="1" ht="22.5" customHeight="1">
      <c r="B136" s="163"/>
      <c r="C136" s="164" t="s">
        <v>178</v>
      </c>
      <c r="D136" s="164" t="s">
        <v>140</v>
      </c>
      <c r="E136" s="165" t="s">
        <v>179</v>
      </c>
      <c r="F136" s="166" t="s">
        <v>180</v>
      </c>
      <c r="G136" s="167" t="s">
        <v>143</v>
      </c>
      <c r="H136" s="168">
        <v>30.505</v>
      </c>
      <c r="I136" s="169"/>
      <c r="J136" s="170">
        <f>ROUND(I136*H136,2)</f>
        <v>0</v>
      </c>
      <c r="K136" s="166" t="s">
        <v>144</v>
      </c>
      <c r="L136" s="34"/>
      <c r="M136" s="171" t="s">
        <v>3</v>
      </c>
      <c r="N136" s="172" t="s">
        <v>44</v>
      </c>
      <c r="O136" s="35"/>
      <c r="P136" s="173">
        <f>O136*H136</f>
        <v>0</v>
      </c>
      <c r="Q136" s="173">
        <v>0</v>
      </c>
      <c r="R136" s="173">
        <f>Q136*H136</f>
        <v>0</v>
      </c>
      <c r="S136" s="173">
        <v>0</v>
      </c>
      <c r="T136" s="174">
        <f>S136*H136</f>
        <v>0</v>
      </c>
      <c r="AR136" s="17" t="s">
        <v>145</v>
      </c>
      <c r="AT136" s="17" t="s">
        <v>140</v>
      </c>
      <c r="AU136" s="17" t="s">
        <v>81</v>
      </c>
      <c r="AY136" s="17" t="s">
        <v>137</v>
      </c>
      <c r="BE136" s="175">
        <f>IF(N136="základní",J136,0)</f>
        <v>0</v>
      </c>
      <c r="BF136" s="175">
        <f>IF(N136="snížená",J136,0)</f>
        <v>0</v>
      </c>
      <c r="BG136" s="175">
        <f>IF(N136="zákl. přenesená",J136,0)</f>
        <v>0</v>
      </c>
      <c r="BH136" s="175">
        <f>IF(N136="sníž. přenesená",J136,0)</f>
        <v>0</v>
      </c>
      <c r="BI136" s="175">
        <f>IF(N136="nulová",J136,0)</f>
        <v>0</v>
      </c>
      <c r="BJ136" s="17" t="s">
        <v>22</v>
      </c>
      <c r="BK136" s="175">
        <f>ROUND(I136*H136,2)</f>
        <v>0</v>
      </c>
      <c r="BL136" s="17" t="s">
        <v>145</v>
      </c>
      <c r="BM136" s="17" t="s">
        <v>178</v>
      </c>
    </row>
    <row r="137" spans="2:47" s="1" customFormat="1" ht="22.5" customHeight="1">
      <c r="B137" s="34"/>
      <c r="D137" s="176" t="s">
        <v>146</v>
      </c>
      <c r="F137" s="177" t="s">
        <v>180</v>
      </c>
      <c r="I137" s="178"/>
      <c r="L137" s="34"/>
      <c r="M137" s="63"/>
      <c r="N137" s="35"/>
      <c r="O137" s="35"/>
      <c r="P137" s="35"/>
      <c r="Q137" s="35"/>
      <c r="R137" s="35"/>
      <c r="S137" s="35"/>
      <c r="T137" s="64"/>
      <c r="AT137" s="17" t="s">
        <v>146</v>
      </c>
      <c r="AU137" s="17" t="s">
        <v>81</v>
      </c>
    </row>
    <row r="138" spans="2:51" s="11" customFormat="1" ht="31.5" customHeight="1">
      <c r="B138" s="179"/>
      <c r="D138" s="176" t="s">
        <v>147</v>
      </c>
      <c r="E138" s="180" t="s">
        <v>3</v>
      </c>
      <c r="F138" s="181" t="s">
        <v>181</v>
      </c>
      <c r="H138" s="182" t="s">
        <v>3</v>
      </c>
      <c r="I138" s="183"/>
      <c r="L138" s="179"/>
      <c r="M138" s="184"/>
      <c r="N138" s="185"/>
      <c r="O138" s="185"/>
      <c r="P138" s="185"/>
      <c r="Q138" s="185"/>
      <c r="R138" s="185"/>
      <c r="S138" s="185"/>
      <c r="T138" s="186"/>
      <c r="AT138" s="182" t="s">
        <v>147</v>
      </c>
      <c r="AU138" s="182" t="s">
        <v>81</v>
      </c>
      <c r="AV138" s="11" t="s">
        <v>22</v>
      </c>
      <c r="AW138" s="11" t="s">
        <v>37</v>
      </c>
      <c r="AX138" s="11" t="s">
        <v>73</v>
      </c>
      <c r="AY138" s="182" t="s">
        <v>137</v>
      </c>
    </row>
    <row r="139" spans="2:51" s="12" customFormat="1" ht="22.5" customHeight="1">
      <c r="B139" s="187"/>
      <c r="D139" s="176" t="s">
        <v>147</v>
      </c>
      <c r="E139" s="188" t="s">
        <v>3</v>
      </c>
      <c r="F139" s="189" t="s">
        <v>174</v>
      </c>
      <c r="H139" s="190">
        <v>2.695</v>
      </c>
      <c r="I139" s="191"/>
      <c r="L139" s="187"/>
      <c r="M139" s="192"/>
      <c r="N139" s="193"/>
      <c r="O139" s="193"/>
      <c r="P139" s="193"/>
      <c r="Q139" s="193"/>
      <c r="R139" s="193"/>
      <c r="S139" s="193"/>
      <c r="T139" s="194"/>
      <c r="AT139" s="188" t="s">
        <v>147</v>
      </c>
      <c r="AU139" s="188" t="s">
        <v>81</v>
      </c>
      <c r="AV139" s="12" t="s">
        <v>81</v>
      </c>
      <c r="AW139" s="12" t="s">
        <v>37</v>
      </c>
      <c r="AX139" s="12" t="s">
        <v>73</v>
      </c>
      <c r="AY139" s="188" t="s">
        <v>137</v>
      </c>
    </row>
    <row r="140" spans="2:51" s="12" customFormat="1" ht="22.5" customHeight="1">
      <c r="B140" s="187"/>
      <c r="D140" s="176" t="s">
        <v>147</v>
      </c>
      <c r="E140" s="188" t="s">
        <v>3</v>
      </c>
      <c r="F140" s="189" t="s">
        <v>175</v>
      </c>
      <c r="H140" s="190">
        <v>4.32</v>
      </c>
      <c r="I140" s="191"/>
      <c r="L140" s="187"/>
      <c r="M140" s="192"/>
      <c r="N140" s="193"/>
      <c r="O140" s="193"/>
      <c r="P140" s="193"/>
      <c r="Q140" s="193"/>
      <c r="R140" s="193"/>
      <c r="S140" s="193"/>
      <c r="T140" s="194"/>
      <c r="AT140" s="188" t="s">
        <v>147</v>
      </c>
      <c r="AU140" s="188" t="s">
        <v>81</v>
      </c>
      <c r="AV140" s="12" t="s">
        <v>81</v>
      </c>
      <c r="AW140" s="12" t="s">
        <v>37</v>
      </c>
      <c r="AX140" s="12" t="s">
        <v>73</v>
      </c>
      <c r="AY140" s="188" t="s">
        <v>137</v>
      </c>
    </row>
    <row r="141" spans="2:51" s="12" customFormat="1" ht="22.5" customHeight="1">
      <c r="B141" s="187"/>
      <c r="D141" s="176" t="s">
        <v>147</v>
      </c>
      <c r="E141" s="188" t="s">
        <v>3</v>
      </c>
      <c r="F141" s="189" t="s">
        <v>176</v>
      </c>
      <c r="H141" s="190">
        <v>19.53</v>
      </c>
      <c r="I141" s="191"/>
      <c r="L141" s="187"/>
      <c r="M141" s="192"/>
      <c r="N141" s="193"/>
      <c r="O141" s="193"/>
      <c r="P141" s="193"/>
      <c r="Q141" s="193"/>
      <c r="R141" s="193"/>
      <c r="S141" s="193"/>
      <c r="T141" s="194"/>
      <c r="AT141" s="188" t="s">
        <v>147</v>
      </c>
      <c r="AU141" s="188" t="s">
        <v>81</v>
      </c>
      <c r="AV141" s="12" t="s">
        <v>81</v>
      </c>
      <c r="AW141" s="12" t="s">
        <v>37</v>
      </c>
      <c r="AX141" s="12" t="s">
        <v>73</v>
      </c>
      <c r="AY141" s="188" t="s">
        <v>137</v>
      </c>
    </row>
    <row r="142" spans="2:51" s="12" customFormat="1" ht="22.5" customHeight="1">
      <c r="B142" s="187"/>
      <c r="D142" s="176" t="s">
        <v>147</v>
      </c>
      <c r="E142" s="188" t="s">
        <v>3</v>
      </c>
      <c r="F142" s="189" t="s">
        <v>149</v>
      </c>
      <c r="H142" s="190">
        <v>3.96</v>
      </c>
      <c r="I142" s="191"/>
      <c r="L142" s="187"/>
      <c r="M142" s="192"/>
      <c r="N142" s="193"/>
      <c r="O142" s="193"/>
      <c r="P142" s="193"/>
      <c r="Q142" s="193"/>
      <c r="R142" s="193"/>
      <c r="S142" s="193"/>
      <c r="T142" s="194"/>
      <c r="AT142" s="188" t="s">
        <v>147</v>
      </c>
      <c r="AU142" s="188" t="s">
        <v>81</v>
      </c>
      <c r="AV142" s="12" t="s">
        <v>81</v>
      </c>
      <c r="AW142" s="12" t="s">
        <v>37</v>
      </c>
      <c r="AX142" s="12" t="s">
        <v>73</v>
      </c>
      <c r="AY142" s="188" t="s">
        <v>137</v>
      </c>
    </row>
    <row r="143" spans="2:51" s="13" customFormat="1" ht="22.5" customHeight="1">
      <c r="B143" s="195"/>
      <c r="D143" s="196" t="s">
        <v>147</v>
      </c>
      <c r="E143" s="197" t="s">
        <v>3</v>
      </c>
      <c r="F143" s="198" t="s">
        <v>150</v>
      </c>
      <c r="H143" s="199">
        <v>30.505</v>
      </c>
      <c r="I143" s="200"/>
      <c r="L143" s="195"/>
      <c r="M143" s="201"/>
      <c r="N143" s="202"/>
      <c r="O143" s="202"/>
      <c r="P143" s="202"/>
      <c r="Q143" s="202"/>
      <c r="R143" s="202"/>
      <c r="S143" s="202"/>
      <c r="T143" s="203"/>
      <c r="AT143" s="204" t="s">
        <v>147</v>
      </c>
      <c r="AU143" s="204" t="s">
        <v>81</v>
      </c>
      <c r="AV143" s="13" t="s">
        <v>145</v>
      </c>
      <c r="AW143" s="13" t="s">
        <v>37</v>
      </c>
      <c r="AX143" s="13" t="s">
        <v>22</v>
      </c>
      <c r="AY143" s="204" t="s">
        <v>137</v>
      </c>
    </row>
    <row r="144" spans="2:65" s="1" customFormat="1" ht="22.5" customHeight="1">
      <c r="B144" s="163"/>
      <c r="C144" s="164" t="s">
        <v>182</v>
      </c>
      <c r="D144" s="164" t="s">
        <v>140</v>
      </c>
      <c r="E144" s="165" t="s">
        <v>183</v>
      </c>
      <c r="F144" s="166" t="s">
        <v>184</v>
      </c>
      <c r="G144" s="167" t="s">
        <v>143</v>
      </c>
      <c r="H144" s="168">
        <v>1.47</v>
      </c>
      <c r="I144" s="169"/>
      <c r="J144" s="170">
        <f>ROUND(I144*H144,2)</f>
        <v>0</v>
      </c>
      <c r="K144" s="166" t="s">
        <v>144</v>
      </c>
      <c r="L144" s="34"/>
      <c r="M144" s="171" t="s">
        <v>3</v>
      </c>
      <c r="N144" s="172" t="s">
        <v>44</v>
      </c>
      <c r="O144" s="35"/>
      <c r="P144" s="173">
        <f>O144*H144</f>
        <v>0</v>
      </c>
      <c r="Q144" s="173">
        <v>0</v>
      </c>
      <c r="R144" s="173">
        <f>Q144*H144</f>
        <v>0</v>
      </c>
      <c r="S144" s="173">
        <v>0</v>
      </c>
      <c r="T144" s="174">
        <f>S144*H144</f>
        <v>0</v>
      </c>
      <c r="AR144" s="17" t="s">
        <v>145</v>
      </c>
      <c r="AT144" s="17" t="s">
        <v>140</v>
      </c>
      <c r="AU144" s="17" t="s">
        <v>81</v>
      </c>
      <c r="AY144" s="17" t="s">
        <v>137</v>
      </c>
      <c r="BE144" s="175">
        <f>IF(N144="základní",J144,0)</f>
        <v>0</v>
      </c>
      <c r="BF144" s="175">
        <f>IF(N144="snížená",J144,0)</f>
        <v>0</v>
      </c>
      <c r="BG144" s="175">
        <f>IF(N144="zákl. přenesená",J144,0)</f>
        <v>0</v>
      </c>
      <c r="BH144" s="175">
        <f>IF(N144="sníž. přenesená",J144,0)</f>
        <v>0</v>
      </c>
      <c r="BI144" s="175">
        <f>IF(N144="nulová",J144,0)</f>
        <v>0</v>
      </c>
      <c r="BJ144" s="17" t="s">
        <v>22</v>
      </c>
      <c r="BK144" s="175">
        <f>ROUND(I144*H144,2)</f>
        <v>0</v>
      </c>
      <c r="BL144" s="17" t="s">
        <v>145</v>
      </c>
      <c r="BM144" s="17" t="s">
        <v>182</v>
      </c>
    </row>
    <row r="145" spans="2:47" s="1" customFormat="1" ht="22.5" customHeight="1">
      <c r="B145" s="34"/>
      <c r="D145" s="176" t="s">
        <v>146</v>
      </c>
      <c r="F145" s="177" t="s">
        <v>184</v>
      </c>
      <c r="I145" s="178"/>
      <c r="L145" s="34"/>
      <c r="M145" s="63"/>
      <c r="N145" s="35"/>
      <c r="O145" s="35"/>
      <c r="P145" s="35"/>
      <c r="Q145" s="35"/>
      <c r="R145" s="35"/>
      <c r="S145" s="35"/>
      <c r="T145" s="64"/>
      <c r="AT145" s="17" t="s">
        <v>146</v>
      </c>
      <c r="AU145" s="17" t="s">
        <v>81</v>
      </c>
    </row>
    <row r="146" spans="2:51" s="11" customFormat="1" ht="22.5" customHeight="1">
      <c r="B146" s="179"/>
      <c r="D146" s="176" t="s">
        <v>147</v>
      </c>
      <c r="E146" s="180" t="s">
        <v>3</v>
      </c>
      <c r="F146" s="181" t="s">
        <v>185</v>
      </c>
      <c r="H146" s="182" t="s">
        <v>3</v>
      </c>
      <c r="I146" s="183"/>
      <c r="L146" s="179"/>
      <c r="M146" s="184"/>
      <c r="N146" s="185"/>
      <c r="O146" s="185"/>
      <c r="P146" s="185"/>
      <c r="Q146" s="185"/>
      <c r="R146" s="185"/>
      <c r="S146" s="185"/>
      <c r="T146" s="186"/>
      <c r="AT146" s="182" t="s">
        <v>147</v>
      </c>
      <c r="AU146" s="182" t="s">
        <v>81</v>
      </c>
      <c r="AV146" s="11" t="s">
        <v>22</v>
      </c>
      <c r="AW146" s="11" t="s">
        <v>37</v>
      </c>
      <c r="AX146" s="11" t="s">
        <v>73</v>
      </c>
      <c r="AY146" s="182" t="s">
        <v>137</v>
      </c>
    </row>
    <row r="147" spans="2:51" s="12" customFormat="1" ht="22.5" customHeight="1">
      <c r="B147" s="187"/>
      <c r="D147" s="176" t="s">
        <v>147</v>
      </c>
      <c r="E147" s="188" t="s">
        <v>3</v>
      </c>
      <c r="F147" s="189" t="s">
        <v>186</v>
      </c>
      <c r="H147" s="190">
        <v>1.47</v>
      </c>
      <c r="I147" s="191"/>
      <c r="L147" s="187"/>
      <c r="M147" s="192"/>
      <c r="N147" s="193"/>
      <c r="O147" s="193"/>
      <c r="P147" s="193"/>
      <c r="Q147" s="193"/>
      <c r="R147" s="193"/>
      <c r="S147" s="193"/>
      <c r="T147" s="194"/>
      <c r="AT147" s="188" t="s">
        <v>147</v>
      </c>
      <c r="AU147" s="188" t="s">
        <v>81</v>
      </c>
      <c r="AV147" s="12" t="s">
        <v>81</v>
      </c>
      <c r="AW147" s="12" t="s">
        <v>37</v>
      </c>
      <c r="AX147" s="12" t="s">
        <v>73</v>
      </c>
      <c r="AY147" s="188" t="s">
        <v>137</v>
      </c>
    </row>
    <row r="148" spans="2:51" s="13" customFormat="1" ht="22.5" customHeight="1">
      <c r="B148" s="195"/>
      <c r="D148" s="196" t="s">
        <v>147</v>
      </c>
      <c r="E148" s="197" t="s">
        <v>3</v>
      </c>
      <c r="F148" s="198" t="s">
        <v>150</v>
      </c>
      <c r="H148" s="199">
        <v>1.47</v>
      </c>
      <c r="I148" s="200"/>
      <c r="L148" s="195"/>
      <c r="M148" s="201"/>
      <c r="N148" s="202"/>
      <c r="O148" s="202"/>
      <c r="P148" s="202"/>
      <c r="Q148" s="202"/>
      <c r="R148" s="202"/>
      <c r="S148" s="202"/>
      <c r="T148" s="203"/>
      <c r="AT148" s="204" t="s">
        <v>147</v>
      </c>
      <c r="AU148" s="204" t="s">
        <v>81</v>
      </c>
      <c r="AV148" s="13" t="s">
        <v>145</v>
      </c>
      <c r="AW148" s="13" t="s">
        <v>37</v>
      </c>
      <c r="AX148" s="13" t="s">
        <v>22</v>
      </c>
      <c r="AY148" s="204" t="s">
        <v>137</v>
      </c>
    </row>
    <row r="149" spans="2:65" s="1" customFormat="1" ht="22.5" customHeight="1">
      <c r="B149" s="163"/>
      <c r="C149" s="164" t="s">
        <v>187</v>
      </c>
      <c r="D149" s="164" t="s">
        <v>140</v>
      </c>
      <c r="E149" s="165" t="s">
        <v>188</v>
      </c>
      <c r="F149" s="166" t="s">
        <v>189</v>
      </c>
      <c r="G149" s="167" t="s">
        <v>190</v>
      </c>
      <c r="H149" s="168">
        <v>3.96</v>
      </c>
      <c r="I149" s="169"/>
      <c r="J149" s="170">
        <f>ROUND(I149*H149,2)</f>
        <v>0</v>
      </c>
      <c r="K149" s="166" t="s">
        <v>3</v>
      </c>
      <c r="L149" s="34"/>
      <c r="M149" s="171" t="s">
        <v>3</v>
      </c>
      <c r="N149" s="172" t="s">
        <v>44</v>
      </c>
      <c r="O149" s="35"/>
      <c r="P149" s="173">
        <f>O149*H149</f>
        <v>0</v>
      </c>
      <c r="Q149" s="173">
        <v>0</v>
      </c>
      <c r="R149" s="173">
        <f>Q149*H149</f>
        <v>0</v>
      </c>
      <c r="S149" s="173">
        <v>0</v>
      </c>
      <c r="T149" s="174">
        <f>S149*H149</f>
        <v>0</v>
      </c>
      <c r="AR149" s="17" t="s">
        <v>145</v>
      </c>
      <c r="AT149" s="17" t="s">
        <v>140</v>
      </c>
      <c r="AU149" s="17" t="s">
        <v>81</v>
      </c>
      <c r="AY149" s="17" t="s">
        <v>137</v>
      </c>
      <c r="BE149" s="175">
        <f>IF(N149="základní",J149,0)</f>
        <v>0</v>
      </c>
      <c r="BF149" s="175">
        <f>IF(N149="snížená",J149,0)</f>
        <v>0</v>
      </c>
      <c r="BG149" s="175">
        <f>IF(N149="zákl. přenesená",J149,0)</f>
        <v>0</v>
      </c>
      <c r="BH149" s="175">
        <f>IF(N149="sníž. přenesená",J149,0)</f>
        <v>0</v>
      </c>
      <c r="BI149" s="175">
        <f>IF(N149="nulová",J149,0)</f>
        <v>0</v>
      </c>
      <c r="BJ149" s="17" t="s">
        <v>22</v>
      </c>
      <c r="BK149" s="175">
        <f>ROUND(I149*H149,2)</f>
        <v>0</v>
      </c>
      <c r="BL149" s="17" t="s">
        <v>145</v>
      </c>
      <c r="BM149" s="17" t="s">
        <v>187</v>
      </c>
    </row>
    <row r="150" spans="2:47" s="1" customFormat="1" ht="22.5" customHeight="1">
      <c r="B150" s="34"/>
      <c r="D150" s="176" t="s">
        <v>146</v>
      </c>
      <c r="F150" s="177" t="s">
        <v>189</v>
      </c>
      <c r="I150" s="178"/>
      <c r="L150" s="34"/>
      <c r="M150" s="63"/>
      <c r="N150" s="35"/>
      <c r="O150" s="35"/>
      <c r="P150" s="35"/>
      <c r="Q150" s="35"/>
      <c r="R150" s="35"/>
      <c r="S150" s="35"/>
      <c r="T150" s="64"/>
      <c r="AT150" s="17" t="s">
        <v>146</v>
      </c>
      <c r="AU150" s="17" t="s">
        <v>81</v>
      </c>
    </row>
    <row r="151" spans="2:51" s="12" customFormat="1" ht="22.5" customHeight="1">
      <c r="B151" s="187"/>
      <c r="D151" s="176" t="s">
        <v>147</v>
      </c>
      <c r="E151" s="188" t="s">
        <v>3</v>
      </c>
      <c r="F151" s="189" t="s">
        <v>149</v>
      </c>
      <c r="H151" s="190">
        <v>3.96</v>
      </c>
      <c r="I151" s="191"/>
      <c r="L151" s="187"/>
      <c r="M151" s="192"/>
      <c r="N151" s="193"/>
      <c r="O151" s="193"/>
      <c r="P151" s="193"/>
      <c r="Q151" s="193"/>
      <c r="R151" s="193"/>
      <c r="S151" s="193"/>
      <c r="T151" s="194"/>
      <c r="AT151" s="188" t="s">
        <v>147</v>
      </c>
      <c r="AU151" s="188" t="s">
        <v>81</v>
      </c>
      <c r="AV151" s="12" t="s">
        <v>81</v>
      </c>
      <c r="AW151" s="12" t="s">
        <v>37</v>
      </c>
      <c r="AX151" s="12" t="s">
        <v>73</v>
      </c>
      <c r="AY151" s="188" t="s">
        <v>137</v>
      </c>
    </row>
    <row r="152" spans="2:51" s="13" customFormat="1" ht="22.5" customHeight="1">
      <c r="B152" s="195"/>
      <c r="D152" s="196" t="s">
        <v>147</v>
      </c>
      <c r="E152" s="197" t="s">
        <v>3</v>
      </c>
      <c r="F152" s="198" t="s">
        <v>150</v>
      </c>
      <c r="H152" s="199">
        <v>3.96</v>
      </c>
      <c r="I152" s="200"/>
      <c r="L152" s="195"/>
      <c r="M152" s="201"/>
      <c r="N152" s="202"/>
      <c r="O152" s="202"/>
      <c r="P152" s="202"/>
      <c r="Q152" s="202"/>
      <c r="R152" s="202"/>
      <c r="S152" s="202"/>
      <c r="T152" s="203"/>
      <c r="AT152" s="204" t="s">
        <v>147</v>
      </c>
      <c r="AU152" s="204" t="s">
        <v>81</v>
      </c>
      <c r="AV152" s="13" t="s">
        <v>145</v>
      </c>
      <c r="AW152" s="13" t="s">
        <v>37</v>
      </c>
      <c r="AX152" s="13" t="s">
        <v>22</v>
      </c>
      <c r="AY152" s="204" t="s">
        <v>137</v>
      </c>
    </row>
    <row r="153" spans="2:65" s="1" customFormat="1" ht="22.5" customHeight="1">
      <c r="B153" s="163"/>
      <c r="C153" s="164" t="s">
        <v>27</v>
      </c>
      <c r="D153" s="164" t="s">
        <v>140</v>
      </c>
      <c r="E153" s="165" t="s">
        <v>191</v>
      </c>
      <c r="F153" s="166" t="s">
        <v>192</v>
      </c>
      <c r="G153" s="167" t="s">
        <v>193</v>
      </c>
      <c r="H153" s="168">
        <v>7</v>
      </c>
      <c r="I153" s="169"/>
      <c r="J153" s="170">
        <f>ROUND(I153*H153,2)</f>
        <v>0</v>
      </c>
      <c r="K153" s="166" t="s">
        <v>144</v>
      </c>
      <c r="L153" s="34"/>
      <c r="M153" s="171" t="s">
        <v>3</v>
      </c>
      <c r="N153" s="172" t="s">
        <v>44</v>
      </c>
      <c r="O153" s="35"/>
      <c r="P153" s="173">
        <f>O153*H153</f>
        <v>0</v>
      </c>
      <c r="Q153" s="173">
        <v>0</v>
      </c>
      <c r="R153" s="173">
        <f>Q153*H153</f>
        <v>0</v>
      </c>
      <c r="S153" s="173">
        <v>0</v>
      </c>
      <c r="T153" s="174">
        <f>S153*H153</f>
        <v>0</v>
      </c>
      <c r="AR153" s="17" t="s">
        <v>145</v>
      </c>
      <c r="AT153" s="17" t="s">
        <v>140</v>
      </c>
      <c r="AU153" s="17" t="s">
        <v>81</v>
      </c>
      <c r="AY153" s="17" t="s">
        <v>137</v>
      </c>
      <c r="BE153" s="175">
        <f>IF(N153="základní",J153,0)</f>
        <v>0</v>
      </c>
      <c r="BF153" s="175">
        <f>IF(N153="snížená",J153,0)</f>
        <v>0</v>
      </c>
      <c r="BG153" s="175">
        <f>IF(N153="zákl. přenesená",J153,0)</f>
        <v>0</v>
      </c>
      <c r="BH153" s="175">
        <f>IF(N153="sníž. přenesená",J153,0)</f>
        <v>0</v>
      </c>
      <c r="BI153" s="175">
        <f>IF(N153="nulová",J153,0)</f>
        <v>0</v>
      </c>
      <c r="BJ153" s="17" t="s">
        <v>22</v>
      </c>
      <c r="BK153" s="175">
        <f>ROUND(I153*H153,2)</f>
        <v>0</v>
      </c>
      <c r="BL153" s="17" t="s">
        <v>145</v>
      </c>
      <c r="BM153" s="17" t="s">
        <v>27</v>
      </c>
    </row>
    <row r="154" spans="2:47" s="1" customFormat="1" ht="22.5" customHeight="1">
      <c r="B154" s="34"/>
      <c r="D154" s="176" t="s">
        <v>146</v>
      </c>
      <c r="F154" s="177" t="s">
        <v>192</v>
      </c>
      <c r="I154" s="178"/>
      <c r="L154" s="34"/>
      <c r="M154" s="63"/>
      <c r="N154" s="35"/>
      <c r="O154" s="35"/>
      <c r="P154" s="35"/>
      <c r="Q154" s="35"/>
      <c r="R154" s="35"/>
      <c r="S154" s="35"/>
      <c r="T154" s="64"/>
      <c r="AT154" s="17" t="s">
        <v>146</v>
      </c>
      <c r="AU154" s="17" t="s">
        <v>81</v>
      </c>
    </row>
    <row r="155" spans="2:51" s="11" customFormat="1" ht="31.5" customHeight="1">
      <c r="B155" s="179"/>
      <c r="D155" s="176" t="s">
        <v>147</v>
      </c>
      <c r="E155" s="180" t="s">
        <v>3</v>
      </c>
      <c r="F155" s="181" t="s">
        <v>194</v>
      </c>
      <c r="H155" s="182" t="s">
        <v>3</v>
      </c>
      <c r="I155" s="183"/>
      <c r="L155" s="179"/>
      <c r="M155" s="184"/>
      <c r="N155" s="185"/>
      <c r="O155" s="185"/>
      <c r="P155" s="185"/>
      <c r="Q155" s="185"/>
      <c r="R155" s="185"/>
      <c r="S155" s="185"/>
      <c r="T155" s="186"/>
      <c r="AT155" s="182" t="s">
        <v>147</v>
      </c>
      <c r="AU155" s="182" t="s">
        <v>81</v>
      </c>
      <c r="AV155" s="11" t="s">
        <v>22</v>
      </c>
      <c r="AW155" s="11" t="s">
        <v>37</v>
      </c>
      <c r="AX155" s="11" t="s">
        <v>73</v>
      </c>
      <c r="AY155" s="182" t="s">
        <v>137</v>
      </c>
    </row>
    <row r="156" spans="2:51" s="12" customFormat="1" ht="22.5" customHeight="1">
      <c r="B156" s="187"/>
      <c r="D156" s="176" t="s">
        <v>147</v>
      </c>
      <c r="E156" s="188" t="s">
        <v>3</v>
      </c>
      <c r="F156" s="189" t="s">
        <v>195</v>
      </c>
      <c r="H156" s="190">
        <v>2</v>
      </c>
      <c r="I156" s="191"/>
      <c r="L156" s="187"/>
      <c r="M156" s="192"/>
      <c r="N156" s="193"/>
      <c r="O156" s="193"/>
      <c r="P156" s="193"/>
      <c r="Q156" s="193"/>
      <c r="R156" s="193"/>
      <c r="S156" s="193"/>
      <c r="T156" s="194"/>
      <c r="AT156" s="188" t="s">
        <v>147</v>
      </c>
      <c r="AU156" s="188" t="s">
        <v>81</v>
      </c>
      <c r="AV156" s="12" t="s">
        <v>81</v>
      </c>
      <c r="AW156" s="12" t="s">
        <v>37</v>
      </c>
      <c r="AX156" s="12" t="s">
        <v>73</v>
      </c>
      <c r="AY156" s="188" t="s">
        <v>137</v>
      </c>
    </row>
    <row r="157" spans="2:51" s="12" customFormat="1" ht="22.5" customHeight="1">
      <c r="B157" s="187"/>
      <c r="D157" s="176" t="s">
        <v>147</v>
      </c>
      <c r="E157" s="188" t="s">
        <v>3</v>
      </c>
      <c r="F157" s="189" t="s">
        <v>196</v>
      </c>
      <c r="H157" s="190">
        <v>1</v>
      </c>
      <c r="I157" s="191"/>
      <c r="L157" s="187"/>
      <c r="M157" s="192"/>
      <c r="N157" s="193"/>
      <c r="O157" s="193"/>
      <c r="P157" s="193"/>
      <c r="Q157" s="193"/>
      <c r="R157" s="193"/>
      <c r="S157" s="193"/>
      <c r="T157" s="194"/>
      <c r="AT157" s="188" t="s">
        <v>147</v>
      </c>
      <c r="AU157" s="188" t="s">
        <v>81</v>
      </c>
      <c r="AV157" s="12" t="s">
        <v>81</v>
      </c>
      <c r="AW157" s="12" t="s">
        <v>37</v>
      </c>
      <c r="AX157" s="12" t="s">
        <v>73</v>
      </c>
      <c r="AY157" s="188" t="s">
        <v>137</v>
      </c>
    </row>
    <row r="158" spans="2:51" s="12" customFormat="1" ht="22.5" customHeight="1">
      <c r="B158" s="187"/>
      <c r="D158" s="176" t="s">
        <v>147</v>
      </c>
      <c r="E158" s="188" t="s">
        <v>3</v>
      </c>
      <c r="F158" s="189" t="s">
        <v>197</v>
      </c>
      <c r="H158" s="190">
        <v>1</v>
      </c>
      <c r="I158" s="191"/>
      <c r="L158" s="187"/>
      <c r="M158" s="192"/>
      <c r="N158" s="193"/>
      <c r="O158" s="193"/>
      <c r="P158" s="193"/>
      <c r="Q158" s="193"/>
      <c r="R158" s="193"/>
      <c r="S158" s="193"/>
      <c r="T158" s="194"/>
      <c r="AT158" s="188" t="s">
        <v>147</v>
      </c>
      <c r="AU158" s="188" t="s">
        <v>81</v>
      </c>
      <c r="AV158" s="12" t="s">
        <v>81</v>
      </c>
      <c r="AW158" s="12" t="s">
        <v>37</v>
      </c>
      <c r="AX158" s="12" t="s">
        <v>73</v>
      </c>
      <c r="AY158" s="188" t="s">
        <v>137</v>
      </c>
    </row>
    <row r="159" spans="2:51" s="12" customFormat="1" ht="22.5" customHeight="1">
      <c r="B159" s="187"/>
      <c r="D159" s="176" t="s">
        <v>147</v>
      </c>
      <c r="E159" s="188" t="s">
        <v>3</v>
      </c>
      <c r="F159" s="189" t="s">
        <v>198</v>
      </c>
      <c r="H159" s="190">
        <v>1</v>
      </c>
      <c r="I159" s="191"/>
      <c r="L159" s="187"/>
      <c r="M159" s="192"/>
      <c r="N159" s="193"/>
      <c r="O159" s="193"/>
      <c r="P159" s="193"/>
      <c r="Q159" s="193"/>
      <c r="R159" s="193"/>
      <c r="S159" s="193"/>
      <c r="T159" s="194"/>
      <c r="AT159" s="188" t="s">
        <v>147</v>
      </c>
      <c r="AU159" s="188" t="s">
        <v>81</v>
      </c>
      <c r="AV159" s="12" t="s">
        <v>81</v>
      </c>
      <c r="AW159" s="12" t="s">
        <v>37</v>
      </c>
      <c r="AX159" s="12" t="s">
        <v>73</v>
      </c>
      <c r="AY159" s="188" t="s">
        <v>137</v>
      </c>
    </row>
    <row r="160" spans="2:51" s="12" customFormat="1" ht="22.5" customHeight="1">
      <c r="B160" s="187"/>
      <c r="D160" s="176" t="s">
        <v>147</v>
      </c>
      <c r="E160" s="188" t="s">
        <v>3</v>
      </c>
      <c r="F160" s="189" t="s">
        <v>199</v>
      </c>
      <c r="H160" s="190">
        <v>1</v>
      </c>
      <c r="I160" s="191"/>
      <c r="L160" s="187"/>
      <c r="M160" s="192"/>
      <c r="N160" s="193"/>
      <c r="O160" s="193"/>
      <c r="P160" s="193"/>
      <c r="Q160" s="193"/>
      <c r="R160" s="193"/>
      <c r="S160" s="193"/>
      <c r="T160" s="194"/>
      <c r="AT160" s="188" t="s">
        <v>147</v>
      </c>
      <c r="AU160" s="188" t="s">
        <v>81</v>
      </c>
      <c r="AV160" s="12" t="s">
        <v>81</v>
      </c>
      <c r="AW160" s="12" t="s">
        <v>37</v>
      </c>
      <c r="AX160" s="12" t="s">
        <v>73</v>
      </c>
      <c r="AY160" s="188" t="s">
        <v>137</v>
      </c>
    </row>
    <row r="161" spans="2:51" s="12" customFormat="1" ht="22.5" customHeight="1">
      <c r="B161" s="187"/>
      <c r="D161" s="176" t="s">
        <v>147</v>
      </c>
      <c r="E161" s="188" t="s">
        <v>3</v>
      </c>
      <c r="F161" s="189" t="s">
        <v>200</v>
      </c>
      <c r="H161" s="190">
        <v>1</v>
      </c>
      <c r="I161" s="191"/>
      <c r="L161" s="187"/>
      <c r="M161" s="192"/>
      <c r="N161" s="193"/>
      <c r="O161" s="193"/>
      <c r="P161" s="193"/>
      <c r="Q161" s="193"/>
      <c r="R161" s="193"/>
      <c r="S161" s="193"/>
      <c r="T161" s="194"/>
      <c r="AT161" s="188" t="s">
        <v>147</v>
      </c>
      <c r="AU161" s="188" t="s">
        <v>81</v>
      </c>
      <c r="AV161" s="12" t="s">
        <v>81</v>
      </c>
      <c r="AW161" s="12" t="s">
        <v>37</v>
      </c>
      <c r="AX161" s="12" t="s">
        <v>73</v>
      </c>
      <c r="AY161" s="188" t="s">
        <v>137</v>
      </c>
    </row>
    <row r="162" spans="2:51" s="13" customFormat="1" ht="22.5" customHeight="1">
      <c r="B162" s="195"/>
      <c r="D162" s="196" t="s">
        <v>147</v>
      </c>
      <c r="E162" s="197" t="s">
        <v>3</v>
      </c>
      <c r="F162" s="198" t="s">
        <v>150</v>
      </c>
      <c r="H162" s="199">
        <v>7</v>
      </c>
      <c r="I162" s="200"/>
      <c r="L162" s="195"/>
      <c r="M162" s="201"/>
      <c r="N162" s="202"/>
      <c r="O162" s="202"/>
      <c r="P162" s="202"/>
      <c r="Q162" s="202"/>
      <c r="R162" s="202"/>
      <c r="S162" s="202"/>
      <c r="T162" s="203"/>
      <c r="AT162" s="204" t="s">
        <v>147</v>
      </c>
      <c r="AU162" s="204" t="s">
        <v>81</v>
      </c>
      <c r="AV162" s="13" t="s">
        <v>145</v>
      </c>
      <c r="AW162" s="13" t="s">
        <v>37</v>
      </c>
      <c r="AX162" s="13" t="s">
        <v>22</v>
      </c>
      <c r="AY162" s="204" t="s">
        <v>137</v>
      </c>
    </row>
    <row r="163" spans="2:65" s="1" customFormat="1" ht="22.5" customHeight="1">
      <c r="B163" s="163"/>
      <c r="C163" s="209" t="s">
        <v>201</v>
      </c>
      <c r="D163" s="209" t="s">
        <v>202</v>
      </c>
      <c r="E163" s="210" t="s">
        <v>203</v>
      </c>
      <c r="F163" s="211" t="s">
        <v>204</v>
      </c>
      <c r="G163" s="212" t="s">
        <v>193</v>
      </c>
      <c r="H163" s="213">
        <v>2</v>
      </c>
      <c r="I163" s="214"/>
      <c r="J163" s="215">
        <f>ROUND(I163*H163,2)</f>
        <v>0</v>
      </c>
      <c r="K163" s="211" t="s">
        <v>144</v>
      </c>
      <c r="L163" s="216"/>
      <c r="M163" s="217" t="s">
        <v>3</v>
      </c>
      <c r="N163" s="218" t="s">
        <v>44</v>
      </c>
      <c r="O163" s="35"/>
      <c r="P163" s="173">
        <f>O163*H163</f>
        <v>0</v>
      </c>
      <c r="Q163" s="173">
        <v>0</v>
      </c>
      <c r="R163" s="173">
        <f>Q163*H163</f>
        <v>0</v>
      </c>
      <c r="S163" s="173">
        <v>0</v>
      </c>
      <c r="T163" s="174">
        <f>S163*H163</f>
        <v>0</v>
      </c>
      <c r="AR163" s="17" t="s">
        <v>182</v>
      </c>
      <c r="AT163" s="17" t="s">
        <v>202</v>
      </c>
      <c r="AU163" s="17" t="s">
        <v>81</v>
      </c>
      <c r="AY163" s="17" t="s">
        <v>137</v>
      </c>
      <c r="BE163" s="175">
        <f>IF(N163="základní",J163,0)</f>
        <v>0</v>
      </c>
      <c r="BF163" s="175">
        <f>IF(N163="snížená",J163,0)</f>
        <v>0</v>
      </c>
      <c r="BG163" s="175">
        <f>IF(N163="zákl. přenesená",J163,0)</f>
        <v>0</v>
      </c>
      <c r="BH163" s="175">
        <f>IF(N163="sníž. přenesená",J163,0)</f>
        <v>0</v>
      </c>
      <c r="BI163" s="175">
        <f>IF(N163="nulová",J163,0)</f>
        <v>0</v>
      </c>
      <c r="BJ163" s="17" t="s">
        <v>22</v>
      </c>
      <c r="BK163" s="175">
        <f>ROUND(I163*H163,2)</f>
        <v>0</v>
      </c>
      <c r="BL163" s="17" t="s">
        <v>145</v>
      </c>
      <c r="BM163" s="17" t="s">
        <v>201</v>
      </c>
    </row>
    <row r="164" spans="2:47" s="1" customFormat="1" ht="22.5" customHeight="1">
      <c r="B164" s="34"/>
      <c r="D164" s="196" t="s">
        <v>146</v>
      </c>
      <c r="F164" s="208" t="s">
        <v>204</v>
      </c>
      <c r="I164" s="178"/>
      <c r="L164" s="34"/>
      <c r="M164" s="63"/>
      <c r="N164" s="35"/>
      <c r="O164" s="35"/>
      <c r="P164" s="35"/>
      <c r="Q164" s="35"/>
      <c r="R164" s="35"/>
      <c r="S164" s="35"/>
      <c r="T164" s="64"/>
      <c r="AT164" s="17" t="s">
        <v>146</v>
      </c>
      <c r="AU164" s="17" t="s">
        <v>81</v>
      </c>
    </row>
    <row r="165" spans="2:65" s="1" customFormat="1" ht="22.5" customHeight="1">
      <c r="B165" s="163"/>
      <c r="C165" s="209" t="s">
        <v>205</v>
      </c>
      <c r="D165" s="209" t="s">
        <v>202</v>
      </c>
      <c r="E165" s="210" t="s">
        <v>206</v>
      </c>
      <c r="F165" s="211" t="s">
        <v>207</v>
      </c>
      <c r="G165" s="212" t="s">
        <v>193</v>
      </c>
      <c r="H165" s="213">
        <v>5</v>
      </c>
      <c r="I165" s="214"/>
      <c r="J165" s="215">
        <f>ROUND(I165*H165,2)</f>
        <v>0</v>
      </c>
      <c r="K165" s="211" t="s">
        <v>144</v>
      </c>
      <c r="L165" s="216"/>
      <c r="M165" s="217" t="s">
        <v>3</v>
      </c>
      <c r="N165" s="218" t="s">
        <v>44</v>
      </c>
      <c r="O165" s="35"/>
      <c r="P165" s="173">
        <f>O165*H165</f>
        <v>0</v>
      </c>
      <c r="Q165" s="173">
        <v>0</v>
      </c>
      <c r="R165" s="173">
        <f>Q165*H165</f>
        <v>0</v>
      </c>
      <c r="S165" s="173">
        <v>0</v>
      </c>
      <c r="T165" s="174">
        <f>S165*H165</f>
        <v>0</v>
      </c>
      <c r="AR165" s="17" t="s">
        <v>182</v>
      </c>
      <c r="AT165" s="17" t="s">
        <v>202</v>
      </c>
      <c r="AU165" s="17" t="s">
        <v>81</v>
      </c>
      <c r="AY165" s="17" t="s">
        <v>137</v>
      </c>
      <c r="BE165" s="175">
        <f>IF(N165="základní",J165,0)</f>
        <v>0</v>
      </c>
      <c r="BF165" s="175">
        <f>IF(N165="snížená",J165,0)</f>
        <v>0</v>
      </c>
      <c r="BG165" s="175">
        <f>IF(N165="zákl. přenesená",J165,0)</f>
        <v>0</v>
      </c>
      <c r="BH165" s="175">
        <f>IF(N165="sníž. přenesená",J165,0)</f>
        <v>0</v>
      </c>
      <c r="BI165" s="175">
        <f>IF(N165="nulová",J165,0)</f>
        <v>0</v>
      </c>
      <c r="BJ165" s="17" t="s">
        <v>22</v>
      </c>
      <c r="BK165" s="175">
        <f>ROUND(I165*H165,2)</f>
        <v>0</v>
      </c>
      <c r="BL165" s="17" t="s">
        <v>145</v>
      </c>
      <c r="BM165" s="17" t="s">
        <v>205</v>
      </c>
    </row>
    <row r="166" spans="2:47" s="1" customFormat="1" ht="22.5" customHeight="1">
      <c r="B166" s="34"/>
      <c r="D166" s="196" t="s">
        <v>146</v>
      </c>
      <c r="F166" s="208" t="s">
        <v>207</v>
      </c>
      <c r="I166" s="178"/>
      <c r="L166" s="34"/>
      <c r="M166" s="63"/>
      <c r="N166" s="35"/>
      <c r="O166" s="35"/>
      <c r="P166" s="35"/>
      <c r="Q166" s="35"/>
      <c r="R166" s="35"/>
      <c r="S166" s="35"/>
      <c r="T166" s="64"/>
      <c r="AT166" s="17" t="s">
        <v>146</v>
      </c>
      <c r="AU166" s="17" t="s">
        <v>81</v>
      </c>
    </row>
    <row r="167" spans="2:65" s="1" customFormat="1" ht="22.5" customHeight="1">
      <c r="B167" s="163"/>
      <c r="C167" s="164" t="s">
        <v>208</v>
      </c>
      <c r="D167" s="164" t="s">
        <v>140</v>
      </c>
      <c r="E167" s="165" t="s">
        <v>209</v>
      </c>
      <c r="F167" s="166" t="s">
        <v>210</v>
      </c>
      <c r="G167" s="167" t="s">
        <v>193</v>
      </c>
      <c r="H167" s="168">
        <v>1</v>
      </c>
      <c r="I167" s="169"/>
      <c r="J167" s="170">
        <f>ROUND(I167*H167,2)</f>
        <v>0</v>
      </c>
      <c r="K167" s="166" t="s">
        <v>144</v>
      </c>
      <c r="L167" s="34"/>
      <c r="M167" s="171" t="s">
        <v>3</v>
      </c>
      <c r="N167" s="172" t="s">
        <v>44</v>
      </c>
      <c r="O167" s="35"/>
      <c r="P167" s="173">
        <f>O167*H167</f>
        <v>0</v>
      </c>
      <c r="Q167" s="173">
        <v>0</v>
      </c>
      <c r="R167" s="173">
        <f>Q167*H167</f>
        <v>0</v>
      </c>
      <c r="S167" s="173">
        <v>0</v>
      </c>
      <c r="T167" s="174">
        <f>S167*H167</f>
        <v>0</v>
      </c>
      <c r="AR167" s="17" t="s">
        <v>145</v>
      </c>
      <c r="AT167" s="17" t="s">
        <v>140</v>
      </c>
      <c r="AU167" s="17" t="s">
        <v>81</v>
      </c>
      <c r="AY167" s="17" t="s">
        <v>137</v>
      </c>
      <c r="BE167" s="175">
        <f>IF(N167="základní",J167,0)</f>
        <v>0</v>
      </c>
      <c r="BF167" s="175">
        <f>IF(N167="snížená",J167,0)</f>
        <v>0</v>
      </c>
      <c r="BG167" s="175">
        <f>IF(N167="zákl. přenesená",J167,0)</f>
        <v>0</v>
      </c>
      <c r="BH167" s="175">
        <f>IF(N167="sníž. přenesená",J167,0)</f>
        <v>0</v>
      </c>
      <c r="BI167" s="175">
        <f>IF(N167="nulová",J167,0)</f>
        <v>0</v>
      </c>
      <c r="BJ167" s="17" t="s">
        <v>22</v>
      </c>
      <c r="BK167" s="175">
        <f>ROUND(I167*H167,2)</f>
        <v>0</v>
      </c>
      <c r="BL167" s="17" t="s">
        <v>145</v>
      </c>
      <c r="BM167" s="17" t="s">
        <v>208</v>
      </c>
    </row>
    <row r="168" spans="2:47" s="1" customFormat="1" ht="22.5" customHeight="1">
      <c r="B168" s="34"/>
      <c r="D168" s="176" t="s">
        <v>146</v>
      </c>
      <c r="F168" s="177" t="s">
        <v>210</v>
      </c>
      <c r="I168" s="178"/>
      <c r="L168" s="34"/>
      <c r="M168" s="63"/>
      <c r="N168" s="35"/>
      <c r="O168" s="35"/>
      <c r="P168" s="35"/>
      <c r="Q168" s="35"/>
      <c r="R168" s="35"/>
      <c r="S168" s="35"/>
      <c r="T168" s="64"/>
      <c r="AT168" s="17" t="s">
        <v>146</v>
      </c>
      <c r="AU168" s="17" t="s">
        <v>81</v>
      </c>
    </row>
    <row r="169" spans="2:51" s="11" customFormat="1" ht="31.5" customHeight="1">
      <c r="B169" s="179"/>
      <c r="D169" s="176" t="s">
        <v>147</v>
      </c>
      <c r="E169" s="180" t="s">
        <v>3</v>
      </c>
      <c r="F169" s="181" t="s">
        <v>211</v>
      </c>
      <c r="H169" s="182" t="s">
        <v>3</v>
      </c>
      <c r="I169" s="183"/>
      <c r="L169" s="179"/>
      <c r="M169" s="184"/>
      <c r="N169" s="185"/>
      <c r="O169" s="185"/>
      <c r="P169" s="185"/>
      <c r="Q169" s="185"/>
      <c r="R169" s="185"/>
      <c r="S169" s="185"/>
      <c r="T169" s="186"/>
      <c r="AT169" s="182" t="s">
        <v>147</v>
      </c>
      <c r="AU169" s="182" t="s">
        <v>81</v>
      </c>
      <c r="AV169" s="11" t="s">
        <v>22</v>
      </c>
      <c r="AW169" s="11" t="s">
        <v>37</v>
      </c>
      <c r="AX169" s="11" t="s">
        <v>73</v>
      </c>
      <c r="AY169" s="182" t="s">
        <v>137</v>
      </c>
    </row>
    <row r="170" spans="2:51" s="12" customFormat="1" ht="22.5" customHeight="1">
      <c r="B170" s="187"/>
      <c r="D170" s="176" t="s">
        <v>147</v>
      </c>
      <c r="E170" s="188" t="s">
        <v>3</v>
      </c>
      <c r="F170" s="189" t="s">
        <v>212</v>
      </c>
      <c r="H170" s="190">
        <v>1</v>
      </c>
      <c r="I170" s="191"/>
      <c r="L170" s="187"/>
      <c r="M170" s="192"/>
      <c r="N170" s="193"/>
      <c r="O170" s="193"/>
      <c r="P170" s="193"/>
      <c r="Q170" s="193"/>
      <c r="R170" s="193"/>
      <c r="S170" s="193"/>
      <c r="T170" s="194"/>
      <c r="AT170" s="188" t="s">
        <v>147</v>
      </c>
      <c r="AU170" s="188" t="s">
        <v>81</v>
      </c>
      <c r="AV170" s="12" t="s">
        <v>81</v>
      </c>
      <c r="AW170" s="12" t="s">
        <v>37</v>
      </c>
      <c r="AX170" s="12" t="s">
        <v>73</v>
      </c>
      <c r="AY170" s="188" t="s">
        <v>137</v>
      </c>
    </row>
    <row r="171" spans="2:51" s="13" customFormat="1" ht="22.5" customHeight="1">
      <c r="B171" s="195"/>
      <c r="D171" s="196" t="s">
        <v>147</v>
      </c>
      <c r="E171" s="197" t="s">
        <v>3</v>
      </c>
      <c r="F171" s="198" t="s">
        <v>150</v>
      </c>
      <c r="H171" s="199">
        <v>1</v>
      </c>
      <c r="I171" s="200"/>
      <c r="L171" s="195"/>
      <c r="M171" s="201"/>
      <c r="N171" s="202"/>
      <c r="O171" s="202"/>
      <c r="P171" s="202"/>
      <c r="Q171" s="202"/>
      <c r="R171" s="202"/>
      <c r="S171" s="202"/>
      <c r="T171" s="203"/>
      <c r="AT171" s="204" t="s">
        <v>147</v>
      </c>
      <c r="AU171" s="204" t="s">
        <v>81</v>
      </c>
      <c r="AV171" s="13" t="s">
        <v>145</v>
      </c>
      <c r="AW171" s="13" t="s">
        <v>37</v>
      </c>
      <c r="AX171" s="13" t="s">
        <v>22</v>
      </c>
      <c r="AY171" s="204" t="s">
        <v>137</v>
      </c>
    </row>
    <row r="172" spans="2:65" s="1" customFormat="1" ht="22.5" customHeight="1">
      <c r="B172" s="163"/>
      <c r="C172" s="209" t="s">
        <v>213</v>
      </c>
      <c r="D172" s="209" t="s">
        <v>202</v>
      </c>
      <c r="E172" s="210" t="s">
        <v>214</v>
      </c>
      <c r="F172" s="211" t="s">
        <v>215</v>
      </c>
      <c r="G172" s="212" t="s">
        <v>193</v>
      </c>
      <c r="H172" s="213">
        <v>1</v>
      </c>
      <c r="I172" s="214"/>
      <c r="J172" s="215">
        <f>ROUND(I172*H172,2)</f>
        <v>0</v>
      </c>
      <c r="K172" s="211" t="s">
        <v>3</v>
      </c>
      <c r="L172" s="216"/>
      <c r="M172" s="217" t="s">
        <v>3</v>
      </c>
      <c r="N172" s="218" t="s">
        <v>44</v>
      </c>
      <c r="O172" s="35"/>
      <c r="P172" s="173">
        <f>O172*H172</f>
        <v>0</v>
      </c>
      <c r="Q172" s="173">
        <v>0</v>
      </c>
      <c r="R172" s="173">
        <f>Q172*H172</f>
        <v>0</v>
      </c>
      <c r="S172" s="173">
        <v>0</v>
      </c>
      <c r="T172" s="174">
        <f>S172*H172</f>
        <v>0</v>
      </c>
      <c r="AR172" s="17" t="s">
        <v>182</v>
      </c>
      <c r="AT172" s="17" t="s">
        <v>202</v>
      </c>
      <c r="AU172" s="17" t="s">
        <v>81</v>
      </c>
      <c r="AY172" s="17" t="s">
        <v>137</v>
      </c>
      <c r="BE172" s="175">
        <f>IF(N172="základní",J172,0)</f>
        <v>0</v>
      </c>
      <c r="BF172" s="175">
        <f>IF(N172="snížená",J172,0)</f>
        <v>0</v>
      </c>
      <c r="BG172" s="175">
        <f>IF(N172="zákl. přenesená",J172,0)</f>
        <v>0</v>
      </c>
      <c r="BH172" s="175">
        <f>IF(N172="sníž. přenesená",J172,0)</f>
        <v>0</v>
      </c>
      <c r="BI172" s="175">
        <f>IF(N172="nulová",J172,0)</f>
        <v>0</v>
      </c>
      <c r="BJ172" s="17" t="s">
        <v>22</v>
      </c>
      <c r="BK172" s="175">
        <f>ROUND(I172*H172,2)</f>
        <v>0</v>
      </c>
      <c r="BL172" s="17" t="s">
        <v>145</v>
      </c>
      <c r="BM172" s="17" t="s">
        <v>213</v>
      </c>
    </row>
    <row r="173" spans="2:47" s="1" customFormat="1" ht="22.5" customHeight="1">
      <c r="B173" s="34"/>
      <c r="D173" s="176" t="s">
        <v>146</v>
      </c>
      <c r="F173" s="177" t="s">
        <v>215</v>
      </c>
      <c r="I173" s="178"/>
      <c r="L173" s="34"/>
      <c r="M173" s="63"/>
      <c r="N173" s="35"/>
      <c r="O173" s="35"/>
      <c r="P173" s="35"/>
      <c r="Q173" s="35"/>
      <c r="R173" s="35"/>
      <c r="S173" s="35"/>
      <c r="T173" s="64"/>
      <c r="AT173" s="17" t="s">
        <v>146</v>
      </c>
      <c r="AU173" s="17" t="s">
        <v>81</v>
      </c>
    </row>
    <row r="174" spans="2:63" s="10" customFormat="1" ht="29.25" customHeight="1">
      <c r="B174" s="149"/>
      <c r="D174" s="160" t="s">
        <v>72</v>
      </c>
      <c r="E174" s="161" t="s">
        <v>187</v>
      </c>
      <c r="F174" s="161" t="s">
        <v>216</v>
      </c>
      <c r="I174" s="152"/>
      <c r="J174" s="162">
        <f>BK174</f>
        <v>0</v>
      </c>
      <c r="L174" s="149"/>
      <c r="M174" s="154"/>
      <c r="N174" s="155"/>
      <c r="O174" s="155"/>
      <c r="P174" s="156">
        <f>SUM(P175:P262)</f>
        <v>0</v>
      </c>
      <c r="Q174" s="155"/>
      <c r="R174" s="156">
        <f>SUM(R175:R262)</f>
        <v>0</v>
      </c>
      <c r="S174" s="155"/>
      <c r="T174" s="157">
        <f>SUM(T175:T262)</f>
        <v>0</v>
      </c>
      <c r="AR174" s="150" t="s">
        <v>22</v>
      </c>
      <c r="AT174" s="158" t="s">
        <v>72</v>
      </c>
      <c r="AU174" s="158" t="s">
        <v>22</v>
      </c>
      <c r="AY174" s="150" t="s">
        <v>137</v>
      </c>
      <c r="BK174" s="159">
        <f>SUM(BK175:BK262)</f>
        <v>0</v>
      </c>
    </row>
    <row r="175" spans="2:65" s="1" customFormat="1" ht="31.5" customHeight="1">
      <c r="B175" s="163"/>
      <c r="C175" s="164" t="s">
        <v>9</v>
      </c>
      <c r="D175" s="164" t="s">
        <v>140</v>
      </c>
      <c r="E175" s="165" t="s">
        <v>217</v>
      </c>
      <c r="F175" s="166" t="s">
        <v>218</v>
      </c>
      <c r="G175" s="167" t="s">
        <v>143</v>
      </c>
      <c r="H175" s="168">
        <v>155.52</v>
      </c>
      <c r="I175" s="169"/>
      <c r="J175" s="170">
        <f>ROUND(I175*H175,2)</f>
        <v>0</v>
      </c>
      <c r="K175" s="166" t="s">
        <v>144</v>
      </c>
      <c r="L175" s="34"/>
      <c r="M175" s="171" t="s">
        <v>3</v>
      </c>
      <c r="N175" s="172" t="s">
        <v>44</v>
      </c>
      <c r="O175" s="35"/>
      <c r="P175" s="173">
        <f>O175*H175</f>
        <v>0</v>
      </c>
      <c r="Q175" s="173">
        <v>0</v>
      </c>
      <c r="R175" s="173">
        <f>Q175*H175</f>
        <v>0</v>
      </c>
      <c r="S175" s="173">
        <v>0</v>
      </c>
      <c r="T175" s="174">
        <f>S175*H175</f>
        <v>0</v>
      </c>
      <c r="AR175" s="17" t="s">
        <v>145</v>
      </c>
      <c r="AT175" s="17" t="s">
        <v>140</v>
      </c>
      <c r="AU175" s="17" t="s">
        <v>81</v>
      </c>
      <c r="AY175" s="17" t="s">
        <v>137</v>
      </c>
      <c r="BE175" s="175">
        <f>IF(N175="základní",J175,0)</f>
        <v>0</v>
      </c>
      <c r="BF175" s="175">
        <f>IF(N175="snížená",J175,0)</f>
        <v>0</v>
      </c>
      <c r="BG175" s="175">
        <f>IF(N175="zákl. přenesená",J175,0)</f>
        <v>0</v>
      </c>
      <c r="BH175" s="175">
        <f>IF(N175="sníž. přenesená",J175,0)</f>
        <v>0</v>
      </c>
      <c r="BI175" s="175">
        <f>IF(N175="nulová",J175,0)</f>
        <v>0</v>
      </c>
      <c r="BJ175" s="17" t="s">
        <v>22</v>
      </c>
      <c r="BK175" s="175">
        <f>ROUND(I175*H175,2)</f>
        <v>0</v>
      </c>
      <c r="BL175" s="17" t="s">
        <v>145</v>
      </c>
      <c r="BM175" s="17" t="s">
        <v>9</v>
      </c>
    </row>
    <row r="176" spans="2:47" s="1" customFormat="1" ht="22.5" customHeight="1">
      <c r="B176" s="34"/>
      <c r="D176" s="176" t="s">
        <v>146</v>
      </c>
      <c r="F176" s="177" t="s">
        <v>218</v>
      </c>
      <c r="I176" s="178"/>
      <c r="L176" s="34"/>
      <c r="M176" s="63"/>
      <c r="N176" s="35"/>
      <c r="O176" s="35"/>
      <c r="P176" s="35"/>
      <c r="Q176" s="35"/>
      <c r="R176" s="35"/>
      <c r="S176" s="35"/>
      <c r="T176" s="64"/>
      <c r="AT176" s="17" t="s">
        <v>146</v>
      </c>
      <c r="AU176" s="17" t="s">
        <v>81</v>
      </c>
    </row>
    <row r="177" spans="2:51" s="11" customFormat="1" ht="31.5" customHeight="1">
      <c r="B177" s="179"/>
      <c r="D177" s="176" t="s">
        <v>147</v>
      </c>
      <c r="E177" s="180" t="s">
        <v>3</v>
      </c>
      <c r="F177" s="181" t="s">
        <v>219</v>
      </c>
      <c r="H177" s="182" t="s">
        <v>3</v>
      </c>
      <c r="I177" s="183"/>
      <c r="L177" s="179"/>
      <c r="M177" s="184"/>
      <c r="N177" s="185"/>
      <c r="O177" s="185"/>
      <c r="P177" s="185"/>
      <c r="Q177" s="185"/>
      <c r="R177" s="185"/>
      <c r="S177" s="185"/>
      <c r="T177" s="186"/>
      <c r="AT177" s="182" t="s">
        <v>147</v>
      </c>
      <c r="AU177" s="182" t="s">
        <v>81</v>
      </c>
      <c r="AV177" s="11" t="s">
        <v>22</v>
      </c>
      <c r="AW177" s="11" t="s">
        <v>37</v>
      </c>
      <c r="AX177" s="11" t="s">
        <v>73</v>
      </c>
      <c r="AY177" s="182" t="s">
        <v>137</v>
      </c>
    </row>
    <row r="178" spans="2:51" s="12" customFormat="1" ht="22.5" customHeight="1">
      <c r="B178" s="187"/>
      <c r="D178" s="176" t="s">
        <v>147</v>
      </c>
      <c r="E178" s="188" t="s">
        <v>3</v>
      </c>
      <c r="F178" s="189" t="s">
        <v>220</v>
      </c>
      <c r="H178" s="190">
        <v>155.52</v>
      </c>
      <c r="I178" s="191"/>
      <c r="L178" s="187"/>
      <c r="M178" s="192"/>
      <c r="N178" s="193"/>
      <c r="O178" s="193"/>
      <c r="P178" s="193"/>
      <c r="Q178" s="193"/>
      <c r="R178" s="193"/>
      <c r="S178" s="193"/>
      <c r="T178" s="194"/>
      <c r="AT178" s="188" t="s">
        <v>147</v>
      </c>
      <c r="AU178" s="188" t="s">
        <v>81</v>
      </c>
      <c r="AV178" s="12" t="s">
        <v>81</v>
      </c>
      <c r="AW178" s="12" t="s">
        <v>37</v>
      </c>
      <c r="AX178" s="12" t="s">
        <v>73</v>
      </c>
      <c r="AY178" s="188" t="s">
        <v>137</v>
      </c>
    </row>
    <row r="179" spans="2:51" s="13" customFormat="1" ht="22.5" customHeight="1">
      <c r="B179" s="195"/>
      <c r="D179" s="196" t="s">
        <v>147</v>
      </c>
      <c r="E179" s="197" t="s">
        <v>3</v>
      </c>
      <c r="F179" s="198" t="s">
        <v>150</v>
      </c>
      <c r="H179" s="199">
        <v>155.52</v>
      </c>
      <c r="I179" s="200"/>
      <c r="L179" s="195"/>
      <c r="M179" s="201"/>
      <c r="N179" s="202"/>
      <c r="O179" s="202"/>
      <c r="P179" s="202"/>
      <c r="Q179" s="202"/>
      <c r="R179" s="202"/>
      <c r="S179" s="202"/>
      <c r="T179" s="203"/>
      <c r="AT179" s="204" t="s">
        <v>147</v>
      </c>
      <c r="AU179" s="204" t="s">
        <v>81</v>
      </c>
      <c r="AV179" s="13" t="s">
        <v>145</v>
      </c>
      <c r="AW179" s="13" t="s">
        <v>37</v>
      </c>
      <c r="AX179" s="13" t="s">
        <v>22</v>
      </c>
      <c r="AY179" s="204" t="s">
        <v>137</v>
      </c>
    </row>
    <row r="180" spans="2:65" s="1" customFormat="1" ht="22.5" customHeight="1">
      <c r="B180" s="163"/>
      <c r="C180" s="164" t="s">
        <v>221</v>
      </c>
      <c r="D180" s="164" t="s">
        <v>140</v>
      </c>
      <c r="E180" s="165" t="s">
        <v>222</v>
      </c>
      <c r="F180" s="166" t="s">
        <v>223</v>
      </c>
      <c r="G180" s="167" t="s">
        <v>143</v>
      </c>
      <c r="H180" s="168">
        <v>311.04</v>
      </c>
      <c r="I180" s="169"/>
      <c r="J180" s="170">
        <f>ROUND(I180*H180,2)</f>
        <v>0</v>
      </c>
      <c r="K180" s="166" t="s">
        <v>144</v>
      </c>
      <c r="L180" s="34"/>
      <c r="M180" s="171" t="s">
        <v>3</v>
      </c>
      <c r="N180" s="172" t="s">
        <v>44</v>
      </c>
      <c r="O180" s="35"/>
      <c r="P180" s="173">
        <f>O180*H180</f>
        <v>0</v>
      </c>
      <c r="Q180" s="173">
        <v>0</v>
      </c>
      <c r="R180" s="173">
        <f>Q180*H180</f>
        <v>0</v>
      </c>
      <c r="S180" s="173">
        <v>0</v>
      </c>
      <c r="T180" s="174">
        <f>S180*H180</f>
        <v>0</v>
      </c>
      <c r="AR180" s="17" t="s">
        <v>145</v>
      </c>
      <c r="AT180" s="17" t="s">
        <v>140</v>
      </c>
      <c r="AU180" s="17" t="s">
        <v>81</v>
      </c>
      <c r="AY180" s="17" t="s">
        <v>137</v>
      </c>
      <c r="BE180" s="175">
        <f>IF(N180="základní",J180,0)</f>
        <v>0</v>
      </c>
      <c r="BF180" s="175">
        <f>IF(N180="snížená",J180,0)</f>
        <v>0</v>
      </c>
      <c r="BG180" s="175">
        <f>IF(N180="zákl. přenesená",J180,0)</f>
        <v>0</v>
      </c>
      <c r="BH180" s="175">
        <f>IF(N180="sníž. přenesená",J180,0)</f>
        <v>0</v>
      </c>
      <c r="BI180" s="175">
        <f>IF(N180="nulová",J180,0)</f>
        <v>0</v>
      </c>
      <c r="BJ180" s="17" t="s">
        <v>22</v>
      </c>
      <c r="BK180" s="175">
        <f>ROUND(I180*H180,2)</f>
        <v>0</v>
      </c>
      <c r="BL180" s="17" t="s">
        <v>145</v>
      </c>
      <c r="BM180" s="17" t="s">
        <v>221</v>
      </c>
    </row>
    <row r="181" spans="2:47" s="1" customFormat="1" ht="22.5" customHeight="1">
      <c r="B181" s="34"/>
      <c r="D181" s="176" t="s">
        <v>146</v>
      </c>
      <c r="F181" s="177" t="s">
        <v>223</v>
      </c>
      <c r="I181" s="178"/>
      <c r="L181" s="34"/>
      <c r="M181" s="63"/>
      <c r="N181" s="35"/>
      <c r="O181" s="35"/>
      <c r="P181" s="35"/>
      <c r="Q181" s="35"/>
      <c r="R181" s="35"/>
      <c r="S181" s="35"/>
      <c r="T181" s="64"/>
      <c r="AT181" s="17" t="s">
        <v>146</v>
      </c>
      <c r="AU181" s="17" t="s">
        <v>81</v>
      </c>
    </row>
    <row r="182" spans="2:51" s="11" customFormat="1" ht="31.5" customHeight="1">
      <c r="B182" s="179"/>
      <c r="D182" s="176" t="s">
        <v>147</v>
      </c>
      <c r="E182" s="180" t="s">
        <v>3</v>
      </c>
      <c r="F182" s="181" t="s">
        <v>224</v>
      </c>
      <c r="H182" s="182" t="s">
        <v>3</v>
      </c>
      <c r="I182" s="183"/>
      <c r="L182" s="179"/>
      <c r="M182" s="184"/>
      <c r="N182" s="185"/>
      <c r="O182" s="185"/>
      <c r="P182" s="185"/>
      <c r="Q182" s="185"/>
      <c r="R182" s="185"/>
      <c r="S182" s="185"/>
      <c r="T182" s="186"/>
      <c r="AT182" s="182" t="s">
        <v>147</v>
      </c>
      <c r="AU182" s="182" t="s">
        <v>81</v>
      </c>
      <c r="AV182" s="11" t="s">
        <v>22</v>
      </c>
      <c r="AW182" s="11" t="s">
        <v>37</v>
      </c>
      <c r="AX182" s="11" t="s">
        <v>73</v>
      </c>
      <c r="AY182" s="182" t="s">
        <v>137</v>
      </c>
    </row>
    <row r="183" spans="2:51" s="12" customFormat="1" ht="22.5" customHeight="1">
      <c r="B183" s="187"/>
      <c r="D183" s="176" t="s">
        <v>147</v>
      </c>
      <c r="E183" s="188" t="s">
        <v>3</v>
      </c>
      <c r="F183" s="189" t="s">
        <v>225</v>
      </c>
      <c r="H183" s="190">
        <v>165.58</v>
      </c>
      <c r="I183" s="191"/>
      <c r="L183" s="187"/>
      <c r="M183" s="192"/>
      <c r="N183" s="193"/>
      <c r="O183" s="193"/>
      <c r="P183" s="193"/>
      <c r="Q183" s="193"/>
      <c r="R183" s="193"/>
      <c r="S183" s="193"/>
      <c r="T183" s="194"/>
      <c r="AT183" s="188" t="s">
        <v>147</v>
      </c>
      <c r="AU183" s="188" t="s">
        <v>81</v>
      </c>
      <c r="AV183" s="12" t="s">
        <v>81</v>
      </c>
      <c r="AW183" s="12" t="s">
        <v>37</v>
      </c>
      <c r="AX183" s="12" t="s">
        <v>73</v>
      </c>
      <c r="AY183" s="188" t="s">
        <v>137</v>
      </c>
    </row>
    <row r="184" spans="2:51" s="12" customFormat="1" ht="22.5" customHeight="1">
      <c r="B184" s="187"/>
      <c r="D184" s="176" t="s">
        <v>147</v>
      </c>
      <c r="E184" s="188" t="s">
        <v>3</v>
      </c>
      <c r="F184" s="189" t="s">
        <v>226</v>
      </c>
      <c r="H184" s="190">
        <v>46.72</v>
      </c>
      <c r="I184" s="191"/>
      <c r="L184" s="187"/>
      <c r="M184" s="192"/>
      <c r="N184" s="193"/>
      <c r="O184" s="193"/>
      <c r="P184" s="193"/>
      <c r="Q184" s="193"/>
      <c r="R184" s="193"/>
      <c r="S184" s="193"/>
      <c r="T184" s="194"/>
      <c r="AT184" s="188" t="s">
        <v>147</v>
      </c>
      <c r="AU184" s="188" t="s">
        <v>81</v>
      </c>
      <c r="AV184" s="12" t="s">
        <v>81</v>
      </c>
      <c r="AW184" s="12" t="s">
        <v>37</v>
      </c>
      <c r="AX184" s="12" t="s">
        <v>73</v>
      </c>
      <c r="AY184" s="188" t="s">
        <v>137</v>
      </c>
    </row>
    <row r="185" spans="2:51" s="12" customFormat="1" ht="22.5" customHeight="1">
      <c r="B185" s="187"/>
      <c r="D185" s="176" t="s">
        <v>147</v>
      </c>
      <c r="E185" s="188" t="s">
        <v>3</v>
      </c>
      <c r="F185" s="189" t="s">
        <v>227</v>
      </c>
      <c r="H185" s="190">
        <v>98.74</v>
      </c>
      <c r="I185" s="191"/>
      <c r="L185" s="187"/>
      <c r="M185" s="192"/>
      <c r="N185" s="193"/>
      <c r="O185" s="193"/>
      <c r="P185" s="193"/>
      <c r="Q185" s="193"/>
      <c r="R185" s="193"/>
      <c r="S185" s="193"/>
      <c r="T185" s="194"/>
      <c r="AT185" s="188" t="s">
        <v>147</v>
      </c>
      <c r="AU185" s="188" t="s">
        <v>81</v>
      </c>
      <c r="AV185" s="12" t="s">
        <v>81</v>
      </c>
      <c r="AW185" s="12" t="s">
        <v>37</v>
      </c>
      <c r="AX185" s="12" t="s">
        <v>73</v>
      </c>
      <c r="AY185" s="188" t="s">
        <v>137</v>
      </c>
    </row>
    <row r="186" spans="2:51" s="13" customFormat="1" ht="22.5" customHeight="1">
      <c r="B186" s="195"/>
      <c r="D186" s="196" t="s">
        <v>147</v>
      </c>
      <c r="E186" s="197" t="s">
        <v>3</v>
      </c>
      <c r="F186" s="198" t="s">
        <v>150</v>
      </c>
      <c r="H186" s="199">
        <v>311.04</v>
      </c>
      <c r="I186" s="200"/>
      <c r="L186" s="195"/>
      <c r="M186" s="201"/>
      <c r="N186" s="202"/>
      <c r="O186" s="202"/>
      <c r="P186" s="202"/>
      <c r="Q186" s="202"/>
      <c r="R186" s="202"/>
      <c r="S186" s="202"/>
      <c r="T186" s="203"/>
      <c r="AT186" s="204" t="s">
        <v>147</v>
      </c>
      <c r="AU186" s="204" t="s">
        <v>81</v>
      </c>
      <c r="AV186" s="13" t="s">
        <v>145</v>
      </c>
      <c r="AW186" s="13" t="s">
        <v>37</v>
      </c>
      <c r="AX186" s="13" t="s">
        <v>22</v>
      </c>
      <c r="AY186" s="204" t="s">
        <v>137</v>
      </c>
    </row>
    <row r="187" spans="2:65" s="1" customFormat="1" ht="22.5" customHeight="1">
      <c r="B187" s="163"/>
      <c r="C187" s="164" t="s">
        <v>228</v>
      </c>
      <c r="D187" s="164" t="s">
        <v>140</v>
      </c>
      <c r="E187" s="165" t="s">
        <v>229</v>
      </c>
      <c r="F187" s="166" t="s">
        <v>230</v>
      </c>
      <c r="G187" s="167" t="s">
        <v>143</v>
      </c>
      <c r="H187" s="168">
        <v>69.094</v>
      </c>
      <c r="I187" s="169"/>
      <c r="J187" s="170">
        <f>ROUND(I187*H187,2)</f>
        <v>0</v>
      </c>
      <c r="K187" s="166" t="s">
        <v>144</v>
      </c>
      <c r="L187" s="34"/>
      <c r="M187" s="171" t="s">
        <v>3</v>
      </c>
      <c r="N187" s="172" t="s">
        <v>44</v>
      </c>
      <c r="O187" s="35"/>
      <c r="P187" s="173">
        <f>O187*H187</f>
        <v>0</v>
      </c>
      <c r="Q187" s="173">
        <v>0</v>
      </c>
      <c r="R187" s="173">
        <f>Q187*H187</f>
        <v>0</v>
      </c>
      <c r="S187" s="173">
        <v>0</v>
      </c>
      <c r="T187" s="174">
        <f>S187*H187</f>
        <v>0</v>
      </c>
      <c r="AR187" s="17" t="s">
        <v>145</v>
      </c>
      <c r="AT187" s="17" t="s">
        <v>140</v>
      </c>
      <c r="AU187" s="17" t="s">
        <v>81</v>
      </c>
      <c r="AY187" s="17" t="s">
        <v>137</v>
      </c>
      <c r="BE187" s="175">
        <f>IF(N187="základní",J187,0)</f>
        <v>0</v>
      </c>
      <c r="BF187" s="175">
        <f>IF(N187="snížená",J187,0)</f>
        <v>0</v>
      </c>
      <c r="BG187" s="175">
        <f>IF(N187="zákl. přenesená",J187,0)</f>
        <v>0</v>
      </c>
      <c r="BH187" s="175">
        <f>IF(N187="sníž. přenesená",J187,0)</f>
        <v>0</v>
      </c>
      <c r="BI187" s="175">
        <f>IF(N187="nulová",J187,0)</f>
        <v>0</v>
      </c>
      <c r="BJ187" s="17" t="s">
        <v>22</v>
      </c>
      <c r="BK187" s="175">
        <f>ROUND(I187*H187,2)</f>
        <v>0</v>
      </c>
      <c r="BL187" s="17" t="s">
        <v>145</v>
      </c>
      <c r="BM187" s="17" t="s">
        <v>228</v>
      </c>
    </row>
    <row r="188" spans="2:47" s="1" customFormat="1" ht="22.5" customHeight="1">
      <c r="B188" s="34"/>
      <c r="D188" s="176" t="s">
        <v>146</v>
      </c>
      <c r="F188" s="177" t="s">
        <v>230</v>
      </c>
      <c r="I188" s="178"/>
      <c r="L188" s="34"/>
      <c r="M188" s="63"/>
      <c r="N188" s="35"/>
      <c r="O188" s="35"/>
      <c r="P188" s="35"/>
      <c r="Q188" s="35"/>
      <c r="R188" s="35"/>
      <c r="S188" s="35"/>
      <c r="T188" s="64"/>
      <c r="AT188" s="17" t="s">
        <v>146</v>
      </c>
      <c r="AU188" s="17" t="s">
        <v>81</v>
      </c>
    </row>
    <row r="189" spans="2:51" s="11" customFormat="1" ht="31.5" customHeight="1">
      <c r="B189" s="179"/>
      <c r="D189" s="176" t="s">
        <v>147</v>
      </c>
      <c r="E189" s="180" t="s">
        <v>3</v>
      </c>
      <c r="F189" s="181" t="s">
        <v>231</v>
      </c>
      <c r="H189" s="182" t="s">
        <v>3</v>
      </c>
      <c r="I189" s="183"/>
      <c r="L189" s="179"/>
      <c r="M189" s="184"/>
      <c r="N189" s="185"/>
      <c r="O189" s="185"/>
      <c r="P189" s="185"/>
      <c r="Q189" s="185"/>
      <c r="R189" s="185"/>
      <c r="S189" s="185"/>
      <c r="T189" s="186"/>
      <c r="AT189" s="182" t="s">
        <v>147</v>
      </c>
      <c r="AU189" s="182" t="s">
        <v>81</v>
      </c>
      <c r="AV189" s="11" t="s">
        <v>22</v>
      </c>
      <c r="AW189" s="11" t="s">
        <v>37</v>
      </c>
      <c r="AX189" s="11" t="s">
        <v>73</v>
      </c>
      <c r="AY189" s="182" t="s">
        <v>137</v>
      </c>
    </row>
    <row r="190" spans="2:51" s="12" customFormat="1" ht="22.5" customHeight="1">
      <c r="B190" s="187"/>
      <c r="D190" s="176" t="s">
        <v>147</v>
      </c>
      <c r="E190" s="188" t="s">
        <v>3</v>
      </c>
      <c r="F190" s="189" t="s">
        <v>232</v>
      </c>
      <c r="H190" s="190">
        <v>2.324</v>
      </c>
      <c r="I190" s="191"/>
      <c r="L190" s="187"/>
      <c r="M190" s="192"/>
      <c r="N190" s="193"/>
      <c r="O190" s="193"/>
      <c r="P190" s="193"/>
      <c r="Q190" s="193"/>
      <c r="R190" s="193"/>
      <c r="S190" s="193"/>
      <c r="T190" s="194"/>
      <c r="AT190" s="188" t="s">
        <v>147</v>
      </c>
      <c r="AU190" s="188" t="s">
        <v>81</v>
      </c>
      <c r="AV190" s="12" t="s">
        <v>81</v>
      </c>
      <c r="AW190" s="12" t="s">
        <v>37</v>
      </c>
      <c r="AX190" s="12" t="s">
        <v>73</v>
      </c>
      <c r="AY190" s="188" t="s">
        <v>137</v>
      </c>
    </row>
    <row r="191" spans="2:51" s="12" customFormat="1" ht="22.5" customHeight="1">
      <c r="B191" s="187"/>
      <c r="D191" s="176" t="s">
        <v>147</v>
      </c>
      <c r="E191" s="188" t="s">
        <v>3</v>
      </c>
      <c r="F191" s="189" t="s">
        <v>233</v>
      </c>
      <c r="H191" s="190">
        <v>3.044</v>
      </c>
      <c r="I191" s="191"/>
      <c r="L191" s="187"/>
      <c r="M191" s="192"/>
      <c r="N191" s="193"/>
      <c r="O191" s="193"/>
      <c r="P191" s="193"/>
      <c r="Q191" s="193"/>
      <c r="R191" s="193"/>
      <c r="S191" s="193"/>
      <c r="T191" s="194"/>
      <c r="AT191" s="188" t="s">
        <v>147</v>
      </c>
      <c r="AU191" s="188" t="s">
        <v>81</v>
      </c>
      <c r="AV191" s="12" t="s">
        <v>81</v>
      </c>
      <c r="AW191" s="12" t="s">
        <v>37</v>
      </c>
      <c r="AX191" s="12" t="s">
        <v>73</v>
      </c>
      <c r="AY191" s="188" t="s">
        <v>137</v>
      </c>
    </row>
    <row r="192" spans="2:51" s="12" customFormat="1" ht="22.5" customHeight="1">
      <c r="B192" s="187"/>
      <c r="D192" s="176" t="s">
        <v>147</v>
      </c>
      <c r="E192" s="188" t="s">
        <v>3</v>
      </c>
      <c r="F192" s="189" t="s">
        <v>234</v>
      </c>
      <c r="H192" s="190">
        <v>8.744</v>
      </c>
      <c r="I192" s="191"/>
      <c r="L192" s="187"/>
      <c r="M192" s="192"/>
      <c r="N192" s="193"/>
      <c r="O192" s="193"/>
      <c r="P192" s="193"/>
      <c r="Q192" s="193"/>
      <c r="R192" s="193"/>
      <c r="S192" s="193"/>
      <c r="T192" s="194"/>
      <c r="AT192" s="188" t="s">
        <v>147</v>
      </c>
      <c r="AU192" s="188" t="s">
        <v>81</v>
      </c>
      <c r="AV192" s="12" t="s">
        <v>81</v>
      </c>
      <c r="AW192" s="12" t="s">
        <v>37</v>
      </c>
      <c r="AX192" s="12" t="s">
        <v>73</v>
      </c>
      <c r="AY192" s="188" t="s">
        <v>137</v>
      </c>
    </row>
    <row r="193" spans="2:51" s="12" customFormat="1" ht="22.5" customHeight="1">
      <c r="B193" s="187"/>
      <c r="D193" s="176" t="s">
        <v>147</v>
      </c>
      <c r="E193" s="188" t="s">
        <v>3</v>
      </c>
      <c r="F193" s="189" t="s">
        <v>235</v>
      </c>
      <c r="H193" s="190">
        <v>3.176</v>
      </c>
      <c r="I193" s="191"/>
      <c r="L193" s="187"/>
      <c r="M193" s="192"/>
      <c r="N193" s="193"/>
      <c r="O193" s="193"/>
      <c r="P193" s="193"/>
      <c r="Q193" s="193"/>
      <c r="R193" s="193"/>
      <c r="S193" s="193"/>
      <c r="T193" s="194"/>
      <c r="AT193" s="188" t="s">
        <v>147</v>
      </c>
      <c r="AU193" s="188" t="s">
        <v>81</v>
      </c>
      <c r="AV193" s="12" t="s">
        <v>81</v>
      </c>
      <c r="AW193" s="12" t="s">
        <v>37</v>
      </c>
      <c r="AX193" s="12" t="s">
        <v>73</v>
      </c>
      <c r="AY193" s="188" t="s">
        <v>137</v>
      </c>
    </row>
    <row r="194" spans="2:51" s="12" customFormat="1" ht="22.5" customHeight="1">
      <c r="B194" s="187"/>
      <c r="D194" s="176" t="s">
        <v>147</v>
      </c>
      <c r="E194" s="188" t="s">
        <v>3</v>
      </c>
      <c r="F194" s="189" t="s">
        <v>236</v>
      </c>
      <c r="H194" s="190">
        <v>13.44</v>
      </c>
      <c r="I194" s="191"/>
      <c r="L194" s="187"/>
      <c r="M194" s="192"/>
      <c r="N194" s="193"/>
      <c r="O194" s="193"/>
      <c r="P194" s="193"/>
      <c r="Q194" s="193"/>
      <c r="R194" s="193"/>
      <c r="S194" s="193"/>
      <c r="T194" s="194"/>
      <c r="AT194" s="188" t="s">
        <v>147</v>
      </c>
      <c r="AU194" s="188" t="s">
        <v>81</v>
      </c>
      <c r="AV194" s="12" t="s">
        <v>81</v>
      </c>
      <c r="AW194" s="12" t="s">
        <v>37</v>
      </c>
      <c r="AX194" s="12" t="s">
        <v>73</v>
      </c>
      <c r="AY194" s="188" t="s">
        <v>137</v>
      </c>
    </row>
    <row r="195" spans="2:51" s="12" customFormat="1" ht="22.5" customHeight="1">
      <c r="B195" s="187"/>
      <c r="D195" s="176" t="s">
        <v>147</v>
      </c>
      <c r="E195" s="188" t="s">
        <v>3</v>
      </c>
      <c r="F195" s="189" t="s">
        <v>237</v>
      </c>
      <c r="H195" s="190">
        <v>1.338</v>
      </c>
      <c r="I195" s="191"/>
      <c r="L195" s="187"/>
      <c r="M195" s="192"/>
      <c r="N195" s="193"/>
      <c r="O195" s="193"/>
      <c r="P195" s="193"/>
      <c r="Q195" s="193"/>
      <c r="R195" s="193"/>
      <c r="S195" s="193"/>
      <c r="T195" s="194"/>
      <c r="AT195" s="188" t="s">
        <v>147</v>
      </c>
      <c r="AU195" s="188" t="s">
        <v>81</v>
      </c>
      <c r="AV195" s="12" t="s">
        <v>81</v>
      </c>
      <c r="AW195" s="12" t="s">
        <v>37</v>
      </c>
      <c r="AX195" s="12" t="s">
        <v>73</v>
      </c>
      <c r="AY195" s="188" t="s">
        <v>137</v>
      </c>
    </row>
    <row r="196" spans="2:51" s="12" customFormat="1" ht="22.5" customHeight="1">
      <c r="B196" s="187"/>
      <c r="D196" s="176" t="s">
        <v>147</v>
      </c>
      <c r="E196" s="188" t="s">
        <v>3</v>
      </c>
      <c r="F196" s="189" t="s">
        <v>238</v>
      </c>
      <c r="H196" s="190">
        <v>2.805</v>
      </c>
      <c r="I196" s="191"/>
      <c r="L196" s="187"/>
      <c r="M196" s="192"/>
      <c r="N196" s="193"/>
      <c r="O196" s="193"/>
      <c r="P196" s="193"/>
      <c r="Q196" s="193"/>
      <c r="R196" s="193"/>
      <c r="S196" s="193"/>
      <c r="T196" s="194"/>
      <c r="AT196" s="188" t="s">
        <v>147</v>
      </c>
      <c r="AU196" s="188" t="s">
        <v>81</v>
      </c>
      <c r="AV196" s="12" t="s">
        <v>81</v>
      </c>
      <c r="AW196" s="12" t="s">
        <v>37</v>
      </c>
      <c r="AX196" s="12" t="s">
        <v>73</v>
      </c>
      <c r="AY196" s="188" t="s">
        <v>137</v>
      </c>
    </row>
    <row r="197" spans="2:51" s="12" customFormat="1" ht="22.5" customHeight="1">
      <c r="B197" s="187"/>
      <c r="D197" s="176" t="s">
        <v>147</v>
      </c>
      <c r="E197" s="188" t="s">
        <v>3</v>
      </c>
      <c r="F197" s="189" t="s">
        <v>239</v>
      </c>
      <c r="H197" s="190">
        <v>16.95</v>
      </c>
      <c r="I197" s="191"/>
      <c r="L197" s="187"/>
      <c r="M197" s="192"/>
      <c r="N197" s="193"/>
      <c r="O197" s="193"/>
      <c r="P197" s="193"/>
      <c r="Q197" s="193"/>
      <c r="R197" s="193"/>
      <c r="S197" s="193"/>
      <c r="T197" s="194"/>
      <c r="AT197" s="188" t="s">
        <v>147</v>
      </c>
      <c r="AU197" s="188" t="s">
        <v>81</v>
      </c>
      <c r="AV197" s="12" t="s">
        <v>81</v>
      </c>
      <c r="AW197" s="12" t="s">
        <v>37</v>
      </c>
      <c r="AX197" s="12" t="s">
        <v>73</v>
      </c>
      <c r="AY197" s="188" t="s">
        <v>137</v>
      </c>
    </row>
    <row r="198" spans="2:51" s="12" customFormat="1" ht="22.5" customHeight="1">
      <c r="B198" s="187"/>
      <c r="D198" s="176" t="s">
        <v>147</v>
      </c>
      <c r="E198" s="188" t="s">
        <v>3</v>
      </c>
      <c r="F198" s="189" t="s">
        <v>240</v>
      </c>
      <c r="H198" s="190">
        <v>12.073</v>
      </c>
      <c r="I198" s="191"/>
      <c r="L198" s="187"/>
      <c r="M198" s="192"/>
      <c r="N198" s="193"/>
      <c r="O198" s="193"/>
      <c r="P198" s="193"/>
      <c r="Q198" s="193"/>
      <c r="R198" s="193"/>
      <c r="S198" s="193"/>
      <c r="T198" s="194"/>
      <c r="AT198" s="188" t="s">
        <v>147</v>
      </c>
      <c r="AU198" s="188" t="s">
        <v>81</v>
      </c>
      <c r="AV198" s="12" t="s">
        <v>81</v>
      </c>
      <c r="AW198" s="12" t="s">
        <v>37</v>
      </c>
      <c r="AX198" s="12" t="s">
        <v>73</v>
      </c>
      <c r="AY198" s="188" t="s">
        <v>137</v>
      </c>
    </row>
    <row r="199" spans="2:51" s="12" customFormat="1" ht="22.5" customHeight="1">
      <c r="B199" s="187"/>
      <c r="D199" s="176" t="s">
        <v>147</v>
      </c>
      <c r="E199" s="188" t="s">
        <v>3</v>
      </c>
      <c r="F199" s="189" t="s">
        <v>241</v>
      </c>
      <c r="H199" s="190">
        <v>2.024</v>
      </c>
      <c r="I199" s="191"/>
      <c r="L199" s="187"/>
      <c r="M199" s="192"/>
      <c r="N199" s="193"/>
      <c r="O199" s="193"/>
      <c r="P199" s="193"/>
      <c r="Q199" s="193"/>
      <c r="R199" s="193"/>
      <c r="S199" s="193"/>
      <c r="T199" s="194"/>
      <c r="AT199" s="188" t="s">
        <v>147</v>
      </c>
      <c r="AU199" s="188" t="s">
        <v>81</v>
      </c>
      <c r="AV199" s="12" t="s">
        <v>81</v>
      </c>
      <c r="AW199" s="12" t="s">
        <v>37</v>
      </c>
      <c r="AX199" s="12" t="s">
        <v>73</v>
      </c>
      <c r="AY199" s="188" t="s">
        <v>137</v>
      </c>
    </row>
    <row r="200" spans="2:51" s="12" customFormat="1" ht="22.5" customHeight="1">
      <c r="B200" s="187"/>
      <c r="D200" s="176" t="s">
        <v>147</v>
      </c>
      <c r="E200" s="188" t="s">
        <v>3</v>
      </c>
      <c r="F200" s="189" t="s">
        <v>242</v>
      </c>
      <c r="H200" s="190">
        <v>3.176</v>
      </c>
      <c r="I200" s="191"/>
      <c r="L200" s="187"/>
      <c r="M200" s="192"/>
      <c r="N200" s="193"/>
      <c r="O200" s="193"/>
      <c r="P200" s="193"/>
      <c r="Q200" s="193"/>
      <c r="R200" s="193"/>
      <c r="S200" s="193"/>
      <c r="T200" s="194"/>
      <c r="AT200" s="188" t="s">
        <v>147</v>
      </c>
      <c r="AU200" s="188" t="s">
        <v>81</v>
      </c>
      <c r="AV200" s="12" t="s">
        <v>81</v>
      </c>
      <c r="AW200" s="12" t="s">
        <v>37</v>
      </c>
      <c r="AX200" s="12" t="s">
        <v>73</v>
      </c>
      <c r="AY200" s="188" t="s">
        <v>137</v>
      </c>
    </row>
    <row r="201" spans="2:51" s="13" customFormat="1" ht="22.5" customHeight="1">
      <c r="B201" s="195"/>
      <c r="D201" s="196" t="s">
        <v>147</v>
      </c>
      <c r="E201" s="197" t="s">
        <v>3</v>
      </c>
      <c r="F201" s="198" t="s">
        <v>150</v>
      </c>
      <c r="H201" s="199">
        <v>69.094</v>
      </c>
      <c r="I201" s="200"/>
      <c r="L201" s="195"/>
      <c r="M201" s="201"/>
      <c r="N201" s="202"/>
      <c r="O201" s="202"/>
      <c r="P201" s="202"/>
      <c r="Q201" s="202"/>
      <c r="R201" s="202"/>
      <c r="S201" s="202"/>
      <c r="T201" s="203"/>
      <c r="AT201" s="204" t="s">
        <v>147</v>
      </c>
      <c r="AU201" s="204" t="s">
        <v>81</v>
      </c>
      <c r="AV201" s="13" t="s">
        <v>145</v>
      </c>
      <c r="AW201" s="13" t="s">
        <v>37</v>
      </c>
      <c r="AX201" s="13" t="s">
        <v>22</v>
      </c>
      <c r="AY201" s="204" t="s">
        <v>137</v>
      </c>
    </row>
    <row r="202" spans="2:65" s="1" customFormat="1" ht="22.5" customHeight="1">
      <c r="B202" s="163"/>
      <c r="C202" s="164" t="s">
        <v>243</v>
      </c>
      <c r="D202" s="164" t="s">
        <v>140</v>
      </c>
      <c r="E202" s="165" t="s">
        <v>244</v>
      </c>
      <c r="F202" s="166" t="s">
        <v>245</v>
      </c>
      <c r="G202" s="167" t="s">
        <v>143</v>
      </c>
      <c r="H202" s="168">
        <v>1.23</v>
      </c>
      <c r="I202" s="169"/>
      <c r="J202" s="170">
        <f>ROUND(I202*H202,2)</f>
        <v>0</v>
      </c>
      <c r="K202" s="166" t="s">
        <v>144</v>
      </c>
      <c r="L202" s="34"/>
      <c r="M202" s="171" t="s">
        <v>3</v>
      </c>
      <c r="N202" s="172" t="s">
        <v>44</v>
      </c>
      <c r="O202" s="35"/>
      <c r="P202" s="173">
        <f>O202*H202</f>
        <v>0</v>
      </c>
      <c r="Q202" s="173">
        <v>0</v>
      </c>
      <c r="R202" s="173">
        <f>Q202*H202</f>
        <v>0</v>
      </c>
      <c r="S202" s="173">
        <v>0</v>
      </c>
      <c r="T202" s="174">
        <f>S202*H202</f>
        <v>0</v>
      </c>
      <c r="AR202" s="17" t="s">
        <v>145</v>
      </c>
      <c r="AT202" s="17" t="s">
        <v>140</v>
      </c>
      <c r="AU202" s="17" t="s">
        <v>81</v>
      </c>
      <c r="AY202" s="17" t="s">
        <v>137</v>
      </c>
      <c r="BE202" s="175">
        <f>IF(N202="základní",J202,0)</f>
        <v>0</v>
      </c>
      <c r="BF202" s="175">
        <f>IF(N202="snížená",J202,0)</f>
        <v>0</v>
      </c>
      <c r="BG202" s="175">
        <f>IF(N202="zákl. přenesená",J202,0)</f>
        <v>0</v>
      </c>
      <c r="BH202" s="175">
        <f>IF(N202="sníž. přenesená",J202,0)</f>
        <v>0</v>
      </c>
      <c r="BI202" s="175">
        <f>IF(N202="nulová",J202,0)</f>
        <v>0</v>
      </c>
      <c r="BJ202" s="17" t="s">
        <v>22</v>
      </c>
      <c r="BK202" s="175">
        <f>ROUND(I202*H202,2)</f>
        <v>0</v>
      </c>
      <c r="BL202" s="17" t="s">
        <v>145</v>
      </c>
      <c r="BM202" s="17" t="s">
        <v>243</v>
      </c>
    </row>
    <row r="203" spans="2:47" s="1" customFormat="1" ht="22.5" customHeight="1">
      <c r="B203" s="34"/>
      <c r="D203" s="176" t="s">
        <v>146</v>
      </c>
      <c r="F203" s="177" t="s">
        <v>245</v>
      </c>
      <c r="I203" s="178"/>
      <c r="L203" s="34"/>
      <c r="M203" s="63"/>
      <c r="N203" s="35"/>
      <c r="O203" s="35"/>
      <c r="P203" s="35"/>
      <c r="Q203" s="35"/>
      <c r="R203" s="35"/>
      <c r="S203" s="35"/>
      <c r="T203" s="64"/>
      <c r="AT203" s="17" t="s">
        <v>146</v>
      </c>
      <c r="AU203" s="17" t="s">
        <v>81</v>
      </c>
    </row>
    <row r="204" spans="2:51" s="11" customFormat="1" ht="31.5" customHeight="1">
      <c r="B204" s="179"/>
      <c r="D204" s="176" t="s">
        <v>147</v>
      </c>
      <c r="E204" s="180" t="s">
        <v>3</v>
      </c>
      <c r="F204" s="181" t="s">
        <v>246</v>
      </c>
      <c r="H204" s="182" t="s">
        <v>3</v>
      </c>
      <c r="I204" s="183"/>
      <c r="L204" s="179"/>
      <c r="M204" s="184"/>
      <c r="N204" s="185"/>
      <c r="O204" s="185"/>
      <c r="P204" s="185"/>
      <c r="Q204" s="185"/>
      <c r="R204" s="185"/>
      <c r="S204" s="185"/>
      <c r="T204" s="186"/>
      <c r="AT204" s="182" t="s">
        <v>147</v>
      </c>
      <c r="AU204" s="182" t="s">
        <v>81</v>
      </c>
      <c r="AV204" s="11" t="s">
        <v>22</v>
      </c>
      <c r="AW204" s="11" t="s">
        <v>37</v>
      </c>
      <c r="AX204" s="11" t="s">
        <v>73</v>
      </c>
      <c r="AY204" s="182" t="s">
        <v>137</v>
      </c>
    </row>
    <row r="205" spans="2:51" s="12" customFormat="1" ht="22.5" customHeight="1">
      <c r="B205" s="187"/>
      <c r="D205" s="176" t="s">
        <v>147</v>
      </c>
      <c r="E205" s="188" t="s">
        <v>3</v>
      </c>
      <c r="F205" s="189" t="s">
        <v>247</v>
      </c>
      <c r="H205" s="190">
        <v>1.23</v>
      </c>
      <c r="I205" s="191"/>
      <c r="L205" s="187"/>
      <c r="M205" s="192"/>
      <c r="N205" s="193"/>
      <c r="O205" s="193"/>
      <c r="P205" s="193"/>
      <c r="Q205" s="193"/>
      <c r="R205" s="193"/>
      <c r="S205" s="193"/>
      <c r="T205" s="194"/>
      <c r="AT205" s="188" t="s">
        <v>147</v>
      </c>
      <c r="AU205" s="188" t="s">
        <v>81</v>
      </c>
      <c r="AV205" s="12" t="s">
        <v>81</v>
      </c>
      <c r="AW205" s="12" t="s">
        <v>37</v>
      </c>
      <c r="AX205" s="12" t="s">
        <v>73</v>
      </c>
      <c r="AY205" s="188" t="s">
        <v>137</v>
      </c>
    </row>
    <row r="206" spans="2:51" s="13" customFormat="1" ht="22.5" customHeight="1">
      <c r="B206" s="195"/>
      <c r="D206" s="196" t="s">
        <v>147</v>
      </c>
      <c r="E206" s="197" t="s">
        <v>3</v>
      </c>
      <c r="F206" s="198" t="s">
        <v>150</v>
      </c>
      <c r="H206" s="199">
        <v>1.23</v>
      </c>
      <c r="I206" s="200"/>
      <c r="L206" s="195"/>
      <c r="M206" s="201"/>
      <c r="N206" s="202"/>
      <c r="O206" s="202"/>
      <c r="P206" s="202"/>
      <c r="Q206" s="202"/>
      <c r="R206" s="202"/>
      <c r="S206" s="202"/>
      <c r="T206" s="203"/>
      <c r="AT206" s="204" t="s">
        <v>147</v>
      </c>
      <c r="AU206" s="204" t="s">
        <v>81</v>
      </c>
      <c r="AV206" s="13" t="s">
        <v>145</v>
      </c>
      <c r="AW206" s="13" t="s">
        <v>37</v>
      </c>
      <c r="AX206" s="13" t="s">
        <v>22</v>
      </c>
      <c r="AY206" s="204" t="s">
        <v>137</v>
      </c>
    </row>
    <row r="207" spans="2:65" s="1" customFormat="1" ht="22.5" customHeight="1">
      <c r="B207" s="163"/>
      <c r="C207" s="164" t="s">
        <v>248</v>
      </c>
      <c r="D207" s="164" t="s">
        <v>140</v>
      </c>
      <c r="E207" s="165" t="s">
        <v>249</v>
      </c>
      <c r="F207" s="166" t="s">
        <v>250</v>
      </c>
      <c r="G207" s="167" t="s">
        <v>143</v>
      </c>
      <c r="H207" s="168">
        <v>0.563</v>
      </c>
      <c r="I207" s="169"/>
      <c r="J207" s="170">
        <f>ROUND(I207*H207,2)</f>
        <v>0</v>
      </c>
      <c r="K207" s="166" t="s">
        <v>144</v>
      </c>
      <c r="L207" s="34"/>
      <c r="M207" s="171" t="s">
        <v>3</v>
      </c>
      <c r="N207" s="172" t="s">
        <v>44</v>
      </c>
      <c r="O207" s="35"/>
      <c r="P207" s="173">
        <f>O207*H207</f>
        <v>0</v>
      </c>
      <c r="Q207" s="173">
        <v>0</v>
      </c>
      <c r="R207" s="173">
        <f>Q207*H207</f>
        <v>0</v>
      </c>
      <c r="S207" s="173">
        <v>0</v>
      </c>
      <c r="T207" s="174">
        <f>S207*H207</f>
        <v>0</v>
      </c>
      <c r="AR207" s="17" t="s">
        <v>145</v>
      </c>
      <c r="AT207" s="17" t="s">
        <v>140</v>
      </c>
      <c r="AU207" s="17" t="s">
        <v>81</v>
      </c>
      <c r="AY207" s="17" t="s">
        <v>137</v>
      </c>
      <c r="BE207" s="175">
        <f>IF(N207="základní",J207,0)</f>
        <v>0</v>
      </c>
      <c r="BF207" s="175">
        <f>IF(N207="snížená",J207,0)</f>
        <v>0</v>
      </c>
      <c r="BG207" s="175">
        <f>IF(N207="zákl. přenesená",J207,0)</f>
        <v>0</v>
      </c>
      <c r="BH207" s="175">
        <f>IF(N207="sníž. přenesená",J207,0)</f>
        <v>0</v>
      </c>
      <c r="BI207" s="175">
        <f>IF(N207="nulová",J207,0)</f>
        <v>0</v>
      </c>
      <c r="BJ207" s="17" t="s">
        <v>22</v>
      </c>
      <c r="BK207" s="175">
        <f>ROUND(I207*H207,2)</f>
        <v>0</v>
      </c>
      <c r="BL207" s="17" t="s">
        <v>145</v>
      </c>
      <c r="BM207" s="17" t="s">
        <v>248</v>
      </c>
    </row>
    <row r="208" spans="2:47" s="1" customFormat="1" ht="22.5" customHeight="1">
      <c r="B208" s="34"/>
      <c r="D208" s="176" t="s">
        <v>146</v>
      </c>
      <c r="F208" s="177" t="s">
        <v>250</v>
      </c>
      <c r="I208" s="178"/>
      <c r="L208" s="34"/>
      <c r="M208" s="63"/>
      <c r="N208" s="35"/>
      <c r="O208" s="35"/>
      <c r="P208" s="35"/>
      <c r="Q208" s="35"/>
      <c r="R208" s="35"/>
      <c r="S208" s="35"/>
      <c r="T208" s="64"/>
      <c r="AT208" s="17" t="s">
        <v>146</v>
      </c>
      <c r="AU208" s="17" t="s">
        <v>81</v>
      </c>
    </row>
    <row r="209" spans="2:51" s="11" customFormat="1" ht="31.5" customHeight="1">
      <c r="B209" s="179"/>
      <c r="D209" s="176" t="s">
        <v>147</v>
      </c>
      <c r="E209" s="180" t="s">
        <v>3</v>
      </c>
      <c r="F209" s="181" t="s">
        <v>251</v>
      </c>
      <c r="H209" s="182" t="s">
        <v>3</v>
      </c>
      <c r="I209" s="183"/>
      <c r="L209" s="179"/>
      <c r="M209" s="184"/>
      <c r="N209" s="185"/>
      <c r="O209" s="185"/>
      <c r="P209" s="185"/>
      <c r="Q209" s="185"/>
      <c r="R209" s="185"/>
      <c r="S209" s="185"/>
      <c r="T209" s="186"/>
      <c r="AT209" s="182" t="s">
        <v>147</v>
      </c>
      <c r="AU209" s="182" t="s">
        <v>81</v>
      </c>
      <c r="AV209" s="11" t="s">
        <v>22</v>
      </c>
      <c r="AW209" s="11" t="s">
        <v>37</v>
      </c>
      <c r="AX209" s="11" t="s">
        <v>73</v>
      </c>
      <c r="AY209" s="182" t="s">
        <v>137</v>
      </c>
    </row>
    <row r="210" spans="2:51" s="12" customFormat="1" ht="22.5" customHeight="1">
      <c r="B210" s="187"/>
      <c r="D210" s="176" t="s">
        <v>147</v>
      </c>
      <c r="E210" s="188" t="s">
        <v>3</v>
      </c>
      <c r="F210" s="189" t="s">
        <v>252</v>
      </c>
      <c r="H210" s="190">
        <v>0.563</v>
      </c>
      <c r="I210" s="191"/>
      <c r="L210" s="187"/>
      <c r="M210" s="192"/>
      <c r="N210" s="193"/>
      <c r="O210" s="193"/>
      <c r="P210" s="193"/>
      <c r="Q210" s="193"/>
      <c r="R210" s="193"/>
      <c r="S210" s="193"/>
      <c r="T210" s="194"/>
      <c r="AT210" s="188" t="s">
        <v>147</v>
      </c>
      <c r="AU210" s="188" t="s">
        <v>81</v>
      </c>
      <c r="AV210" s="12" t="s">
        <v>81</v>
      </c>
      <c r="AW210" s="12" t="s">
        <v>37</v>
      </c>
      <c r="AX210" s="12" t="s">
        <v>73</v>
      </c>
      <c r="AY210" s="188" t="s">
        <v>137</v>
      </c>
    </row>
    <row r="211" spans="2:51" s="13" customFormat="1" ht="22.5" customHeight="1">
      <c r="B211" s="195"/>
      <c r="D211" s="196" t="s">
        <v>147</v>
      </c>
      <c r="E211" s="197" t="s">
        <v>3</v>
      </c>
      <c r="F211" s="198" t="s">
        <v>150</v>
      </c>
      <c r="H211" s="199">
        <v>0.563</v>
      </c>
      <c r="I211" s="200"/>
      <c r="L211" s="195"/>
      <c r="M211" s="201"/>
      <c r="N211" s="202"/>
      <c r="O211" s="202"/>
      <c r="P211" s="202"/>
      <c r="Q211" s="202"/>
      <c r="R211" s="202"/>
      <c r="S211" s="202"/>
      <c r="T211" s="203"/>
      <c r="AT211" s="204" t="s">
        <v>147</v>
      </c>
      <c r="AU211" s="204" t="s">
        <v>81</v>
      </c>
      <c r="AV211" s="13" t="s">
        <v>145</v>
      </c>
      <c r="AW211" s="13" t="s">
        <v>37</v>
      </c>
      <c r="AX211" s="13" t="s">
        <v>22</v>
      </c>
      <c r="AY211" s="204" t="s">
        <v>137</v>
      </c>
    </row>
    <row r="212" spans="2:65" s="1" customFormat="1" ht="22.5" customHeight="1">
      <c r="B212" s="163"/>
      <c r="C212" s="164" t="s">
        <v>253</v>
      </c>
      <c r="D212" s="164" t="s">
        <v>140</v>
      </c>
      <c r="E212" s="165" t="s">
        <v>254</v>
      </c>
      <c r="F212" s="166" t="s">
        <v>255</v>
      </c>
      <c r="G212" s="167" t="s">
        <v>143</v>
      </c>
      <c r="H212" s="168">
        <v>3.8</v>
      </c>
      <c r="I212" s="169"/>
      <c r="J212" s="170">
        <f>ROUND(I212*H212,2)</f>
        <v>0</v>
      </c>
      <c r="K212" s="166" t="s">
        <v>144</v>
      </c>
      <c r="L212" s="34"/>
      <c r="M212" s="171" t="s">
        <v>3</v>
      </c>
      <c r="N212" s="172" t="s">
        <v>44</v>
      </c>
      <c r="O212" s="35"/>
      <c r="P212" s="173">
        <f>O212*H212</f>
        <v>0</v>
      </c>
      <c r="Q212" s="173">
        <v>0</v>
      </c>
      <c r="R212" s="173">
        <f>Q212*H212</f>
        <v>0</v>
      </c>
      <c r="S212" s="173">
        <v>0</v>
      </c>
      <c r="T212" s="174">
        <f>S212*H212</f>
        <v>0</v>
      </c>
      <c r="AR212" s="17" t="s">
        <v>145</v>
      </c>
      <c r="AT212" s="17" t="s">
        <v>140</v>
      </c>
      <c r="AU212" s="17" t="s">
        <v>81</v>
      </c>
      <c r="AY212" s="17" t="s">
        <v>137</v>
      </c>
      <c r="BE212" s="175">
        <f>IF(N212="základní",J212,0)</f>
        <v>0</v>
      </c>
      <c r="BF212" s="175">
        <f>IF(N212="snížená",J212,0)</f>
        <v>0</v>
      </c>
      <c r="BG212" s="175">
        <f>IF(N212="zákl. přenesená",J212,0)</f>
        <v>0</v>
      </c>
      <c r="BH212" s="175">
        <f>IF(N212="sníž. přenesená",J212,0)</f>
        <v>0</v>
      </c>
      <c r="BI212" s="175">
        <f>IF(N212="nulová",J212,0)</f>
        <v>0</v>
      </c>
      <c r="BJ212" s="17" t="s">
        <v>22</v>
      </c>
      <c r="BK212" s="175">
        <f>ROUND(I212*H212,2)</f>
        <v>0</v>
      </c>
      <c r="BL212" s="17" t="s">
        <v>145</v>
      </c>
      <c r="BM212" s="17" t="s">
        <v>253</v>
      </c>
    </row>
    <row r="213" spans="2:47" s="1" customFormat="1" ht="22.5" customHeight="1">
      <c r="B213" s="34"/>
      <c r="D213" s="176" t="s">
        <v>146</v>
      </c>
      <c r="F213" s="177" t="s">
        <v>255</v>
      </c>
      <c r="I213" s="178"/>
      <c r="L213" s="34"/>
      <c r="M213" s="63"/>
      <c r="N213" s="35"/>
      <c r="O213" s="35"/>
      <c r="P213" s="35"/>
      <c r="Q213" s="35"/>
      <c r="R213" s="35"/>
      <c r="S213" s="35"/>
      <c r="T213" s="64"/>
      <c r="AT213" s="17" t="s">
        <v>146</v>
      </c>
      <c r="AU213" s="17" t="s">
        <v>81</v>
      </c>
    </row>
    <row r="214" spans="2:51" s="11" customFormat="1" ht="31.5" customHeight="1">
      <c r="B214" s="179"/>
      <c r="D214" s="176" t="s">
        <v>147</v>
      </c>
      <c r="E214" s="180" t="s">
        <v>3</v>
      </c>
      <c r="F214" s="181" t="s">
        <v>256</v>
      </c>
      <c r="H214" s="182" t="s">
        <v>3</v>
      </c>
      <c r="I214" s="183"/>
      <c r="L214" s="179"/>
      <c r="M214" s="184"/>
      <c r="N214" s="185"/>
      <c r="O214" s="185"/>
      <c r="P214" s="185"/>
      <c r="Q214" s="185"/>
      <c r="R214" s="185"/>
      <c r="S214" s="185"/>
      <c r="T214" s="186"/>
      <c r="AT214" s="182" t="s">
        <v>147</v>
      </c>
      <c r="AU214" s="182" t="s">
        <v>81</v>
      </c>
      <c r="AV214" s="11" t="s">
        <v>22</v>
      </c>
      <c r="AW214" s="11" t="s">
        <v>37</v>
      </c>
      <c r="AX214" s="11" t="s">
        <v>73</v>
      </c>
      <c r="AY214" s="182" t="s">
        <v>137</v>
      </c>
    </row>
    <row r="215" spans="2:51" s="12" customFormat="1" ht="22.5" customHeight="1">
      <c r="B215" s="187"/>
      <c r="D215" s="176" t="s">
        <v>147</v>
      </c>
      <c r="E215" s="188" t="s">
        <v>3</v>
      </c>
      <c r="F215" s="189" t="s">
        <v>257</v>
      </c>
      <c r="H215" s="190">
        <v>1.64</v>
      </c>
      <c r="I215" s="191"/>
      <c r="L215" s="187"/>
      <c r="M215" s="192"/>
      <c r="N215" s="193"/>
      <c r="O215" s="193"/>
      <c r="P215" s="193"/>
      <c r="Q215" s="193"/>
      <c r="R215" s="193"/>
      <c r="S215" s="193"/>
      <c r="T215" s="194"/>
      <c r="AT215" s="188" t="s">
        <v>147</v>
      </c>
      <c r="AU215" s="188" t="s">
        <v>81</v>
      </c>
      <c r="AV215" s="12" t="s">
        <v>81</v>
      </c>
      <c r="AW215" s="12" t="s">
        <v>37</v>
      </c>
      <c r="AX215" s="12" t="s">
        <v>73</v>
      </c>
      <c r="AY215" s="188" t="s">
        <v>137</v>
      </c>
    </row>
    <row r="216" spans="2:51" s="12" customFormat="1" ht="22.5" customHeight="1">
      <c r="B216" s="187"/>
      <c r="D216" s="176" t="s">
        <v>147</v>
      </c>
      <c r="E216" s="188" t="s">
        <v>3</v>
      </c>
      <c r="F216" s="189" t="s">
        <v>258</v>
      </c>
      <c r="H216" s="190">
        <v>2.16</v>
      </c>
      <c r="I216" s="191"/>
      <c r="L216" s="187"/>
      <c r="M216" s="192"/>
      <c r="N216" s="193"/>
      <c r="O216" s="193"/>
      <c r="P216" s="193"/>
      <c r="Q216" s="193"/>
      <c r="R216" s="193"/>
      <c r="S216" s="193"/>
      <c r="T216" s="194"/>
      <c r="AT216" s="188" t="s">
        <v>147</v>
      </c>
      <c r="AU216" s="188" t="s">
        <v>81</v>
      </c>
      <c r="AV216" s="12" t="s">
        <v>81</v>
      </c>
      <c r="AW216" s="12" t="s">
        <v>37</v>
      </c>
      <c r="AX216" s="12" t="s">
        <v>73</v>
      </c>
      <c r="AY216" s="188" t="s">
        <v>137</v>
      </c>
    </row>
    <row r="217" spans="2:51" s="13" customFormat="1" ht="22.5" customHeight="1">
      <c r="B217" s="195"/>
      <c r="D217" s="196" t="s">
        <v>147</v>
      </c>
      <c r="E217" s="197" t="s">
        <v>3</v>
      </c>
      <c r="F217" s="198" t="s">
        <v>150</v>
      </c>
      <c r="H217" s="199">
        <v>3.8</v>
      </c>
      <c r="I217" s="200"/>
      <c r="L217" s="195"/>
      <c r="M217" s="201"/>
      <c r="N217" s="202"/>
      <c r="O217" s="202"/>
      <c r="P217" s="202"/>
      <c r="Q217" s="202"/>
      <c r="R217" s="202"/>
      <c r="S217" s="202"/>
      <c r="T217" s="203"/>
      <c r="AT217" s="204" t="s">
        <v>147</v>
      </c>
      <c r="AU217" s="204" t="s">
        <v>81</v>
      </c>
      <c r="AV217" s="13" t="s">
        <v>145</v>
      </c>
      <c r="AW217" s="13" t="s">
        <v>37</v>
      </c>
      <c r="AX217" s="13" t="s">
        <v>22</v>
      </c>
      <c r="AY217" s="204" t="s">
        <v>137</v>
      </c>
    </row>
    <row r="218" spans="2:65" s="1" customFormat="1" ht="22.5" customHeight="1">
      <c r="B218" s="163"/>
      <c r="C218" s="164" t="s">
        <v>8</v>
      </c>
      <c r="D218" s="164" t="s">
        <v>140</v>
      </c>
      <c r="E218" s="165" t="s">
        <v>259</v>
      </c>
      <c r="F218" s="166" t="s">
        <v>260</v>
      </c>
      <c r="G218" s="167" t="s">
        <v>143</v>
      </c>
      <c r="H218" s="168">
        <v>15.64</v>
      </c>
      <c r="I218" s="169"/>
      <c r="J218" s="170">
        <f>ROUND(I218*H218,2)</f>
        <v>0</v>
      </c>
      <c r="K218" s="166" t="s">
        <v>144</v>
      </c>
      <c r="L218" s="34"/>
      <c r="M218" s="171" t="s">
        <v>3</v>
      </c>
      <c r="N218" s="172" t="s">
        <v>44</v>
      </c>
      <c r="O218" s="35"/>
      <c r="P218" s="173">
        <f>O218*H218</f>
        <v>0</v>
      </c>
      <c r="Q218" s="173">
        <v>0</v>
      </c>
      <c r="R218" s="173">
        <f>Q218*H218</f>
        <v>0</v>
      </c>
      <c r="S218" s="173">
        <v>0</v>
      </c>
      <c r="T218" s="174">
        <f>S218*H218</f>
        <v>0</v>
      </c>
      <c r="AR218" s="17" t="s">
        <v>145</v>
      </c>
      <c r="AT218" s="17" t="s">
        <v>140</v>
      </c>
      <c r="AU218" s="17" t="s">
        <v>81</v>
      </c>
      <c r="AY218" s="17" t="s">
        <v>137</v>
      </c>
      <c r="BE218" s="175">
        <f>IF(N218="základní",J218,0)</f>
        <v>0</v>
      </c>
      <c r="BF218" s="175">
        <f>IF(N218="snížená",J218,0)</f>
        <v>0</v>
      </c>
      <c r="BG218" s="175">
        <f>IF(N218="zákl. přenesená",J218,0)</f>
        <v>0</v>
      </c>
      <c r="BH218" s="175">
        <f>IF(N218="sníž. přenesená",J218,0)</f>
        <v>0</v>
      </c>
      <c r="BI218" s="175">
        <f>IF(N218="nulová",J218,0)</f>
        <v>0</v>
      </c>
      <c r="BJ218" s="17" t="s">
        <v>22</v>
      </c>
      <c r="BK218" s="175">
        <f>ROUND(I218*H218,2)</f>
        <v>0</v>
      </c>
      <c r="BL218" s="17" t="s">
        <v>145</v>
      </c>
      <c r="BM218" s="17" t="s">
        <v>8</v>
      </c>
    </row>
    <row r="219" spans="2:47" s="1" customFormat="1" ht="22.5" customHeight="1">
      <c r="B219" s="34"/>
      <c r="D219" s="176" t="s">
        <v>146</v>
      </c>
      <c r="F219" s="177" t="s">
        <v>260</v>
      </c>
      <c r="I219" s="178"/>
      <c r="L219" s="34"/>
      <c r="M219" s="63"/>
      <c r="N219" s="35"/>
      <c r="O219" s="35"/>
      <c r="P219" s="35"/>
      <c r="Q219" s="35"/>
      <c r="R219" s="35"/>
      <c r="S219" s="35"/>
      <c r="T219" s="64"/>
      <c r="AT219" s="17" t="s">
        <v>146</v>
      </c>
      <c r="AU219" s="17" t="s">
        <v>81</v>
      </c>
    </row>
    <row r="220" spans="2:51" s="11" customFormat="1" ht="31.5" customHeight="1">
      <c r="B220" s="179"/>
      <c r="D220" s="176" t="s">
        <v>147</v>
      </c>
      <c r="E220" s="180" t="s">
        <v>3</v>
      </c>
      <c r="F220" s="181" t="s">
        <v>261</v>
      </c>
      <c r="H220" s="182" t="s">
        <v>3</v>
      </c>
      <c r="I220" s="183"/>
      <c r="L220" s="179"/>
      <c r="M220" s="184"/>
      <c r="N220" s="185"/>
      <c r="O220" s="185"/>
      <c r="P220" s="185"/>
      <c r="Q220" s="185"/>
      <c r="R220" s="185"/>
      <c r="S220" s="185"/>
      <c r="T220" s="186"/>
      <c r="AT220" s="182" t="s">
        <v>147</v>
      </c>
      <c r="AU220" s="182" t="s">
        <v>81</v>
      </c>
      <c r="AV220" s="11" t="s">
        <v>22</v>
      </c>
      <c r="AW220" s="11" t="s">
        <v>37</v>
      </c>
      <c r="AX220" s="11" t="s">
        <v>73</v>
      </c>
      <c r="AY220" s="182" t="s">
        <v>137</v>
      </c>
    </row>
    <row r="221" spans="2:51" s="11" customFormat="1" ht="22.5" customHeight="1">
      <c r="B221" s="179"/>
      <c r="D221" s="176" t="s">
        <v>147</v>
      </c>
      <c r="E221" s="180" t="s">
        <v>3</v>
      </c>
      <c r="F221" s="181" t="s">
        <v>262</v>
      </c>
      <c r="H221" s="182" t="s">
        <v>3</v>
      </c>
      <c r="I221" s="183"/>
      <c r="L221" s="179"/>
      <c r="M221" s="184"/>
      <c r="N221" s="185"/>
      <c r="O221" s="185"/>
      <c r="P221" s="185"/>
      <c r="Q221" s="185"/>
      <c r="R221" s="185"/>
      <c r="S221" s="185"/>
      <c r="T221" s="186"/>
      <c r="AT221" s="182" t="s">
        <v>147</v>
      </c>
      <c r="AU221" s="182" t="s">
        <v>81</v>
      </c>
      <c r="AV221" s="11" t="s">
        <v>22</v>
      </c>
      <c r="AW221" s="11" t="s">
        <v>37</v>
      </c>
      <c r="AX221" s="11" t="s">
        <v>73</v>
      </c>
      <c r="AY221" s="182" t="s">
        <v>137</v>
      </c>
    </row>
    <row r="222" spans="2:51" s="12" customFormat="1" ht="22.5" customHeight="1">
      <c r="B222" s="187"/>
      <c r="D222" s="176" t="s">
        <v>147</v>
      </c>
      <c r="E222" s="188" t="s">
        <v>3</v>
      </c>
      <c r="F222" s="189" t="s">
        <v>263</v>
      </c>
      <c r="H222" s="190">
        <v>4.728</v>
      </c>
      <c r="I222" s="191"/>
      <c r="L222" s="187"/>
      <c r="M222" s="192"/>
      <c r="N222" s="193"/>
      <c r="O222" s="193"/>
      <c r="P222" s="193"/>
      <c r="Q222" s="193"/>
      <c r="R222" s="193"/>
      <c r="S222" s="193"/>
      <c r="T222" s="194"/>
      <c r="AT222" s="188" t="s">
        <v>147</v>
      </c>
      <c r="AU222" s="188" t="s">
        <v>81</v>
      </c>
      <c r="AV222" s="12" t="s">
        <v>81</v>
      </c>
      <c r="AW222" s="12" t="s">
        <v>37</v>
      </c>
      <c r="AX222" s="12" t="s">
        <v>73</v>
      </c>
      <c r="AY222" s="188" t="s">
        <v>137</v>
      </c>
    </row>
    <row r="223" spans="2:51" s="12" customFormat="1" ht="22.5" customHeight="1">
      <c r="B223" s="187"/>
      <c r="D223" s="176" t="s">
        <v>147</v>
      </c>
      <c r="E223" s="188" t="s">
        <v>3</v>
      </c>
      <c r="F223" s="189" t="s">
        <v>264</v>
      </c>
      <c r="H223" s="190">
        <v>1.516</v>
      </c>
      <c r="I223" s="191"/>
      <c r="L223" s="187"/>
      <c r="M223" s="192"/>
      <c r="N223" s="193"/>
      <c r="O223" s="193"/>
      <c r="P223" s="193"/>
      <c r="Q223" s="193"/>
      <c r="R223" s="193"/>
      <c r="S223" s="193"/>
      <c r="T223" s="194"/>
      <c r="AT223" s="188" t="s">
        <v>147</v>
      </c>
      <c r="AU223" s="188" t="s">
        <v>81</v>
      </c>
      <c r="AV223" s="12" t="s">
        <v>81</v>
      </c>
      <c r="AW223" s="12" t="s">
        <v>37</v>
      </c>
      <c r="AX223" s="12" t="s">
        <v>73</v>
      </c>
      <c r="AY223" s="188" t="s">
        <v>137</v>
      </c>
    </row>
    <row r="224" spans="2:51" s="12" customFormat="1" ht="22.5" customHeight="1">
      <c r="B224" s="187"/>
      <c r="D224" s="176" t="s">
        <v>147</v>
      </c>
      <c r="E224" s="188" t="s">
        <v>3</v>
      </c>
      <c r="F224" s="189" t="s">
        <v>265</v>
      </c>
      <c r="H224" s="190">
        <v>1.576</v>
      </c>
      <c r="I224" s="191"/>
      <c r="L224" s="187"/>
      <c r="M224" s="192"/>
      <c r="N224" s="193"/>
      <c r="O224" s="193"/>
      <c r="P224" s="193"/>
      <c r="Q224" s="193"/>
      <c r="R224" s="193"/>
      <c r="S224" s="193"/>
      <c r="T224" s="194"/>
      <c r="AT224" s="188" t="s">
        <v>147</v>
      </c>
      <c r="AU224" s="188" t="s">
        <v>81</v>
      </c>
      <c r="AV224" s="12" t="s">
        <v>81</v>
      </c>
      <c r="AW224" s="12" t="s">
        <v>37</v>
      </c>
      <c r="AX224" s="12" t="s">
        <v>73</v>
      </c>
      <c r="AY224" s="188" t="s">
        <v>137</v>
      </c>
    </row>
    <row r="225" spans="2:51" s="12" customFormat="1" ht="22.5" customHeight="1">
      <c r="B225" s="187"/>
      <c r="D225" s="176" t="s">
        <v>147</v>
      </c>
      <c r="E225" s="188" t="s">
        <v>3</v>
      </c>
      <c r="F225" s="189" t="s">
        <v>266</v>
      </c>
      <c r="H225" s="190">
        <v>3.152</v>
      </c>
      <c r="I225" s="191"/>
      <c r="L225" s="187"/>
      <c r="M225" s="192"/>
      <c r="N225" s="193"/>
      <c r="O225" s="193"/>
      <c r="P225" s="193"/>
      <c r="Q225" s="193"/>
      <c r="R225" s="193"/>
      <c r="S225" s="193"/>
      <c r="T225" s="194"/>
      <c r="AT225" s="188" t="s">
        <v>147</v>
      </c>
      <c r="AU225" s="188" t="s">
        <v>81</v>
      </c>
      <c r="AV225" s="12" t="s">
        <v>81</v>
      </c>
      <c r="AW225" s="12" t="s">
        <v>37</v>
      </c>
      <c r="AX225" s="12" t="s">
        <v>73</v>
      </c>
      <c r="AY225" s="188" t="s">
        <v>137</v>
      </c>
    </row>
    <row r="226" spans="2:51" s="12" customFormat="1" ht="22.5" customHeight="1">
      <c r="B226" s="187"/>
      <c r="D226" s="176" t="s">
        <v>147</v>
      </c>
      <c r="E226" s="188" t="s">
        <v>3</v>
      </c>
      <c r="F226" s="189" t="s">
        <v>267</v>
      </c>
      <c r="H226" s="190">
        <v>1.576</v>
      </c>
      <c r="I226" s="191"/>
      <c r="L226" s="187"/>
      <c r="M226" s="192"/>
      <c r="N226" s="193"/>
      <c r="O226" s="193"/>
      <c r="P226" s="193"/>
      <c r="Q226" s="193"/>
      <c r="R226" s="193"/>
      <c r="S226" s="193"/>
      <c r="T226" s="194"/>
      <c r="AT226" s="188" t="s">
        <v>147</v>
      </c>
      <c r="AU226" s="188" t="s">
        <v>81</v>
      </c>
      <c r="AV226" s="12" t="s">
        <v>81</v>
      </c>
      <c r="AW226" s="12" t="s">
        <v>37</v>
      </c>
      <c r="AX226" s="12" t="s">
        <v>73</v>
      </c>
      <c r="AY226" s="188" t="s">
        <v>137</v>
      </c>
    </row>
    <row r="227" spans="2:51" s="12" customFormat="1" ht="22.5" customHeight="1">
      <c r="B227" s="187"/>
      <c r="D227" s="176" t="s">
        <v>147</v>
      </c>
      <c r="E227" s="188" t="s">
        <v>3</v>
      </c>
      <c r="F227" s="189" t="s">
        <v>268</v>
      </c>
      <c r="H227" s="190">
        <v>3.092</v>
      </c>
      <c r="I227" s="191"/>
      <c r="L227" s="187"/>
      <c r="M227" s="192"/>
      <c r="N227" s="193"/>
      <c r="O227" s="193"/>
      <c r="P227" s="193"/>
      <c r="Q227" s="193"/>
      <c r="R227" s="193"/>
      <c r="S227" s="193"/>
      <c r="T227" s="194"/>
      <c r="AT227" s="188" t="s">
        <v>147</v>
      </c>
      <c r="AU227" s="188" t="s">
        <v>81</v>
      </c>
      <c r="AV227" s="12" t="s">
        <v>81</v>
      </c>
      <c r="AW227" s="12" t="s">
        <v>37</v>
      </c>
      <c r="AX227" s="12" t="s">
        <v>73</v>
      </c>
      <c r="AY227" s="188" t="s">
        <v>137</v>
      </c>
    </row>
    <row r="228" spans="2:51" s="13" customFormat="1" ht="22.5" customHeight="1">
      <c r="B228" s="195"/>
      <c r="D228" s="196" t="s">
        <v>147</v>
      </c>
      <c r="E228" s="197" t="s">
        <v>3</v>
      </c>
      <c r="F228" s="198" t="s">
        <v>150</v>
      </c>
      <c r="H228" s="199">
        <v>15.64</v>
      </c>
      <c r="I228" s="200"/>
      <c r="L228" s="195"/>
      <c r="M228" s="201"/>
      <c r="N228" s="202"/>
      <c r="O228" s="202"/>
      <c r="P228" s="202"/>
      <c r="Q228" s="202"/>
      <c r="R228" s="202"/>
      <c r="S228" s="202"/>
      <c r="T228" s="203"/>
      <c r="AT228" s="204" t="s">
        <v>147</v>
      </c>
      <c r="AU228" s="204" t="s">
        <v>81</v>
      </c>
      <c r="AV228" s="13" t="s">
        <v>145</v>
      </c>
      <c r="AW228" s="13" t="s">
        <v>37</v>
      </c>
      <c r="AX228" s="13" t="s">
        <v>22</v>
      </c>
      <c r="AY228" s="204" t="s">
        <v>137</v>
      </c>
    </row>
    <row r="229" spans="2:65" s="1" customFormat="1" ht="22.5" customHeight="1">
      <c r="B229" s="163"/>
      <c r="C229" s="164" t="s">
        <v>269</v>
      </c>
      <c r="D229" s="164" t="s">
        <v>140</v>
      </c>
      <c r="E229" s="165" t="s">
        <v>270</v>
      </c>
      <c r="F229" s="166" t="s">
        <v>271</v>
      </c>
      <c r="G229" s="167" t="s">
        <v>143</v>
      </c>
      <c r="H229" s="168">
        <v>6.717</v>
      </c>
      <c r="I229" s="169"/>
      <c r="J229" s="170">
        <f>ROUND(I229*H229,2)</f>
        <v>0</v>
      </c>
      <c r="K229" s="166" t="s">
        <v>144</v>
      </c>
      <c r="L229" s="34"/>
      <c r="M229" s="171" t="s">
        <v>3</v>
      </c>
      <c r="N229" s="172" t="s">
        <v>44</v>
      </c>
      <c r="O229" s="35"/>
      <c r="P229" s="173">
        <f>O229*H229</f>
        <v>0</v>
      </c>
      <c r="Q229" s="173">
        <v>0</v>
      </c>
      <c r="R229" s="173">
        <f>Q229*H229</f>
        <v>0</v>
      </c>
      <c r="S229" s="173">
        <v>0</v>
      </c>
      <c r="T229" s="174">
        <f>S229*H229</f>
        <v>0</v>
      </c>
      <c r="AR229" s="17" t="s">
        <v>145</v>
      </c>
      <c r="AT229" s="17" t="s">
        <v>140</v>
      </c>
      <c r="AU229" s="17" t="s">
        <v>81</v>
      </c>
      <c r="AY229" s="17" t="s">
        <v>137</v>
      </c>
      <c r="BE229" s="175">
        <f>IF(N229="základní",J229,0)</f>
        <v>0</v>
      </c>
      <c r="BF229" s="175">
        <f>IF(N229="snížená",J229,0)</f>
        <v>0</v>
      </c>
      <c r="BG229" s="175">
        <f>IF(N229="zákl. přenesená",J229,0)</f>
        <v>0</v>
      </c>
      <c r="BH229" s="175">
        <f>IF(N229="sníž. přenesená",J229,0)</f>
        <v>0</v>
      </c>
      <c r="BI229" s="175">
        <f>IF(N229="nulová",J229,0)</f>
        <v>0</v>
      </c>
      <c r="BJ229" s="17" t="s">
        <v>22</v>
      </c>
      <c r="BK229" s="175">
        <f>ROUND(I229*H229,2)</f>
        <v>0</v>
      </c>
      <c r="BL229" s="17" t="s">
        <v>145</v>
      </c>
      <c r="BM229" s="17" t="s">
        <v>269</v>
      </c>
    </row>
    <row r="230" spans="2:47" s="1" customFormat="1" ht="22.5" customHeight="1">
      <c r="B230" s="34"/>
      <c r="D230" s="176" t="s">
        <v>146</v>
      </c>
      <c r="F230" s="177" t="s">
        <v>271</v>
      </c>
      <c r="I230" s="178"/>
      <c r="L230" s="34"/>
      <c r="M230" s="63"/>
      <c r="N230" s="35"/>
      <c r="O230" s="35"/>
      <c r="P230" s="35"/>
      <c r="Q230" s="35"/>
      <c r="R230" s="35"/>
      <c r="S230" s="35"/>
      <c r="T230" s="64"/>
      <c r="AT230" s="17" t="s">
        <v>146</v>
      </c>
      <c r="AU230" s="17" t="s">
        <v>81</v>
      </c>
    </row>
    <row r="231" spans="2:51" s="11" customFormat="1" ht="31.5" customHeight="1">
      <c r="B231" s="179"/>
      <c r="D231" s="176" t="s">
        <v>147</v>
      </c>
      <c r="E231" s="180" t="s">
        <v>3</v>
      </c>
      <c r="F231" s="181" t="s">
        <v>272</v>
      </c>
      <c r="H231" s="182" t="s">
        <v>3</v>
      </c>
      <c r="I231" s="183"/>
      <c r="L231" s="179"/>
      <c r="M231" s="184"/>
      <c r="N231" s="185"/>
      <c r="O231" s="185"/>
      <c r="P231" s="185"/>
      <c r="Q231" s="185"/>
      <c r="R231" s="185"/>
      <c r="S231" s="185"/>
      <c r="T231" s="186"/>
      <c r="AT231" s="182" t="s">
        <v>147</v>
      </c>
      <c r="AU231" s="182" t="s">
        <v>81</v>
      </c>
      <c r="AV231" s="11" t="s">
        <v>22</v>
      </c>
      <c r="AW231" s="11" t="s">
        <v>37</v>
      </c>
      <c r="AX231" s="11" t="s">
        <v>73</v>
      </c>
      <c r="AY231" s="182" t="s">
        <v>137</v>
      </c>
    </row>
    <row r="232" spans="2:51" s="12" customFormat="1" ht="22.5" customHeight="1">
      <c r="B232" s="187"/>
      <c r="D232" s="176" t="s">
        <v>147</v>
      </c>
      <c r="E232" s="188" t="s">
        <v>3</v>
      </c>
      <c r="F232" s="189" t="s">
        <v>273</v>
      </c>
      <c r="H232" s="190">
        <v>1.182</v>
      </c>
      <c r="I232" s="191"/>
      <c r="L232" s="187"/>
      <c r="M232" s="192"/>
      <c r="N232" s="193"/>
      <c r="O232" s="193"/>
      <c r="P232" s="193"/>
      <c r="Q232" s="193"/>
      <c r="R232" s="193"/>
      <c r="S232" s="193"/>
      <c r="T232" s="194"/>
      <c r="AT232" s="188" t="s">
        <v>147</v>
      </c>
      <c r="AU232" s="188" t="s">
        <v>81</v>
      </c>
      <c r="AV232" s="12" t="s">
        <v>81</v>
      </c>
      <c r="AW232" s="12" t="s">
        <v>37</v>
      </c>
      <c r="AX232" s="12" t="s">
        <v>73</v>
      </c>
      <c r="AY232" s="188" t="s">
        <v>137</v>
      </c>
    </row>
    <row r="233" spans="2:51" s="12" customFormat="1" ht="22.5" customHeight="1">
      <c r="B233" s="187"/>
      <c r="D233" s="176" t="s">
        <v>147</v>
      </c>
      <c r="E233" s="188" t="s">
        <v>3</v>
      </c>
      <c r="F233" s="189" t="s">
        <v>274</v>
      </c>
      <c r="H233" s="190">
        <v>5.535</v>
      </c>
      <c r="I233" s="191"/>
      <c r="L233" s="187"/>
      <c r="M233" s="192"/>
      <c r="N233" s="193"/>
      <c r="O233" s="193"/>
      <c r="P233" s="193"/>
      <c r="Q233" s="193"/>
      <c r="R233" s="193"/>
      <c r="S233" s="193"/>
      <c r="T233" s="194"/>
      <c r="AT233" s="188" t="s">
        <v>147</v>
      </c>
      <c r="AU233" s="188" t="s">
        <v>81</v>
      </c>
      <c r="AV233" s="12" t="s">
        <v>81</v>
      </c>
      <c r="AW233" s="12" t="s">
        <v>37</v>
      </c>
      <c r="AX233" s="12" t="s">
        <v>73</v>
      </c>
      <c r="AY233" s="188" t="s">
        <v>137</v>
      </c>
    </row>
    <row r="234" spans="2:51" s="13" customFormat="1" ht="22.5" customHeight="1">
      <c r="B234" s="195"/>
      <c r="D234" s="196" t="s">
        <v>147</v>
      </c>
      <c r="E234" s="197" t="s">
        <v>3</v>
      </c>
      <c r="F234" s="198" t="s">
        <v>150</v>
      </c>
      <c r="H234" s="199">
        <v>6.717</v>
      </c>
      <c r="I234" s="200"/>
      <c r="L234" s="195"/>
      <c r="M234" s="201"/>
      <c r="N234" s="202"/>
      <c r="O234" s="202"/>
      <c r="P234" s="202"/>
      <c r="Q234" s="202"/>
      <c r="R234" s="202"/>
      <c r="S234" s="202"/>
      <c r="T234" s="203"/>
      <c r="AT234" s="204" t="s">
        <v>147</v>
      </c>
      <c r="AU234" s="204" t="s">
        <v>81</v>
      </c>
      <c r="AV234" s="13" t="s">
        <v>145</v>
      </c>
      <c r="AW234" s="13" t="s">
        <v>37</v>
      </c>
      <c r="AX234" s="13" t="s">
        <v>22</v>
      </c>
      <c r="AY234" s="204" t="s">
        <v>137</v>
      </c>
    </row>
    <row r="235" spans="2:65" s="1" customFormat="1" ht="22.5" customHeight="1">
      <c r="B235" s="163"/>
      <c r="C235" s="164" t="s">
        <v>275</v>
      </c>
      <c r="D235" s="164" t="s">
        <v>140</v>
      </c>
      <c r="E235" s="165" t="s">
        <v>276</v>
      </c>
      <c r="F235" s="166" t="s">
        <v>277</v>
      </c>
      <c r="G235" s="167" t="s">
        <v>278</v>
      </c>
      <c r="H235" s="168">
        <v>0.554</v>
      </c>
      <c r="I235" s="169"/>
      <c r="J235" s="170">
        <f>ROUND(I235*H235,2)</f>
        <v>0</v>
      </c>
      <c r="K235" s="166" t="s">
        <v>144</v>
      </c>
      <c r="L235" s="34"/>
      <c r="M235" s="171" t="s">
        <v>3</v>
      </c>
      <c r="N235" s="172" t="s">
        <v>44</v>
      </c>
      <c r="O235" s="35"/>
      <c r="P235" s="173">
        <f>O235*H235</f>
        <v>0</v>
      </c>
      <c r="Q235" s="173">
        <v>0</v>
      </c>
      <c r="R235" s="173">
        <f>Q235*H235</f>
        <v>0</v>
      </c>
      <c r="S235" s="173">
        <v>0</v>
      </c>
      <c r="T235" s="174">
        <f>S235*H235</f>
        <v>0</v>
      </c>
      <c r="AR235" s="17" t="s">
        <v>145</v>
      </c>
      <c r="AT235" s="17" t="s">
        <v>140</v>
      </c>
      <c r="AU235" s="17" t="s">
        <v>81</v>
      </c>
      <c r="AY235" s="17" t="s">
        <v>137</v>
      </c>
      <c r="BE235" s="175">
        <f>IF(N235="základní",J235,0)</f>
        <v>0</v>
      </c>
      <c r="BF235" s="175">
        <f>IF(N235="snížená",J235,0)</f>
        <v>0</v>
      </c>
      <c r="BG235" s="175">
        <f>IF(N235="zákl. přenesená",J235,0)</f>
        <v>0</v>
      </c>
      <c r="BH235" s="175">
        <f>IF(N235="sníž. přenesená",J235,0)</f>
        <v>0</v>
      </c>
      <c r="BI235" s="175">
        <f>IF(N235="nulová",J235,0)</f>
        <v>0</v>
      </c>
      <c r="BJ235" s="17" t="s">
        <v>22</v>
      </c>
      <c r="BK235" s="175">
        <f>ROUND(I235*H235,2)</f>
        <v>0</v>
      </c>
      <c r="BL235" s="17" t="s">
        <v>145</v>
      </c>
      <c r="BM235" s="17" t="s">
        <v>275</v>
      </c>
    </row>
    <row r="236" spans="2:47" s="1" customFormat="1" ht="22.5" customHeight="1">
      <c r="B236" s="34"/>
      <c r="D236" s="176" t="s">
        <v>146</v>
      </c>
      <c r="F236" s="177" t="s">
        <v>277</v>
      </c>
      <c r="I236" s="178"/>
      <c r="L236" s="34"/>
      <c r="M236" s="63"/>
      <c r="N236" s="35"/>
      <c r="O236" s="35"/>
      <c r="P236" s="35"/>
      <c r="Q236" s="35"/>
      <c r="R236" s="35"/>
      <c r="S236" s="35"/>
      <c r="T236" s="64"/>
      <c r="AT236" s="17" t="s">
        <v>146</v>
      </c>
      <c r="AU236" s="17" t="s">
        <v>81</v>
      </c>
    </row>
    <row r="237" spans="2:51" s="11" customFormat="1" ht="31.5" customHeight="1">
      <c r="B237" s="179"/>
      <c r="D237" s="176" t="s">
        <v>147</v>
      </c>
      <c r="E237" s="180" t="s">
        <v>3</v>
      </c>
      <c r="F237" s="181" t="s">
        <v>272</v>
      </c>
      <c r="H237" s="182" t="s">
        <v>3</v>
      </c>
      <c r="I237" s="183"/>
      <c r="L237" s="179"/>
      <c r="M237" s="184"/>
      <c r="N237" s="185"/>
      <c r="O237" s="185"/>
      <c r="P237" s="185"/>
      <c r="Q237" s="185"/>
      <c r="R237" s="185"/>
      <c r="S237" s="185"/>
      <c r="T237" s="186"/>
      <c r="AT237" s="182" t="s">
        <v>147</v>
      </c>
      <c r="AU237" s="182" t="s">
        <v>81</v>
      </c>
      <c r="AV237" s="11" t="s">
        <v>22</v>
      </c>
      <c r="AW237" s="11" t="s">
        <v>37</v>
      </c>
      <c r="AX237" s="11" t="s">
        <v>73</v>
      </c>
      <c r="AY237" s="182" t="s">
        <v>137</v>
      </c>
    </row>
    <row r="238" spans="2:51" s="12" customFormat="1" ht="22.5" customHeight="1">
      <c r="B238" s="187"/>
      <c r="D238" s="176" t="s">
        <v>147</v>
      </c>
      <c r="E238" s="188" t="s">
        <v>3</v>
      </c>
      <c r="F238" s="189" t="s">
        <v>279</v>
      </c>
      <c r="H238" s="190">
        <v>0.554</v>
      </c>
      <c r="I238" s="191"/>
      <c r="L238" s="187"/>
      <c r="M238" s="192"/>
      <c r="N238" s="193"/>
      <c r="O238" s="193"/>
      <c r="P238" s="193"/>
      <c r="Q238" s="193"/>
      <c r="R238" s="193"/>
      <c r="S238" s="193"/>
      <c r="T238" s="194"/>
      <c r="AT238" s="188" t="s">
        <v>147</v>
      </c>
      <c r="AU238" s="188" t="s">
        <v>81</v>
      </c>
      <c r="AV238" s="12" t="s">
        <v>81</v>
      </c>
      <c r="AW238" s="12" t="s">
        <v>37</v>
      </c>
      <c r="AX238" s="12" t="s">
        <v>73</v>
      </c>
      <c r="AY238" s="188" t="s">
        <v>137</v>
      </c>
    </row>
    <row r="239" spans="2:51" s="13" customFormat="1" ht="22.5" customHeight="1">
      <c r="B239" s="195"/>
      <c r="D239" s="196" t="s">
        <v>147</v>
      </c>
      <c r="E239" s="197" t="s">
        <v>3</v>
      </c>
      <c r="F239" s="198" t="s">
        <v>150</v>
      </c>
      <c r="H239" s="199">
        <v>0.554</v>
      </c>
      <c r="I239" s="200"/>
      <c r="L239" s="195"/>
      <c r="M239" s="201"/>
      <c r="N239" s="202"/>
      <c r="O239" s="202"/>
      <c r="P239" s="202"/>
      <c r="Q239" s="202"/>
      <c r="R239" s="202"/>
      <c r="S239" s="202"/>
      <c r="T239" s="203"/>
      <c r="AT239" s="204" t="s">
        <v>147</v>
      </c>
      <c r="AU239" s="204" t="s">
        <v>81</v>
      </c>
      <c r="AV239" s="13" t="s">
        <v>145</v>
      </c>
      <c r="AW239" s="13" t="s">
        <v>37</v>
      </c>
      <c r="AX239" s="13" t="s">
        <v>22</v>
      </c>
      <c r="AY239" s="204" t="s">
        <v>137</v>
      </c>
    </row>
    <row r="240" spans="2:65" s="1" customFormat="1" ht="22.5" customHeight="1">
      <c r="B240" s="163"/>
      <c r="C240" s="164" t="s">
        <v>280</v>
      </c>
      <c r="D240" s="164" t="s">
        <v>140</v>
      </c>
      <c r="E240" s="165" t="s">
        <v>281</v>
      </c>
      <c r="F240" s="166" t="s">
        <v>282</v>
      </c>
      <c r="G240" s="167" t="s">
        <v>143</v>
      </c>
      <c r="H240" s="168">
        <v>400</v>
      </c>
      <c r="I240" s="169"/>
      <c r="J240" s="170">
        <f>ROUND(I240*H240,2)</f>
        <v>0</v>
      </c>
      <c r="K240" s="166" t="s">
        <v>144</v>
      </c>
      <c r="L240" s="34"/>
      <c r="M240" s="171" t="s">
        <v>3</v>
      </c>
      <c r="N240" s="172" t="s">
        <v>44</v>
      </c>
      <c r="O240" s="35"/>
      <c r="P240" s="173">
        <f>O240*H240</f>
        <v>0</v>
      </c>
      <c r="Q240" s="173">
        <v>0</v>
      </c>
      <c r="R240" s="173">
        <f>Q240*H240</f>
        <v>0</v>
      </c>
      <c r="S240" s="173">
        <v>0</v>
      </c>
      <c r="T240" s="174">
        <f>S240*H240</f>
        <v>0</v>
      </c>
      <c r="AR240" s="17" t="s">
        <v>145</v>
      </c>
      <c r="AT240" s="17" t="s">
        <v>140</v>
      </c>
      <c r="AU240" s="17" t="s">
        <v>81</v>
      </c>
      <c r="AY240" s="17" t="s">
        <v>137</v>
      </c>
      <c r="BE240" s="175">
        <f>IF(N240="základní",J240,0)</f>
        <v>0</v>
      </c>
      <c r="BF240" s="175">
        <f>IF(N240="snížená",J240,0)</f>
        <v>0</v>
      </c>
      <c r="BG240" s="175">
        <f>IF(N240="zákl. přenesená",J240,0)</f>
        <v>0</v>
      </c>
      <c r="BH240" s="175">
        <f>IF(N240="sníž. přenesená",J240,0)</f>
        <v>0</v>
      </c>
      <c r="BI240" s="175">
        <f>IF(N240="nulová",J240,0)</f>
        <v>0</v>
      </c>
      <c r="BJ240" s="17" t="s">
        <v>22</v>
      </c>
      <c r="BK240" s="175">
        <f>ROUND(I240*H240,2)</f>
        <v>0</v>
      </c>
      <c r="BL240" s="17" t="s">
        <v>145</v>
      </c>
      <c r="BM240" s="17" t="s">
        <v>283</v>
      </c>
    </row>
    <row r="241" spans="2:47" s="1" customFormat="1" ht="22.5" customHeight="1">
      <c r="B241" s="34"/>
      <c r="D241" s="196" t="s">
        <v>146</v>
      </c>
      <c r="F241" s="208" t="s">
        <v>282</v>
      </c>
      <c r="I241" s="178"/>
      <c r="L241" s="34"/>
      <c r="M241" s="63"/>
      <c r="N241" s="35"/>
      <c r="O241" s="35"/>
      <c r="P241" s="35"/>
      <c r="Q241" s="35"/>
      <c r="R241" s="35"/>
      <c r="S241" s="35"/>
      <c r="T241" s="64"/>
      <c r="AT241" s="17" t="s">
        <v>146</v>
      </c>
      <c r="AU241" s="17" t="s">
        <v>81</v>
      </c>
    </row>
    <row r="242" spans="2:65" s="1" customFormat="1" ht="31.5" customHeight="1">
      <c r="B242" s="163"/>
      <c r="C242" s="164" t="s">
        <v>284</v>
      </c>
      <c r="D242" s="164" t="s">
        <v>140</v>
      </c>
      <c r="E242" s="165" t="s">
        <v>285</v>
      </c>
      <c r="F242" s="166" t="s">
        <v>286</v>
      </c>
      <c r="G242" s="167" t="s">
        <v>287</v>
      </c>
      <c r="H242" s="168">
        <v>2</v>
      </c>
      <c r="I242" s="169"/>
      <c r="J242" s="170">
        <f>ROUND(I242*H242,2)</f>
        <v>0</v>
      </c>
      <c r="K242" s="166" t="s">
        <v>3</v>
      </c>
      <c r="L242" s="34"/>
      <c r="M242" s="171" t="s">
        <v>3</v>
      </c>
      <c r="N242" s="172" t="s">
        <v>44</v>
      </c>
      <c r="O242" s="35"/>
      <c r="P242" s="173">
        <f>O242*H242</f>
        <v>0</v>
      </c>
      <c r="Q242" s="173">
        <v>0</v>
      </c>
      <c r="R242" s="173">
        <f>Q242*H242</f>
        <v>0</v>
      </c>
      <c r="S242" s="173">
        <v>0</v>
      </c>
      <c r="T242" s="174">
        <f>S242*H242</f>
        <v>0</v>
      </c>
      <c r="AR242" s="17" t="s">
        <v>145</v>
      </c>
      <c r="AT242" s="17" t="s">
        <v>140</v>
      </c>
      <c r="AU242" s="17" t="s">
        <v>81</v>
      </c>
      <c r="AY242" s="17" t="s">
        <v>137</v>
      </c>
      <c r="BE242" s="175">
        <f>IF(N242="základní",J242,0)</f>
        <v>0</v>
      </c>
      <c r="BF242" s="175">
        <f>IF(N242="snížená",J242,0)</f>
        <v>0</v>
      </c>
      <c r="BG242" s="175">
        <f>IF(N242="zákl. přenesená",J242,0)</f>
        <v>0</v>
      </c>
      <c r="BH242" s="175">
        <f>IF(N242="sníž. přenesená",J242,0)</f>
        <v>0</v>
      </c>
      <c r="BI242" s="175">
        <f>IF(N242="nulová",J242,0)</f>
        <v>0</v>
      </c>
      <c r="BJ242" s="17" t="s">
        <v>22</v>
      </c>
      <c r="BK242" s="175">
        <f>ROUND(I242*H242,2)</f>
        <v>0</v>
      </c>
      <c r="BL242" s="17" t="s">
        <v>145</v>
      </c>
      <c r="BM242" s="17" t="s">
        <v>284</v>
      </c>
    </row>
    <row r="243" spans="2:47" s="1" customFormat="1" ht="30" customHeight="1">
      <c r="B243" s="34"/>
      <c r="D243" s="176" t="s">
        <v>146</v>
      </c>
      <c r="F243" s="177" t="s">
        <v>286</v>
      </c>
      <c r="I243" s="178"/>
      <c r="L243" s="34"/>
      <c r="M243" s="63"/>
      <c r="N243" s="35"/>
      <c r="O243" s="35"/>
      <c r="P243" s="35"/>
      <c r="Q243" s="35"/>
      <c r="R243" s="35"/>
      <c r="S243" s="35"/>
      <c r="T243" s="64"/>
      <c r="AT243" s="17" t="s">
        <v>146</v>
      </c>
      <c r="AU243" s="17" t="s">
        <v>81</v>
      </c>
    </row>
    <row r="244" spans="2:51" s="12" customFormat="1" ht="22.5" customHeight="1">
      <c r="B244" s="187"/>
      <c r="D244" s="176" t="s">
        <v>147</v>
      </c>
      <c r="E244" s="188" t="s">
        <v>3</v>
      </c>
      <c r="F244" s="189" t="s">
        <v>288</v>
      </c>
      <c r="H244" s="190">
        <v>2</v>
      </c>
      <c r="I244" s="191"/>
      <c r="L244" s="187"/>
      <c r="M244" s="192"/>
      <c r="N244" s="193"/>
      <c r="O244" s="193"/>
      <c r="P244" s="193"/>
      <c r="Q244" s="193"/>
      <c r="R244" s="193"/>
      <c r="S244" s="193"/>
      <c r="T244" s="194"/>
      <c r="AT244" s="188" t="s">
        <v>147</v>
      </c>
      <c r="AU244" s="188" t="s">
        <v>81</v>
      </c>
      <c r="AV244" s="12" t="s">
        <v>81</v>
      </c>
      <c r="AW244" s="12" t="s">
        <v>37</v>
      </c>
      <c r="AX244" s="12" t="s">
        <v>73</v>
      </c>
      <c r="AY244" s="188" t="s">
        <v>137</v>
      </c>
    </row>
    <row r="245" spans="2:51" s="13" customFormat="1" ht="22.5" customHeight="1">
      <c r="B245" s="195"/>
      <c r="D245" s="196" t="s">
        <v>147</v>
      </c>
      <c r="E245" s="197" t="s">
        <v>3</v>
      </c>
      <c r="F245" s="198" t="s">
        <v>150</v>
      </c>
      <c r="H245" s="199">
        <v>2</v>
      </c>
      <c r="I245" s="200"/>
      <c r="L245" s="195"/>
      <c r="M245" s="201"/>
      <c r="N245" s="202"/>
      <c r="O245" s="202"/>
      <c r="P245" s="202"/>
      <c r="Q245" s="202"/>
      <c r="R245" s="202"/>
      <c r="S245" s="202"/>
      <c r="T245" s="203"/>
      <c r="AT245" s="204" t="s">
        <v>147</v>
      </c>
      <c r="AU245" s="204" t="s">
        <v>81</v>
      </c>
      <c r="AV245" s="13" t="s">
        <v>145</v>
      </c>
      <c r="AW245" s="13" t="s">
        <v>37</v>
      </c>
      <c r="AX245" s="13" t="s">
        <v>22</v>
      </c>
      <c r="AY245" s="204" t="s">
        <v>137</v>
      </c>
    </row>
    <row r="246" spans="2:65" s="1" customFormat="1" ht="31.5" customHeight="1">
      <c r="B246" s="163"/>
      <c r="C246" s="164" t="s">
        <v>289</v>
      </c>
      <c r="D246" s="164" t="s">
        <v>140</v>
      </c>
      <c r="E246" s="165" t="s">
        <v>290</v>
      </c>
      <c r="F246" s="166" t="s">
        <v>291</v>
      </c>
      <c r="G246" s="167" t="s">
        <v>287</v>
      </c>
      <c r="H246" s="168">
        <v>2</v>
      </c>
      <c r="I246" s="169"/>
      <c r="J246" s="170">
        <f>ROUND(I246*H246,2)</f>
        <v>0</v>
      </c>
      <c r="K246" s="166" t="s">
        <v>3</v>
      </c>
      <c r="L246" s="34"/>
      <c r="M246" s="171" t="s">
        <v>3</v>
      </c>
      <c r="N246" s="172" t="s">
        <v>44</v>
      </c>
      <c r="O246" s="35"/>
      <c r="P246" s="173">
        <f>O246*H246</f>
        <v>0</v>
      </c>
      <c r="Q246" s="173">
        <v>0</v>
      </c>
      <c r="R246" s="173">
        <f>Q246*H246</f>
        <v>0</v>
      </c>
      <c r="S246" s="173">
        <v>0</v>
      </c>
      <c r="T246" s="174">
        <f>S246*H246</f>
        <v>0</v>
      </c>
      <c r="AR246" s="17" t="s">
        <v>145</v>
      </c>
      <c r="AT246" s="17" t="s">
        <v>140</v>
      </c>
      <c r="AU246" s="17" t="s">
        <v>81</v>
      </c>
      <c r="AY246" s="17" t="s">
        <v>137</v>
      </c>
      <c r="BE246" s="175">
        <f>IF(N246="základní",J246,0)</f>
        <v>0</v>
      </c>
      <c r="BF246" s="175">
        <f>IF(N246="snížená",J246,0)</f>
        <v>0</v>
      </c>
      <c r="BG246" s="175">
        <f>IF(N246="zákl. přenesená",J246,0)</f>
        <v>0</v>
      </c>
      <c r="BH246" s="175">
        <f>IF(N246="sníž. přenesená",J246,0)</f>
        <v>0</v>
      </c>
      <c r="BI246" s="175">
        <f>IF(N246="nulová",J246,0)</f>
        <v>0</v>
      </c>
      <c r="BJ246" s="17" t="s">
        <v>22</v>
      </c>
      <c r="BK246" s="175">
        <f>ROUND(I246*H246,2)</f>
        <v>0</v>
      </c>
      <c r="BL246" s="17" t="s">
        <v>145</v>
      </c>
      <c r="BM246" s="17" t="s">
        <v>289</v>
      </c>
    </row>
    <row r="247" spans="2:47" s="1" customFormat="1" ht="30" customHeight="1">
      <c r="B247" s="34"/>
      <c r="D247" s="196" t="s">
        <v>146</v>
      </c>
      <c r="F247" s="208" t="s">
        <v>291</v>
      </c>
      <c r="I247" s="178"/>
      <c r="L247" s="34"/>
      <c r="M247" s="63"/>
      <c r="N247" s="35"/>
      <c r="O247" s="35"/>
      <c r="P247" s="35"/>
      <c r="Q247" s="35"/>
      <c r="R247" s="35"/>
      <c r="S247" s="35"/>
      <c r="T247" s="64"/>
      <c r="AT247" s="17" t="s">
        <v>146</v>
      </c>
      <c r="AU247" s="17" t="s">
        <v>81</v>
      </c>
    </row>
    <row r="248" spans="2:65" s="1" customFormat="1" ht="22.5" customHeight="1">
      <c r="B248" s="163"/>
      <c r="C248" s="164" t="s">
        <v>292</v>
      </c>
      <c r="D248" s="164" t="s">
        <v>140</v>
      </c>
      <c r="E248" s="165" t="s">
        <v>293</v>
      </c>
      <c r="F248" s="166" t="s">
        <v>294</v>
      </c>
      <c r="G248" s="167" t="s">
        <v>295</v>
      </c>
      <c r="H248" s="168">
        <v>100</v>
      </c>
      <c r="I248" s="169"/>
      <c r="J248" s="170">
        <f>ROUND(I248*H248,2)</f>
        <v>0</v>
      </c>
      <c r="K248" s="166" t="s">
        <v>3</v>
      </c>
      <c r="L248" s="34"/>
      <c r="M248" s="171" t="s">
        <v>3</v>
      </c>
      <c r="N248" s="172" t="s">
        <v>44</v>
      </c>
      <c r="O248" s="35"/>
      <c r="P248" s="173">
        <f>O248*H248</f>
        <v>0</v>
      </c>
      <c r="Q248" s="173">
        <v>0</v>
      </c>
      <c r="R248" s="173">
        <f>Q248*H248</f>
        <v>0</v>
      </c>
      <c r="S248" s="173">
        <v>0</v>
      </c>
      <c r="T248" s="174">
        <f>S248*H248</f>
        <v>0</v>
      </c>
      <c r="AR248" s="17" t="s">
        <v>145</v>
      </c>
      <c r="AT248" s="17" t="s">
        <v>140</v>
      </c>
      <c r="AU248" s="17" t="s">
        <v>81</v>
      </c>
      <c r="AY248" s="17" t="s">
        <v>137</v>
      </c>
      <c r="BE248" s="175">
        <f>IF(N248="základní",J248,0)</f>
        <v>0</v>
      </c>
      <c r="BF248" s="175">
        <f>IF(N248="snížená",J248,0)</f>
        <v>0</v>
      </c>
      <c r="BG248" s="175">
        <f>IF(N248="zákl. přenesená",J248,0)</f>
        <v>0</v>
      </c>
      <c r="BH248" s="175">
        <f>IF(N248="sníž. přenesená",J248,0)</f>
        <v>0</v>
      </c>
      <c r="BI248" s="175">
        <f>IF(N248="nulová",J248,0)</f>
        <v>0</v>
      </c>
      <c r="BJ248" s="17" t="s">
        <v>22</v>
      </c>
      <c r="BK248" s="175">
        <f>ROUND(I248*H248,2)</f>
        <v>0</v>
      </c>
      <c r="BL248" s="17" t="s">
        <v>145</v>
      </c>
      <c r="BM248" s="17" t="s">
        <v>292</v>
      </c>
    </row>
    <row r="249" spans="2:47" s="1" customFormat="1" ht="22.5" customHeight="1">
      <c r="B249" s="34"/>
      <c r="D249" s="176" t="s">
        <v>146</v>
      </c>
      <c r="F249" s="177" t="s">
        <v>294</v>
      </c>
      <c r="I249" s="178"/>
      <c r="L249" s="34"/>
      <c r="M249" s="63"/>
      <c r="N249" s="35"/>
      <c r="O249" s="35"/>
      <c r="P249" s="35"/>
      <c r="Q249" s="35"/>
      <c r="R249" s="35"/>
      <c r="S249" s="35"/>
      <c r="T249" s="64"/>
      <c r="AT249" s="17" t="s">
        <v>146</v>
      </c>
      <c r="AU249" s="17" t="s">
        <v>81</v>
      </c>
    </row>
    <row r="250" spans="2:51" s="12" customFormat="1" ht="22.5" customHeight="1">
      <c r="B250" s="187"/>
      <c r="D250" s="176" t="s">
        <v>147</v>
      </c>
      <c r="E250" s="188" t="s">
        <v>3</v>
      </c>
      <c r="F250" s="189" t="s">
        <v>296</v>
      </c>
      <c r="H250" s="190">
        <v>100</v>
      </c>
      <c r="I250" s="191"/>
      <c r="L250" s="187"/>
      <c r="M250" s="192"/>
      <c r="N250" s="193"/>
      <c r="O250" s="193"/>
      <c r="P250" s="193"/>
      <c r="Q250" s="193"/>
      <c r="R250" s="193"/>
      <c r="S250" s="193"/>
      <c r="T250" s="194"/>
      <c r="AT250" s="188" t="s">
        <v>147</v>
      </c>
      <c r="AU250" s="188" t="s">
        <v>81</v>
      </c>
      <c r="AV250" s="12" t="s">
        <v>81</v>
      </c>
      <c r="AW250" s="12" t="s">
        <v>37</v>
      </c>
      <c r="AX250" s="12" t="s">
        <v>73</v>
      </c>
      <c r="AY250" s="188" t="s">
        <v>137</v>
      </c>
    </row>
    <row r="251" spans="2:51" s="12" customFormat="1" ht="22.5" customHeight="1">
      <c r="B251" s="187"/>
      <c r="D251" s="176" t="s">
        <v>147</v>
      </c>
      <c r="E251" s="188" t="s">
        <v>3</v>
      </c>
      <c r="F251" s="189" t="s">
        <v>3</v>
      </c>
      <c r="H251" s="190">
        <v>0</v>
      </c>
      <c r="I251" s="191"/>
      <c r="L251" s="187"/>
      <c r="M251" s="192"/>
      <c r="N251" s="193"/>
      <c r="O251" s="193"/>
      <c r="P251" s="193"/>
      <c r="Q251" s="193"/>
      <c r="R251" s="193"/>
      <c r="S251" s="193"/>
      <c r="T251" s="194"/>
      <c r="AT251" s="188" t="s">
        <v>147</v>
      </c>
      <c r="AU251" s="188" t="s">
        <v>81</v>
      </c>
      <c r="AV251" s="12" t="s">
        <v>81</v>
      </c>
      <c r="AW251" s="12" t="s">
        <v>4</v>
      </c>
      <c r="AX251" s="12" t="s">
        <v>73</v>
      </c>
      <c r="AY251" s="188" t="s">
        <v>137</v>
      </c>
    </row>
    <row r="252" spans="2:51" s="12" customFormat="1" ht="22.5" customHeight="1">
      <c r="B252" s="187"/>
      <c r="D252" s="176" t="s">
        <v>147</v>
      </c>
      <c r="E252" s="188" t="s">
        <v>3</v>
      </c>
      <c r="F252" s="189" t="s">
        <v>3</v>
      </c>
      <c r="H252" s="190">
        <v>0</v>
      </c>
      <c r="I252" s="191"/>
      <c r="L252" s="187"/>
      <c r="M252" s="192"/>
      <c r="N252" s="193"/>
      <c r="O252" s="193"/>
      <c r="P252" s="193"/>
      <c r="Q252" s="193"/>
      <c r="R252" s="193"/>
      <c r="S252" s="193"/>
      <c r="T252" s="194"/>
      <c r="AT252" s="188" t="s">
        <v>147</v>
      </c>
      <c r="AU252" s="188" t="s">
        <v>81</v>
      </c>
      <c r="AV252" s="12" t="s">
        <v>81</v>
      </c>
      <c r="AW252" s="12" t="s">
        <v>4</v>
      </c>
      <c r="AX252" s="12" t="s">
        <v>73</v>
      </c>
      <c r="AY252" s="188" t="s">
        <v>137</v>
      </c>
    </row>
    <row r="253" spans="2:51" s="12" customFormat="1" ht="22.5" customHeight="1">
      <c r="B253" s="187"/>
      <c r="D253" s="176" t="s">
        <v>147</v>
      </c>
      <c r="E253" s="188" t="s">
        <v>3</v>
      </c>
      <c r="F253" s="189" t="s">
        <v>3</v>
      </c>
      <c r="H253" s="190">
        <v>0</v>
      </c>
      <c r="I253" s="191"/>
      <c r="L253" s="187"/>
      <c r="M253" s="192"/>
      <c r="N253" s="193"/>
      <c r="O253" s="193"/>
      <c r="P253" s="193"/>
      <c r="Q253" s="193"/>
      <c r="R253" s="193"/>
      <c r="S253" s="193"/>
      <c r="T253" s="194"/>
      <c r="AT253" s="188" t="s">
        <v>147</v>
      </c>
      <c r="AU253" s="188" t="s">
        <v>81</v>
      </c>
      <c r="AV253" s="12" t="s">
        <v>81</v>
      </c>
      <c r="AW253" s="12" t="s">
        <v>4</v>
      </c>
      <c r="AX253" s="12" t="s">
        <v>73</v>
      </c>
      <c r="AY253" s="188" t="s">
        <v>137</v>
      </c>
    </row>
    <row r="254" spans="2:51" s="12" customFormat="1" ht="22.5" customHeight="1">
      <c r="B254" s="187"/>
      <c r="D254" s="176" t="s">
        <v>147</v>
      </c>
      <c r="E254" s="188" t="s">
        <v>3</v>
      </c>
      <c r="F254" s="189" t="s">
        <v>3</v>
      </c>
      <c r="H254" s="190">
        <v>0</v>
      </c>
      <c r="I254" s="191"/>
      <c r="L254" s="187"/>
      <c r="M254" s="192"/>
      <c r="N254" s="193"/>
      <c r="O254" s="193"/>
      <c r="P254" s="193"/>
      <c r="Q254" s="193"/>
      <c r="R254" s="193"/>
      <c r="S254" s="193"/>
      <c r="T254" s="194"/>
      <c r="AT254" s="188" t="s">
        <v>147</v>
      </c>
      <c r="AU254" s="188" t="s">
        <v>81</v>
      </c>
      <c r="AV254" s="12" t="s">
        <v>81</v>
      </c>
      <c r="AW254" s="12" t="s">
        <v>4</v>
      </c>
      <c r="AX254" s="12" t="s">
        <v>73</v>
      </c>
      <c r="AY254" s="188" t="s">
        <v>137</v>
      </c>
    </row>
    <row r="255" spans="2:51" s="12" customFormat="1" ht="22.5" customHeight="1">
      <c r="B255" s="187"/>
      <c r="D255" s="176" t="s">
        <v>147</v>
      </c>
      <c r="E255" s="188" t="s">
        <v>3</v>
      </c>
      <c r="F255" s="189" t="s">
        <v>3</v>
      </c>
      <c r="H255" s="190">
        <v>0</v>
      </c>
      <c r="I255" s="191"/>
      <c r="L255" s="187"/>
      <c r="M255" s="192"/>
      <c r="N255" s="193"/>
      <c r="O255" s="193"/>
      <c r="P255" s="193"/>
      <c r="Q255" s="193"/>
      <c r="R255" s="193"/>
      <c r="S255" s="193"/>
      <c r="T255" s="194"/>
      <c r="AT255" s="188" t="s">
        <v>147</v>
      </c>
      <c r="AU255" s="188" t="s">
        <v>81</v>
      </c>
      <c r="AV255" s="12" t="s">
        <v>81</v>
      </c>
      <c r="AW255" s="12" t="s">
        <v>4</v>
      </c>
      <c r="AX255" s="12" t="s">
        <v>73</v>
      </c>
      <c r="AY255" s="188" t="s">
        <v>137</v>
      </c>
    </row>
    <row r="256" spans="2:51" s="12" customFormat="1" ht="22.5" customHeight="1">
      <c r="B256" s="187"/>
      <c r="D256" s="176" t="s">
        <v>147</v>
      </c>
      <c r="E256" s="188" t="s">
        <v>3</v>
      </c>
      <c r="F256" s="189" t="s">
        <v>3</v>
      </c>
      <c r="H256" s="190">
        <v>0</v>
      </c>
      <c r="I256" s="191"/>
      <c r="L256" s="187"/>
      <c r="M256" s="192"/>
      <c r="N256" s="193"/>
      <c r="O256" s="193"/>
      <c r="P256" s="193"/>
      <c r="Q256" s="193"/>
      <c r="R256" s="193"/>
      <c r="S256" s="193"/>
      <c r="T256" s="194"/>
      <c r="AT256" s="188" t="s">
        <v>147</v>
      </c>
      <c r="AU256" s="188" t="s">
        <v>81</v>
      </c>
      <c r="AV256" s="12" t="s">
        <v>81</v>
      </c>
      <c r="AW256" s="12" t="s">
        <v>4</v>
      </c>
      <c r="AX256" s="12" t="s">
        <v>73</v>
      </c>
      <c r="AY256" s="188" t="s">
        <v>137</v>
      </c>
    </row>
    <row r="257" spans="2:51" s="12" customFormat="1" ht="22.5" customHeight="1">
      <c r="B257" s="187"/>
      <c r="D257" s="176" t="s">
        <v>147</v>
      </c>
      <c r="E257" s="188" t="s">
        <v>3</v>
      </c>
      <c r="F257" s="189" t="s">
        <v>3</v>
      </c>
      <c r="H257" s="190">
        <v>0</v>
      </c>
      <c r="I257" s="191"/>
      <c r="L257" s="187"/>
      <c r="M257" s="192"/>
      <c r="N257" s="193"/>
      <c r="O257" s="193"/>
      <c r="P257" s="193"/>
      <c r="Q257" s="193"/>
      <c r="R257" s="193"/>
      <c r="S257" s="193"/>
      <c r="T257" s="194"/>
      <c r="AT257" s="188" t="s">
        <v>147</v>
      </c>
      <c r="AU257" s="188" t="s">
        <v>81</v>
      </c>
      <c r="AV257" s="12" t="s">
        <v>81</v>
      </c>
      <c r="AW257" s="12" t="s">
        <v>4</v>
      </c>
      <c r="AX257" s="12" t="s">
        <v>73</v>
      </c>
      <c r="AY257" s="188" t="s">
        <v>137</v>
      </c>
    </row>
    <row r="258" spans="2:51" s="12" customFormat="1" ht="22.5" customHeight="1">
      <c r="B258" s="187"/>
      <c r="D258" s="176" t="s">
        <v>147</v>
      </c>
      <c r="E258" s="188" t="s">
        <v>3</v>
      </c>
      <c r="F258" s="189" t="s">
        <v>3</v>
      </c>
      <c r="H258" s="190">
        <v>0</v>
      </c>
      <c r="I258" s="191"/>
      <c r="L258" s="187"/>
      <c r="M258" s="192"/>
      <c r="N258" s="193"/>
      <c r="O258" s="193"/>
      <c r="P258" s="193"/>
      <c r="Q258" s="193"/>
      <c r="R258" s="193"/>
      <c r="S258" s="193"/>
      <c r="T258" s="194"/>
      <c r="AT258" s="188" t="s">
        <v>147</v>
      </c>
      <c r="AU258" s="188" t="s">
        <v>81</v>
      </c>
      <c r="AV258" s="12" t="s">
        <v>81</v>
      </c>
      <c r="AW258" s="12" t="s">
        <v>4</v>
      </c>
      <c r="AX258" s="12" t="s">
        <v>73</v>
      </c>
      <c r="AY258" s="188" t="s">
        <v>137</v>
      </c>
    </row>
    <row r="259" spans="2:51" s="12" customFormat="1" ht="22.5" customHeight="1">
      <c r="B259" s="187"/>
      <c r="D259" s="176" t="s">
        <v>147</v>
      </c>
      <c r="E259" s="188" t="s">
        <v>3</v>
      </c>
      <c r="F259" s="189" t="s">
        <v>3</v>
      </c>
      <c r="H259" s="190">
        <v>0</v>
      </c>
      <c r="I259" s="191"/>
      <c r="L259" s="187"/>
      <c r="M259" s="192"/>
      <c r="N259" s="193"/>
      <c r="O259" s="193"/>
      <c r="P259" s="193"/>
      <c r="Q259" s="193"/>
      <c r="R259" s="193"/>
      <c r="S259" s="193"/>
      <c r="T259" s="194"/>
      <c r="AT259" s="188" t="s">
        <v>147</v>
      </c>
      <c r="AU259" s="188" t="s">
        <v>81</v>
      </c>
      <c r="AV259" s="12" t="s">
        <v>81</v>
      </c>
      <c r="AW259" s="12" t="s">
        <v>4</v>
      </c>
      <c r="AX259" s="12" t="s">
        <v>73</v>
      </c>
      <c r="AY259" s="188" t="s">
        <v>137</v>
      </c>
    </row>
    <row r="260" spans="2:51" s="12" customFormat="1" ht="22.5" customHeight="1">
      <c r="B260" s="187"/>
      <c r="D260" s="176" t="s">
        <v>147</v>
      </c>
      <c r="E260" s="188" t="s">
        <v>3</v>
      </c>
      <c r="F260" s="189" t="s">
        <v>3</v>
      </c>
      <c r="H260" s="190">
        <v>0</v>
      </c>
      <c r="I260" s="191"/>
      <c r="L260" s="187"/>
      <c r="M260" s="192"/>
      <c r="N260" s="193"/>
      <c r="O260" s="193"/>
      <c r="P260" s="193"/>
      <c r="Q260" s="193"/>
      <c r="R260" s="193"/>
      <c r="S260" s="193"/>
      <c r="T260" s="194"/>
      <c r="AT260" s="188" t="s">
        <v>147</v>
      </c>
      <c r="AU260" s="188" t="s">
        <v>81</v>
      </c>
      <c r="AV260" s="12" t="s">
        <v>81</v>
      </c>
      <c r="AW260" s="12" t="s">
        <v>4</v>
      </c>
      <c r="AX260" s="12" t="s">
        <v>73</v>
      </c>
      <c r="AY260" s="188" t="s">
        <v>137</v>
      </c>
    </row>
    <row r="261" spans="2:51" s="12" customFormat="1" ht="22.5" customHeight="1">
      <c r="B261" s="187"/>
      <c r="D261" s="176" t="s">
        <v>147</v>
      </c>
      <c r="E261" s="188" t="s">
        <v>3</v>
      </c>
      <c r="F261" s="189" t="s">
        <v>3</v>
      </c>
      <c r="H261" s="190">
        <v>0</v>
      </c>
      <c r="I261" s="191"/>
      <c r="L261" s="187"/>
      <c r="M261" s="192"/>
      <c r="N261" s="193"/>
      <c r="O261" s="193"/>
      <c r="P261" s="193"/>
      <c r="Q261" s="193"/>
      <c r="R261" s="193"/>
      <c r="S261" s="193"/>
      <c r="T261" s="194"/>
      <c r="AT261" s="188" t="s">
        <v>147</v>
      </c>
      <c r="AU261" s="188" t="s">
        <v>81</v>
      </c>
      <c r="AV261" s="12" t="s">
        <v>81</v>
      </c>
      <c r="AW261" s="12" t="s">
        <v>4</v>
      </c>
      <c r="AX261" s="12" t="s">
        <v>73</v>
      </c>
      <c r="AY261" s="188" t="s">
        <v>137</v>
      </c>
    </row>
    <row r="262" spans="2:51" s="13" customFormat="1" ht="22.5" customHeight="1">
      <c r="B262" s="195"/>
      <c r="D262" s="176" t="s">
        <v>147</v>
      </c>
      <c r="E262" s="205" t="s">
        <v>3</v>
      </c>
      <c r="F262" s="206" t="s">
        <v>150</v>
      </c>
      <c r="H262" s="207">
        <v>100</v>
      </c>
      <c r="I262" s="200"/>
      <c r="L262" s="195"/>
      <c r="M262" s="201"/>
      <c r="N262" s="202"/>
      <c r="O262" s="202"/>
      <c r="P262" s="202"/>
      <c r="Q262" s="202"/>
      <c r="R262" s="202"/>
      <c r="S262" s="202"/>
      <c r="T262" s="203"/>
      <c r="AT262" s="204" t="s">
        <v>147</v>
      </c>
      <c r="AU262" s="204" t="s">
        <v>81</v>
      </c>
      <c r="AV262" s="13" t="s">
        <v>145</v>
      </c>
      <c r="AW262" s="13" t="s">
        <v>37</v>
      </c>
      <c r="AX262" s="13" t="s">
        <v>22</v>
      </c>
      <c r="AY262" s="204" t="s">
        <v>137</v>
      </c>
    </row>
    <row r="263" spans="2:63" s="10" customFormat="1" ht="29.25" customHeight="1">
      <c r="B263" s="149"/>
      <c r="D263" s="160" t="s">
        <v>72</v>
      </c>
      <c r="E263" s="161" t="s">
        <v>297</v>
      </c>
      <c r="F263" s="161" t="s">
        <v>298</v>
      </c>
      <c r="I263" s="152"/>
      <c r="J263" s="162">
        <f>BK263</f>
        <v>0</v>
      </c>
      <c r="L263" s="149"/>
      <c r="M263" s="154"/>
      <c r="N263" s="155"/>
      <c r="O263" s="155"/>
      <c r="P263" s="156">
        <f>SUM(P264:P274)</f>
        <v>0</v>
      </c>
      <c r="Q263" s="155"/>
      <c r="R263" s="156">
        <f>SUM(R264:R274)</f>
        <v>0</v>
      </c>
      <c r="S263" s="155"/>
      <c r="T263" s="157">
        <f>SUM(T264:T274)</f>
        <v>0</v>
      </c>
      <c r="AR263" s="150" t="s">
        <v>22</v>
      </c>
      <c r="AT263" s="158" t="s">
        <v>72</v>
      </c>
      <c r="AU263" s="158" t="s">
        <v>22</v>
      </c>
      <c r="AY263" s="150" t="s">
        <v>137</v>
      </c>
      <c r="BK263" s="159">
        <f>SUM(BK264:BK274)</f>
        <v>0</v>
      </c>
    </row>
    <row r="264" spans="2:65" s="1" customFormat="1" ht="31.5" customHeight="1">
      <c r="B264" s="163"/>
      <c r="C264" s="164" t="s">
        <v>299</v>
      </c>
      <c r="D264" s="164" t="s">
        <v>140</v>
      </c>
      <c r="E264" s="165" t="s">
        <v>300</v>
      </c>
      <c r="F264" s="166" t="s">
        <v>301</v>
      </c>
      <c r="G264" s="167" t="s">
        <v>302</v>
      </c>
      <c r="H264" s="168">
        <v>19.745</v>
      </c>
      <c r="I264" s="169"/>
      <c r="J264" s="170">
        <f>ROUND(I264*H264,2)</f>
        <v>0</v>
      </c>
      <c r="K264" s="166" t="s">
        <v>144</v>
      </c>
      <c r="L264" s="34"/>
      <c r="M264" s="171" t="s">
        <v>3</v>
      </c>
      <c r="N264" s="172" t="s">
        <v>44</v>
      </c>
      <c r="O264" s="35"/>
      <c r="P264" s="173">
        <f>O264*H264</f>
        <v>0</v>
      </c>
      <c r="Q264" s="173">
        <v>0</v>
      </c>
      <c r="R264" s="173">
        <f>Q264*H264</f>
        <v>0</v>
      </c>
      <c r="S264" s="173">
        <v>0</v>
      </c>
      <c r="T264" s="174">
        <f>S264*H264</f>
        <v>0</v>
      </c>
      <c r="AR264" s="17" t="s">
        <v>145</v>
      </c>
      <c r="AT264" s="17" t="s">
        <v>140</v>
      </c>
      <c r="AU264" s="17" t="s">
        <v>81</v>
      </c>
      <c r="AY264" s="17" t="s">
        <v>137</v>
      </c>
      <c r="BE264" s="175">
        <f>IF(N264="základní",J264,0)</f>
        <v>0</v>
      </c>
      <c r="BF264" s="175">
        <f>IF(N264="snížená",J264,0)</f>
        <v>0</v>
      </c>
      <c r="BG264" s="175">
        <f>IF(N264="zákl. přenesená",J264,0)</f>
        <v>0</v>
      </c>
      <c r="BH264" s="175">
        <f>IF(N264="sníž. přenesená",J264,0)</f>
        <v>0</v>
      </c>
      <c r="BI264" s="175">
        <f>IF(N264="nulová",J264,0)</f>
        <v>0</v>
      </c>
      <c r="BJ264" s="17" t="s">
        <v>22</v>
      </c>
      <c r="BK264" s="175">
        <f>ROUND(I264*H264,2)</f>
        <v>0</v>
      </c>
      <c r="BL264" s="17" t="s">
        <v>145</v>
      </c>
      <c r="BM264" s="17" t="s">
        <v>299</v>
      </c>
    </row>
    <row r="265" spans="2:47" s="1" customFormat="1" ht="22.5" customHeight="1">
      <c r="B265" s="34"/>
      <c r="D265" s="196" t="s">
        <v>146</v>
      </c>
      <c r="F265" s="208" t="s">
        <v>301</v>
      </c>
      <c r="I265" s="178"/>
      <c r="L265" s="34"/>
      <c r="M265" s="63"/>
      <c r="N265" s="35"/>
      <c r="O265" s="35"/>
      <c r="P265" s="35"/>
      <c r="Q265" s="35"/>
      <c r="R265" s="35"/>
      <c r="S265" s="35"/>
      <c r="T265" s="64"/>
      <c r="AT265" s="17" t="s">
        <v>146</v>
      </c>
      <c r="AU265" s="17" t="s">
        <v>81</v>
      </c>
    </row>
    <row r="266" spans="2:65" s="1" customFormat="1" ht="22.5" customHeight="1">
      <c r="B266" s="163"/>
      <c r="C266" s="164" t="s">
        <v>303</v>
      </c>
      <c r="D266" s="164" t="s">
        <v>140</v>
      </c>
      <c r="E266" s="165" t="s">
        <v>304</v>
      </c>
      <c r="F266" s="166" t="s">
        <v>305</v>
      </c>
      <c r="G266" s="167" t="s">
        <v>302</v>
      </c>
      <c r="H266" s="168">
        <v>19.745</v>
      </c>
      <c r="I266" s="169"/>
      <c r="J266" s="170">
        <f>ROUND(I266*H266,2)</f>
        <v>0</v>
      </c>
      <c r="K266" s="166" t="s">
        <v>144</v>
      </c>
      <c r="L266" s="34"/>
      <c r="M266" s="171" t="s">
        <v>3</v>
      </c>
      <c r="N266" s="172" t="s">
        <v>44</v>
      </c>
      <c r="O266" s="35"/>
      <c r="P266" s="173">
        <f>O266*H266</f>
        <v>0</v>
      </c>
      <c r="Q266" s="173">
        <v>0</v>
      </c>
      <c r="R266" s="173">
        <f>Q266*H266</f>
        <v>0</v>
      </c>
      <c r="S266" s="173">
        <v>0</v>
      </c>
      <c r="T266" s="174">
        <f>S266*H266</f>
        <v>0</v>
      </c>
      <c r="AR266" s="17" t="s">
        <v>145</v>
      </c>
      <c r="AT266" s="17" t="s">
        <v>140</v>
      </c>
      <c r="AU266" s="17" t="s">
        <v>81</v>
      </c>
      <c r="AY266" s="17" t="s">
        <v>137</v>
      </c>
      <c r="BE266" s="175">
        <f>IF(N266="základní",J266,0)</f>
        <v>0</v>
      </c>
      <c r="BF266" s="175">
        <f>IF(N266="snížená",J266,0)</f>
        <v>0</v>
      </c>
      <c r="BG266" s="175">
        <f>IF(N266="zákl. přenesená",J266,0)</f>
        <v>0</v>
      </c>
      <c r="BH266" s="175">
        <f>IF(N266="sníž. přenesená",J266,0)</f>
        <v>0</v>
      </c>
      <c r="BI266" s="175">
        <f>IF(N266="nulová",J266,0)</f>
        <v>0</v>
      </c>
      <c r="BJ266" s="17" t="s">
        <v>22</v>
      </c>
      <c r="BK266" s="175">
        <f>ROUND(I266*H266,2)</f>
        <v>0</v>
      </c>
      <c r="BL266" s="17" t="s">
        <v>145</v>
      </c>
      <c r="BM266" s="17" t="s">
        <v>303</v>
      </c>
    </row>
    <row r="267" spans="2:47" s="1" customFormat="1" ht="22.5" customHeight="1">
      <c r="B267" s="34"/>
      <c r="D267" s="196" t="s">
        <v>146</v>
      </c>
      <c r="F267" s="208" t="s">
        <v>305</v>
      </c>
      <c r="I267" s="178"/>
      <c r="L267" s="34"/>
      <c r="M267" s="63"/>
      <c r="N267" s="35"/>
      <c r="O267" s="35"/>
      <c r="P267" s="35"/>
      <c r="Q267" s="35"/>
      <c r="R267" s="35"/>
      <c r="S267" s="35"/>
      <c r="T267" s="64"/>
      <c r="AT267" s="17" t="s">
        <v>146</v>
      </c>
      <c r="AU267" s="17" t="s">
        <v>81</v>
      </c>
    </row>
    <row r="268" spans="2:65" s="1" customFormat="1" ht="22.5" customHeight="1">
      <c r="B268" s="163"/>
      <c r="C268" s="164" t="s">
        <v>306</v>
      </c>
      <c r="D268" s="164" t="s">
        <v>140</v>
      </c>
      <c r="E268" s="165" t="s">
        <v>307</v>
      </c>
      <c r="F268" s="166" t="s">
        <v>308</v>
      </c>
      <c r="G268" s="167" t="s">
        <v>302</v>
      </c>
      <c r="H268" s="168">
        <v>98.725</v>
      </c>
      <c r="I268" s="169"/>
      <c r="J268" s="170">
        <f>ROUND(I268*H268,2)</f>
        <v>0</v>
      </c>
      <c r="K268" s="166" t="s">
        <v>144</v>
      </c>
      <c r="L268" s="34"/>
      <c r="M268" s="171" t="s">
        <v>3</v>
      </c>
      <c r="N268" s="172" t="s">
        <v>44</v>
      </c>
      <c r="O268" s="35"/>
      <c r="P268" s="173">
        <f>O268*H268</f>
        <v>0</v>
      </c>
      <c r="Q268" s="173">
        <v>0</v>
      </c>
      <c r="R268" s="173">
        <f>Q268*H268</f>
        <v>0</v>
      </c>
      <c r="S268" s="173">
        <v>0</v>
      </c>
      <c r="T268" s="174">
        <f>S268*H268</f>
        <v>0</v>
      </c>
      <c r="AR268" s="17" t="s">
        <v>145</v>
      </c>
      <c r="AT268" s="17" t="s">
        <v>140</v>
      </c>
      <c r="AU268" s="17" t="s">
        <v>81</v>
      </c>
      <c r="AY268" s="17" t="s">
        <v>137</v>
      </c>
      <c r="BE268" s="175">
        <f>IF(N268="základní",J268,0)</f>
        <v>0</v>
      </c>
      <c r="BF268" s="175">
        <f>IF(N268="snížená",J268,0)</f>
        <v>0</v>
      </c>
      <c r="BG268" s="175">
        <f>IF(N268="zákl. přenesená",J268,0)</f>
        <v>0</v>
      </c>
      <c r="BH268" s="175">
        <f>IF(N268="sníž. přenesená",J268,0)</f>
        <v>0</v>
      </c>
      <c r="BI268" s="175">
        <f>IF(N268="nulová",J268,0)</f>
        <v>0</v>
      </c>
      <c r="BJ268" s="17" t="s">
        <v>22</v>
      </c>
      <c r="BK268" s="175">
        <f>ROUND(I268*H268,2)</f>
        <v>0</v>
      </c>
      <c r="BL268" s="17" t="s">
        <v>145</v>
      </c>
      <c r="BM268" s="17" t="s">
        <v>306</v>
      </c>
    </row>
    <row r="269" spans="2:47" s="1" customFormat="1" ht="22.5" customHeight="1">
      <c r="B269" s="34"/>
      <c r="D269" s="176" t="s">
        <v>146</v>
      </c>
      <c r="F269" s="177" t="s">
        <v>308</v>
      </c>
      <c r="I269" s="178"/>
      <c r="L269" s="34"/>
      <c r="M269" s="63"/>
      <c r="N269" s="35"/>
      <c r="O269" s="35"/>
      <c r="P269" s="35"/>
      <c r="Q269" s="35"/>
      <c r="R269" s="35"/>
      <c r="S269" s="35"/>
      <c r="T269" s="64"/>
      <c r="AT269" s="17" t="s">
        <v>146</v>
      </c>
      <c r="AU269" s="17" t="s">
        <v>81</v>
      </c>
    </row>
    <row r="270" spans="2:51" s="11" customFormat="1" ht="31.5" customHeight="1">
      <c r="B270" s="179"/>
      <c r="D270" s="176" t="s">
        <v>147</v>
      </c>
      <c r="E270" s="180" t="s">
        <v>3</v>
      </c>
      <c r="F270" s="181" t="s">
        <v>309</v>
      </c>
      <c r="H270" s="182" t="s">
        <v>3</v>
      </c>
      <c r="I270" s="183"/>
      <c r="L270" s="179"/>
      <c r="M270" s="184"/>
      <c r="N270" s="185"/>
      <c r="O270" s="185"/>
      <c r="P270" s="185"/>
      <c r="Q270" s="185"/>
      <c r="R270" s="185"/>
      <c r="S270" s="185"/>
      <c r="T270" s="186"/>
      <c r="AT270" s="182" t="s">
        <v>147</v>
      </c>
      <c r="AU270" s="182" t="s">
        <v>81</v>
      </c>
      <c r="AV270" s="11" t="s">
        <v>22</v>
      </c>
      <c r="AW270" s="11" t="s">
        <v>37</v>
      </c>
      <c r="AX270" s="11" t="s">
        <v>73</v>
      </c>
      <c r="AY270" s="182" t="s">
        <v>137</v>
      </c>
    </row>
    <row r="271" spans="2:51" s="12" customFormat="1" ht="22.5" customHeight="1">
      <c r="B271" s="187"/>
      <c r="D271" s="176" t="s">
        <v>147</v>
      </c>
      <c r="E271" s="188" t="s">
        <v>3</v>
      </c>
      <c r="F271" s="189" t="s">
        <v>310</v>
      </c>
      <c r="H271" s="190">
        <v>98.725</v>
      </c>
      <c r="I271" s="191"/>
      <c r="L271" s="187"/>
      <c r="M271" s="192"/>
      <c r="N271" s="193"/>
      <c r="O271" s="193"/>
      <c r="P271" s="193"/>
      <c r="Q271" s="193"/>
      <c r="R271" s="193"/>
      <c r="S271" s="193"/>
      <c r="T271" s="194"/>
      <c r="AT271" s="188" t="s">
        <v>147</v>
      </c>
      <c r="AU271" s="188" t="s">
        <v>81</v>
      </c>
      <c r="AV271" s="12" t="s">
        <v>81</v>
      </c>
      <c r="AW271" s="12" t="s">
        <v>37</v>
      </c>
      <c r="AX271" s="12" t="s">
        <v>73</v>
      </c>
      <c r="AY271" s="188" t="s">
        <v>137</v>
      </c>
    </row>
    <row r="272" spans="2:51" s="13" customFormat="1" ht="22.5" customHeight="1">
      <c r="B272" s="195"/>
      <c r="D272" s="196" t="s">
        <v>147</v>
      </c>
      <c r="E272" s="197" t="s">
        <v>3</v>
      </c>
      <c r="F272" s="198" t="s">
        <v>150</v>
      </c>
      <c r="H272" s="199">
        <v>98.725</v>
      </c>
      <c r="I272" s="200"/>
      <c r="L272" s="195"/>
      <c r="M272" s="201"/>
      <c r="N272" s="202"/>
      <c r="O272" s="202"/>
      <c r="P272" s="202"/>
      <c r="Q272" s="202"/>
      <c r="R272" s="202"/>
      <c r="S272" s="202"/>
      <c r="T272" s="203"/>
      <c r="AT272" s="204" t="s">
        <v>147</v>
      </c>
      <c r="AU272" s="204" t="s">
        <v>81</v>
      </c>
      <c r="AV272" s="13" t="s">
        <v>145</v>
      </c>
      <c r="AW272" s="13" t="s">
        <v>37</v>
      </c>
      <c r="AX272" s="13" t="s">
        <v>22</v>
      </c>
      <c r="AY272" s="204" t="s">
        <v>137</v>
      </c>
    </row>
    <row r="273" spans="2:65" s="1" customFormat="1" ht="22.5" customHeight="1">
      <c r="B273" s="163"/>
      <c r="C273" s="164" t="s">
        <v>311</v>
      </c>
      <c r="D273" s="164" t="s">
        <v>140</v>
      </c>
      <c r="E273" s="165" t="s">
        <v>312</v>
      </c>
      <c r="F273" s="166" t="s">
        <v>313</v>
      </c>
      <c r="G273" s="167" t="s">
        <v>302</v>
      </c>
      <c r="H273" s="168">
        <v>19.745</v>
      </c>
      <c r="I273" s="169"/>
      <c r="J273" s="170">
        <f>ROUND(I273*H273,2)</f>
        <v>0</v>
      </c>
      <c r="K273" s="166" t="s">
        <v>144</v>
      </c>
      <c r="L273" s="34"/>
      <c r="M273" s="171" t="s">
        <v>3</v>
      </c>
      <c r="N273" s="172" t="s">
        <v>44</v>
      </c>
      <c r="O273" s="35"/>
      <c r="P273" s="173">
        <f>O273*H273</f>
        <v>0</v>
      </c>
      <c r="Q273" s="173">
        <v>0</v>
      </c>
      <c r="R273" s="173">
        <f>Q273*H273</f>
        <v>0</v>
      </c>
      <c r="S273" s="173">
        <v>0</v>
      </c>
      <c r="T273" s="174">
        <f>S273*H273</f>
        <v>0</v>
      </c>
      <c r="AR273" s="17" t="s">
        <v>145</v>
      </c>
      <c r="AT273" s="17" t="s">
        <v>140</v>
      </c>
      <c r="AU273" s="17" t="s">
        <v>81</v>
      </c>
      <c r="AY273" s="17" t="s">
        <v>137</v>
      </c>
      <c r="BE273" s="175">
        <f>IF(N273="základní",J273,0)</f>
        <v>0</v>
      </c>
      <c r="BF273" s="175">
        <f>IF(N273="snížená",J273,0)</f>
        <v>0</v>
      </c>
      <c r="BG273" s="175">
        <f>IF(N273="zákl. přenesená",J273,0)</f>
        <v>0</v>
      </c>
      <c r="BH273" s="175">
        <f>IF(N273="sníž. přenesená",J273,0)</f>
        <v>0</v>
      </c>
      <c r="BI273" s="175">
        <f>IF(N273="nulová",J273,0)</f>
        <v>0</v>
      </c>
      <c r="BJ273" s="17" t="s">
        <v>22</v>
      </c>
      <c r="BK273" s="175">
        <f>ROUND(I273*H273,2)</f>
        <v>0</v>
      </c>
      <c r="BL273" s="17" t="s">
        <v>145</v>
      </c>
      <c r="BM273" s="17" t="s">
        <v>311</v>
      </c>
    </row>
    <row r="274" spans="2:47" s="1" customFormat="1" ht="22.5" customHeight="1">
      <c r="B274" s="34"/>
      <c r="D274" s="176" t="s">
        <v>146</v>
      </c>
      <c r="F274" s="177" t="s">
        <v>313</v>
      </c>
      <c r="I274" s="178"/>
      <c r="L274" s="34"/>
      <c r="M274" s="63"/>
      <c r="N274" s="35"/>
      <c r="O274" s="35"/>
      <c r="P274" s="35"/>
      <c r="Q274" s="35"/>
      <c r="R274" s="35"/>
      <c r="S274" s="35"/>
      <c r="T274" s="64"/>
      <c r="AT274" s="17" t="s">
        <v>146</v>
      </c>
      <c r="AU274" s="17" t="s">
        <v>81</v>
      </c>
    </row>
    <row r="275" spans="2:63" s="10" customFormat="1" ht="29.25" customHeight="1">
      <c r="B275" s="149"/>
      <c r="D275" s="160" t="s">
        <v>72</v>
      </c>
      <c r="E275" s="161" t="s">
        <v>314</v>
      </c>
      <c r="F275" s="161" t="s">
        <v>315</v>
      </c>
      <c r="I275" s="152"/>
      <c r="J275" s="162">
        <f>BK275</f>
        <v>0</v>
      </c>
      <c r="L275" s="149"/>
      <c r="M275" s="154"/>
      <c r="N275" s="155"/>
      <c r="O275" s="155"/>
      <c r="P275" s="156">
        <f>SUM(P276:P277)</f>
        <v>0</v>
      </c>
      <c r="Q275" s="155"/>
      <c r="R275" s="156">
        <f>SUM(R276:R277)</f>
        <v>0</v>
      </c>
      <c r="S275" s="155"/>
      <c r="T275" s="157">
        <f>SUM(T276:T277)</f>
        <v>0</v>
      </c>
      <c r="AR275" s="150" t="s">
        <v>22</v>
      </c>
      <c r="AT275" s="158" t="s">
        <v>72</v>
      </c>
      <c r="AU275" s="158" t="s">
        <v>22</v>
      </c>
      <c r="AY275" s="150" t="s">
        <v>137</v>
      </c>
      <c r="BK275" s="159">
        <f>SUM(BK276:BK277)</f>
        <v>0</v>
      </c>
    </row>
    <row r="276" spans="2:65" s="1" customFormat="1" ht="22.5" customHeight="1">
      <c r="B276" s="163"/>
      <c r="C276" s="164" t="s">
        <v>316</v>
      </c>
      <c r="D276" s="164" t="s">
        <v>140</v>
      </c>
      <c r="E276" s="165" t="s">
        <v>317</v>
      </c>
      <c r="F276" s="166" t="s">
        <v>318</v>
      </c>
      <c r="G276" s="167" t="s">
        <v>302</v>
      </c>
      <c r="H276" s="168">
        <v>5.687</v>
      </c>
      <c r="I276" s="169"/>
      <c r="J276" s="170">
        <f>ROUND(I276*H276,2)</f>
        <v>0</v>
      </c>
      <c r="K276" s="166" t="s">
        <v>144</v>
      </c>
      <c r="L276" s="34"/>
      <c r="M276" s="171" t="s">
        <v>3</v>
      </c>
      <c r="N276" s="172" t="s">
        <v>44</v>
      </c>
      <c r="O276" s="35"/>
      <c r="P276" s="173">
        <f>O276*H276</f>
        <v>0</v>
      </c>
      <c r="Q276" s="173">
        <v>0</v>
      </c>
      <c r="R276" s="173">
        <f>Q276*H276</f>
        <v>0</v>
      </c>
      <c r="S276" s="173">
        <v>0</v>
      </c>
      <c r="T276" s="174">
        <f>S276*H276</f>
        <v>0</v>
      </c>
      <c r="AR276" s="17" t="s">
        <v>145</v>
      </c>
      <c r="AT276" s="17" t="s">
        <v>140</v>
      </c>
      <c r="AU276" s="17" t="s">
        <v>81</v>
      </c>
      <c r="AY276" s="17" t="s">
        <v>137</v>
      </c>
      <c r="BE276" s="175">
        <f>IF(N276="základní",J276,0)</f>
        <v>0</v>
      </c>
      <c r="BF276" s="175">
        <f>IF(N276="snížená",J276,0)</f>
        <v>0</v>
      </c>
      <c r="BG276" s="175">
        <f>IF(N276="zákl. přenesená",J276,0)</f>
        <v>0</v>
      </c>
      <c r="BH276" s="175">
        <f>IF(N276="sníž. přenesená",J276,0)</f>
        <v>0</v>
      </c>
      <c r="BI276" s="175">
        <f>IF(N276="nulová",J276,0)</f>
        <v>0</v>
      </c>
      <c r="BJ276" s="17" t="s">
        <v>22</v>
      </c>
      <c r="BK276" s="175">
        <f>ROUND(I276*H276,2)</f>
        <v>0</v>
      </c>
      <c r="BL276" s="17" t="s">
        <v>145</v>
      </c>
      <c r="BM276" s="17" t="s">
        <v>316</v>
      </c>
    </row>
    <row r="277" spans="2:47" s="1" customFormat="1" ht="22.5" customHeight="1">
      <c r="B277" s="34"/>
      <c r="D277" s="176" t="s">
        <v>146</v>
      </c>
      <c r="F277" s="177" t="s">
        <v>318</v>
      </c>
      <c r="I277" s="178"/>
      <c r="L277" s="34"/>
      <c r="M277" s="63"/>
      <c r="N277" s="35"/>
      <c r="O277" s="35"/>
      <c r="P277" s="35"/>
      <c r="Q277" s="35"/>
      <c r="R277" s="35"/>
      <c r="S277" s="35"/>
      <c r="T277" s="64"/>
      <c r="AT277" s="17" t="s">
        <v>146</v>
      </c>
      <c r="AU277" s="17" t="s">
        <v>81</v>
      </c>
    </row>
    <row r="278" spans="2:63" s="10" customFormat="1" ht="36.75" customHeight="1">
      <c r="B278" s="149"/>
      <c r="D278" s="150" t="s">
        <v>72</v>
      </c>
      <c r="E278" s="151" t="s">
        <v>319</v>
      </c>
      <c r="F278" s="151" t="s">
        <v>320</v>
      </c>
      <c r="I278" s="152"/>
      <c r="J278" s="153">
        <f>BK278</f>
        <v>0</v>
      </c>
      <c r="L278" s="149"/>
      <c r="M278" s="154"/>
      <c r="N278" s="155"/>
      <c r="O278" s="155"/>
      <c r="P278" s="156">
        <f>P279+P297+P329+P349+P375+P378+P433+P487+P505+P556+P571+P595+P605</f>
        <v>0</v>
      </c>
      <c r="Q278" s="155"/>
      <c r="R278" s="156">
        <f>R279+R297+R329+R349+R375+R378+R433+R487+R505+R556+R571+R595+R605</f>
        <v>0</v>
      </c>
      <c r="S278" s="155"/>
      <c r="T278" s="157">
        <f>T279+T297+T329+T349+T375+T378+T433+T487+T505+T556+T571+T595+T605</f>
        <v>0</v>
      </c>
      <c r="AR278" s="150" t="s">
        <v>81</v>
      </c>
      <c r="AT278" s="158" t="s">
        <v>72</v>
      </c>
      <c r="AU278" s="158" t="s">
        <v>73</v>
      </c>
      <c r="AY278" s="150" t="s">
        <v>137</v>
      </c>
      <c r="BK278" s="159">
        <f>BK279+BK297+BK329+BK349+BK375+BK378+BK433+BK487+BK505+BK556+BK571+BK595+BK605</f>
        <v>0</v>
      </c>
    </row>
    <row r="279" spans="2:63" s="10" customFormat="1" ht="19.5" customHeight="1">
      <c r="B279" s="149"/>
      <c r="D279" s="160" t="s">
        <v>72</v>
      </c>
      <c r="E279" s="161" t="s">
        <v>321</v>
      </c>
      <c r="F279" s="161" t="s">
        <v>322</v>
      </c>
      <c r="I279" s="152"/>
      <c r="J279" s="162">
        <f>BK279</f>
        <v>0</v>
      </c>
      <c r="L279" s="149"/>
      <c r="M279" s="154"/>
      <c r="N279" s="155"/>
      <c r="O279" s="155"/>
      <c r="P279" s="156">
        <f>SUM(P280:P296)</f>
        <v>0</v>
      </c>
      <c r="Q279" s="155"/>
      <c r="R279" s="156">
        <f>SUM(R280:R296)</f>
        <v>0</v>
      </c>
      <c r="S279" s="155"/>
      <c r="T279" s="157">
        <f>SUM(T280:T296)</f>
        <v>0</v>
      </c>
      <c r="AR279" s="150" t="s">
        <v>81</v>
      </c>
      <c r="AT279" s="158" t="s">
        <v>72</v>
      </c>
      <c r="AU279" s="158" t="s">
        <v>22</v>
      </c>
      <c r="AY279" s="150" t="s">
        <v>137</v>
      </c>
      <c r="BK279" s="159">
        <f>SUM(BK280:BK296)</f>
        <v>0</v>
      </c>
    </row>
    <row r="280" spans="2:65" s="1" customFormat="1" ht="22.5" customHeight="1">
      <c r="B280" s="163"/>
      <c r="C280" s="164" t="s">
        <v>323</v>
      </c>
      <c r="D280" s="164" t="s">
        <v>140</v>
      </c>
      <c r="E280" s="165" t="s">
        <v>324</v>
      </c>
      <c r="F280" s="166" t="s">
        <v>325</v>
      </c>
      <c r="G280" s="167" t="s">
        <v>143</v>
      </c>
      <c r="H280" s="168">
        <v>1.188</v>
      </c>
      <c r="I280" s="169"/>
      <c r="J280" s="170">
        <f>ROUND(I280*H280,2)</f>
        <v>0</v>
      </c>
      <c r="K280" s="166" t="s">
        <v>144</v>
      </c>
      <c r="L280" s="34"/>
      <c r="M280" s="171" t="s">
        <v>3</v>
      </c>
      <c r="N280" s="172" t="s">
        <v>44</v>
      </c>
      <c r="O280" s="35"/>
      <c r="P280" s="173">
        <f>O280*H280</f>
        <v>0</v>
      </c>
      <c r="Q280" s="173">
        <v>0</v>
      </c>
      <c r="R280" s="173">
        <f>Q280*H280</f>
        <v>0</v>
      </c>
      <c r="S280" s="173">
        <v>0</v>
      </c>
      <c r="T280" s="174">
        <f>S280*H280</f>
        <v>0</v>
      </c>
      <c r="AR280" s="17" t="s">
        <v>221</v>
      </c>
      <c r="AT280" s="17" t="s">
        <v>140</v>
      </c>
      <c r="AU280" s="17" t="s">
        <v>81</v>
      </c>
      <c r="AY280" s="17" t="s">
        <v>137</v>
      </c>
      <c r="BE280" s="175">
        <f>IF(N280="základní",J280,0)</f>
        <v>0</v>
      </c>
      <c r="BF280" s="175">
        <f>IF(N280="snížená",J280,0)</f>
        <v>0</v>
      </c>
      <c r="BG280" s="175">
        <f>IF(N280="zákl. přenesená",J280,0)</f>
        <v>0</v>
      </c>
      <c r="BH280" s="175">
        <f>IF(N280="sníž. přenesená",J280,0)</f>
        <v>0</v>
      </c>
      <c r="BI280" s="175">
        <f>IF(N280="nulová",J280,0)</f>
        <v>0</v>
      </c>
      <c r="BJ280" s="17" t="s">
        <v>22</v>
      </c>
      <c r="BK280" s="175">
        <f>ROUND(I280*H280,2)</f>
        <v>0</v>
      </c>
      <c r="BL280" s="17" t="s">
        <v>221</v>
      </c>
      <c r="BM280" s="17" t="s">
        <v>323</v>
      </c>
    </row>
    <row r="281" spans="2:47" s="1" customFormat="1" ht="22.5" customHeight="1">
      <c r="B281" s="34"/>
      <c r="D281" s="176" t="s">
        <v>146</v>
      </c>
      <c r="F281" s="177" t="s">
        <v>325</v>
      </c>
      <c r="I281" s="178"/>
      <c r="L281" s="34"/>
      <c r="M281" s="63"/>
      <c r="N281" s="35"/>
      <c r="O281" s="35"/>
      <c r="P281" s="35"/>
      <c r="Q281" s="35"/>
      <c r="R281" s="35"/>
      <c r="S281" s="35"/>
      <c r="T281" s="64"/>
      <c r="AT281" s="17" t="s">
        <v>146</v>
      </c>
      <c r="AU281" s="17" t="s">
        <v>81</v>
      </c>
    </row>
    <row r="282" spans="2:51" s="11" customFormat="1" ht="31.5" customHeight="1">
      <c r="B282" s="179"/>
      <c r="D282" s="176" t="s">
        <v>147</v>
      </c>
      <c r="E282" s="180" t="s">
        <v>3</v>
      </c>
      <c r="F282" s="181" t="s">
        <v>326</v>
      </c>
      <c r="H282" s="182" t="s">
        <v>3</v>
      </c>
      <c r="I282" s="183"/>
      <c r="L282" s="179"/>
      <c r="M282" s="184"/>
      <c r="N282" s="185"/>
      <c r="O282" s="185"/>
      <c r="P282" s="185"/>
      <c r="Q282" s="185"/>
      <c r="R282" s="185"/>
      <c r="S282" s="185"/>
      <c r="T282" s="186"/>
      <c r="AT282" s="182" t="s">
        <v>147</v>
      </c>
      <c r="AU282" s="182" t="s">
        <v>81</v>
      </c>
      <c r="AV282" s="11" t="s">
        <v>22</v>
      </c>
      <c r="AW282" s="11" t="s">
        <v>37</v>
      </c>
      <c r="AX282" s="11" t="s">
        <v>73</v>
      </c>
      <c r="AY282" s="182" t="s">
        <v>137</v>
      </c>
    </row>
    <row r="283" spans="2:51" s="12" customFormat="1" ht="22.5" customHeight="1">
      <c r="B283" s="187"/>
      <c r="D283" s="176" t="s">
        <v>147</v>
      </c>
      <c r="E283" s="188" t="s">
        <v>3</v>
      </c>
      <c r="F283" s="189" t="s">
        <v>327</v>
      </c>
      <c r="H283" s="190">
        <v>1.188</v>
      </c>
      <c r="I283" s="191"/>
      <c r="L283" s="187"/>
      <c r="M283" s="192"/>
      <c r="N283" s="193"/>
      <c r="O283" s="193"/>
      <c r="P283" s="193"/>
      <c r="Q283" s="193"/>
      <c r="R283" s="193"/>
      <c r="S283" s="193"/>
      <c r="T283" s="194"/>
      <c r="AT283" s="188" t="s">
        <v>147</v>
      </c>
      <c r="AU283" s="188" t="s">
        <v>81</v>
      </c>
      <c r="AV283" s="12" t="s">
        <v>81</v>
      </c>
      <c r="AW283" s="12" t="s">
        <v>37</v>
      </c>
      <c r="AX283" s="12" t="s">
        <v>73</v>
      </c>
      <c r="AY283" s="188" t="s">
        <v>137</v>
      </c>
    </row>
    <row r="284" spans="2:51" s="13" customFormat="1" ht="22.5" customHeight="1">
      <c r="B284" s="195"/>
      <c r="D284" s="196" t="s">
        <v>147</v>
      </c>
      <c r="E284" s="197" t="s">
        <v>3</v>
      </c>
      <c r="F284" s="198" t="s">
        <v>150</v>
      </c>
      <c r="H284" s="199">
        <v>1.188</v>
      </c>
      <c r="I284" s="200"/>
      <c r="L284" s="195"/>
      <c r="M284" s="201"/>
      <c r="N284" s="202"/>
      <c r="O284" s="202"/>
      <c r="P284" s="202"/>
      <c r="Q284" s="202"/>
      <c r="R284" s="202"/>
      <c r="S284" s="202"/>
      <c r="T284" s="203"/>
      <c r="AT284" s="204" t="s">
        <v>147</v>
      </c>
      <c r="AU284" s="204" t="s">
        <v>81</v>
      </c>
      <c r="AV284" s="13" t="s">
        <v>145</v>
      </c>
      <c r="AW284" s="13" t="s">
        <v>37</v>
      </c>
      <c r="AX284" s="13" t="s">
        <v>22</v>
      </c>
      <c r="AY284" s="204" t="s">
        <v>137</v>
      </c>
    </row>
    <row r="285" spans="2:65" s="1" customFormat="1" ht="22.5" customHeight="1">
      <c r="B285" s="163"/>
      <c r="C285" s="164" t="s">
        <v>328</v>
      </c>
      <c r="D285" s="164" t="s">
        <v>140</v>
      </c>
      <c r="E285" s="165" t="s">
        <v>329</v>
      </c>
      <c r="F285" s="166" t="s">
        <v>330</v>
      </c>
      <c r="G285" s="167" t="s">
        <v>143</v>
      </c>
      <c r="H285" s="168">
        <v>18.816</v>
      </c>
      <c r="I285" s="169"/>
      <c r="J285" s="170">
        <f>ROUND(I285*H285,2)</f>
        <v>0</v>
      </c>
      <c r="K285" s="166" t="s">
        <v>144</v>
      </c>
      <c r="L285" s="34"/>
      <c r="M285" s="171" t="s">
        <v>3</v>
      </c>
      <c r="N285" s="172" t="s">
        <v>44</v>
      </c>
      <c r="O285" s="35"/>
      <c r="P285" s="173">
        <f>O285*H285</f>
        <v>0</v>
      </c>
      <c r="Q285" s="173">
        <v>0</v>
      </c>
      <c r="R285" s="173">
        <f>Q285*H285</f>
        <v>0</v>
      </c>
      <c r="S285" s="173">
        <v>0</v>
      </c>
      <c r="T285" s="174">
        <f>S285*H285</f>
        <v>0</v>
      </c>
      <c r="AR285" s="17" t="s">
        <v>221</v>
      </c>
      <c r="AT285" s="17" t="s">
        <v>140</v>
      </c>
      <c r="AU285" s="17" t="s">
        <v>81</v>
      </c>
      <c r="AY285" s="17" t="s">
        <v>137</v>
      </c>
      <c r="BE285" s="175">
        <f>IF(N285="základní",J285,0)</f>
        <v>0</v>
      </c>
      <c r="BF285" s="175">
        <f>IF(N285="snížená",J285,0)</f>
        <v>0</v>
      </c>
      <c r="BG285" s="175">
        <f>IF(N285="zákl. přenesená",J285,0)</f>
        <v>0</v>
      </c>
      <c r="BH285" s="175">
        <f>IF(N285="sníž. přenesená",J285,0)</f>
        <v>0</v>
      </c>
      <c r="BI285" s="175">
        <f>IF(N285="nulová",J285,0)</f>
        <v>0</v>
      </c>
      <c r="BJ285" s="17" t="s">
        <v>22</v>
      </c>
      <c r="BK285" s="175">
        <f>ROUND(I285*H285,2)</f>
        <v>0</v>
      </c>
      <c r="BL285" s="17" t="s">
        <v>221</v>
      </c>
      <c r="BM285" s="17" t="s">
        <v>328</v>
      </c>
    </row>
    <row r="286" spans="2:47" s="1" customFormat="1" ht="22.5" customHeight="1">
      <c r="B286" s="34"/>
      <c r="D286" s="176" t="s">
        <v>146</v>
      </c>
      <c r="F286" s="177" t="s">
        <v>330</v>
      </c>
      <c r="I286" s="178"/>
      <c r="L286" s="34"/>
      <c r="M286" s="63"/>
      <c r="N286" s="35"/>
      <c r="O286" s="35"/>
      <c r="P286" s="35"/>
      <c r="Q286" s="35"/>
      <c r="R286" s="35"/>
      <c r="S286" s="35"/>
      <c r="T286" s="64"/>
      <c r="AT286" s="17" t="s">
        <v>146</v>
      </c>
      <c r="AU286" s="17" t="s">
        <v>81</v>
      </c>
    </row>
    <row r="287" spans="2:51" s="11" customFormat="1" ht="31.5" customHeight="1">
      <c r="B287" s="179"/>
      <c r="D287" s="176" t="s">
        <v>147</v>
      </c>
      <c r="E287" s="180" t="s">
        <v>3</v>
      </c>
      <c r="F287" s="181" t="s">
        <v>331</v>
      </c>
      <c r="H287" s="182" t="s">
        <v>3</v>
      </c>
      <c r="I287" s="183"/>
      <c r="L287" s="179"/>
      <c r="M287" s="184"/>
      <c r="N287" s="185"/>
      <c r="O287" s="185"/>
      <c r="P287" s="185"/>
      <c r="Q287" s="185"/>
      <c r="R287" s="185"/>
      <c r="S287" s="185"/>
      <c r="T287" s="186"/>
      <c r="AT287" s="182" t="s">
        <v>147</v>
      </c>
      <c r="AU287" s="182" t="s">
        <v>81</v>
      </c>
      <c r="AV287" s="11" t="s">
        <v>22</v>
      </c>
      <c r="AW287" s="11" t="s">
        <v>37</v>
      </c>
      <c r="AX287" s="11" t="s">
        <v>73</v>
      </c>
      <c r="AY287" s="182" t="s">
        <v>137</v>
      </c>
    </row>
    <row r="288" spans="2:51" s="12" customFormat="1" ht="22.5" customHeight="1">
      <c r="B288" s="187"/>
      <c r="D288" s="176" t="s">
        <v>147</v>
      </c>
      <c r="E288" s="188" t="s">
        <v>3</v>
      </c>
      <c r="F288" s="189" t="s">
        <v>332</v>
      </c>
      <c r="H288" s="190">
        <v>18.816</v>
      </c>
      <c r="I288" s="191"/>
      <c r="L288" s="187"/>
      <c r="M288" s="192"/>
      <c r="N288" s="193"/>
      <c r="O288" s="193"/>
      <c r="P288" s="193"/>
      <c r="Q288" s="193"/>
      <c r="R288" s="193"/>
      <c r="S288" s="193"/>
      <c r="T288" s="194"/>
      <c r="AT288" s="188" t="s">
        <v>147</v>
      </c>
      <c r="AU288" s="188" t="s">
        <v>81</v>
      </c>
      <c r="AV288" s="12" t="s">
        <v>81</v>
      </c>
      <c r="AW288" s="12" t="s">
        <v>37</v>
      </c>
      <c r="AX288" s="12" t="s">
        <v>73</v>
      </c>
      <c r="AY288" s="188" t="s">
        <v>137</v>
      </c>
    </row>
    <row r="289" spans="2:51" s="13" customFormat="1" ht="22.5" customHeight="1">
      <c r="B289" s="195"/>
      <c r="D289" s="196" t="s">
        <v>147</v>
      </c>
      <c r="E289" s="197" t="s">
        <v>3</v>
      </c>
      <c r="F289" s="198" t="s">
        <v>150</v>
      </c>
      <c r="H289" s="199">
        <v>18.816</v>
      </c>
      <c r="I289" s="200"/>
      <c r="L289" s="195"/>
      <c r="M289" s="201"/>
      <c r="N289" s="202"/>
      <c r="O289" s="202"/>
      <c r="P289" s="202"/>
      <c r="Q289" s="202"/>
      <c r="R289" s="202"/>
      <c r="S289" s="202"/>
      <c r="T289" s="203"/>
      <c r="AT289" s="204" t="s">
        <v>147</v>
      </c>
      <c r="AU289" s="204" t="s">
        <v>81</v>
      </c>
      <c r="AV289" s="13" t="s">
        <v>145</v>
      </c>
      <c r="AW289" s="13" t="s">
        <v>37</v>
      </c>
      <c r="AX289" s="13" t="s">
        <v>22</v>
      </c>
      <c r="AY289" s="204" t="s">
        <v>137</v>
      </c>
    </row>
    <row r="290" spans="2:65" s="1" customFormat="1" ht="22.5" customHeight="1">
      <c r="B290" s="163"/>
      <c r="C290" s="209" t="s">
        <v>333</v>
      </c>
      <c r="D290" s="209" t="s">
        <v>202</v>
      </c>
      <c r="E290" s="210" t="s">
        <v>334</v>
      </c>
      <c r="F290" s="211" t="s">
        <v>335</v>
      </c>
      <c r="G290" s="212" t="s">
        <v>336</v>
      </c>
      <c r="H290" s="213">
        <v>10.6</v>
      </c>
      <c r="I290" s="214"/>
      <c r="J290" s="215">
        <f>ROUND(I290*H290,2)</f>
        <v>0</v>
      </c>
      <c r="K290" s="211" t="s">
        <v>144</v>
      </c>
      <c r="L290" s="216"/>
      <c r="M290" s="217" t="s">
        <v>3</v>
      </c>
      <c r="N290" s="218" t="s">
        <v>44</v>
      </c>
      <c r="O290" s="35"/>
      <c r="P290" s="173">
        <f>O290*H290</f>
        <v>0</v>
      </c>
      <c r="Q290" s="173">
        <v>0</v>
      </c>
      <c r="R290" s="173">
        <f>Q290*H290</f>
        <v>0</v>
      </c>
      <c r="S290" s="173">
        <v>0</v>
      </c>
      <c r="T290" s="174">
        <f>S290*H290</f>
        <v>0</v>
      </c>
      <c r="AR290" s="17" t="s">
        <v>316</v>
      </c>
      <c r="AT290" s="17" t="s">
        <v>202</v>
      </c>
      <c r="AU290" s="17" t="s">
        <v>81</v>
      </c>
      <c r="AY290" s="17" t="s">
        <v>137</v>
      </c>
      <c r="BE290" s="175">
        <f>IF(N290="základní",J290,0)</f>
        <v>0</v>
      </c>
      <c r="BF290" s="175">
        <f>IF(N290="snížená",J290,0)</f>
        <v>0</v>
      </c>
      <c r="BG290" s="175">
        <f>IF(N290="zákl. přenesená",J290,0)</f>
        <v>0</v>
      </c>
      <c r="BH290" s="175">
        <f>IF(N290="sníž. přenesená",J290,0)</f>
        <v>0</v>
      </c>
      <c r="BI290" s="175">
        <f>IF(N290="nulová",J290,0)</f>
        <v>0</v>
      </c>
      <c r="BJ290" s="17" t="s">
        <v>22</v>
      </c>
      <c r="BK290" s="175">
        <f>ROUND(I290*H290,2)</f>
        <v>0</v>
      </c>
      <c r="BL290" s="17" t="s">
        <v>221</v>
      </c>
      <c r="BM290" s="17" t="s">
        <v>333</v>
      </c>
    </row>
    <row r="291" spans="2:47" s="1" customFormat="1" ht="22.5" customHeight="1">
      <c r="B291" s="34"/>
      <c r="D291" s="176" t="s">
        <v>146</v>
      </c>
      <c r="F291" s="177" t="s">
        <v>335</v>
      </c>
      <c r="I291" s="178"/>
      <c r="L291" s="34"/>
      <c r="M291" s="63"/>
      <c r="N291" s="35"/>
      <c r="O291" s="35"/>
      <c r="P291" s="35"/>
      <c r="Q291" s="35"/>
      <c r="R291" s="35"/>
      <c r="S291" s="35"/>
      <c r="T291" s="64"/>
      <c r="AT291" s="17" t="s">
        <v>146</v>
      </c>
      <c r="AU291" s="17" t="s">
        <v>81</v>
      </c>
    </row>
    <row r="292" spans="2:51" s="11" customFormat="1" ht="31.5" customHeight="1">
      <c r="B292" s="179"/>
      <c r="D292" s="176" t="s">
        <v>147</v>
      </c>
      <c r="E292" s="180" t="s">
        <v>3</v>
      </c>
      <c r="F292" s="181" t="s">
        <v>337</v>
      </c>
      <c r="H292" s="182" t="s">
        <v>3</v>
      </c>
      <c r="I292" s="183"/>
      <c r="L292" s="179"/>
      <c r="M292" s="184"/>
      <c r="N292" s="185"/>
      <c r="O292" s="185"/>
      <c r="P292" s="185"/>
      <c r="Q292" s="185"/>
      <c r="R292" s="185"/>
      <c r="S292" s="185"/>
      <c r="T292" s="186"/>
      <c r="AT292" s="182" t="s">
        <v>147</v>
      </c>
      <c r="AU292" s="182" t="s">
        <v>81</v>
      </c>
      <c r="AV292" s="11" t="s">
        <v>22</v>
      </c>
      <c r="AW292" s="11" t="s">
        <v>37</v>
      </c>
      <c r="AX292" s="11" t="s">
        <v>73</v>
      </c>
      <c r="AY292" s="182" t="s">
        <v>137</v>
      </c>
    </row>
    <row r="293" spans="2:51" s="12" customFormat="1" ht="22.5" customHeight="1">
      <c r="B293" s="187"/>
      <c r="D293" s="176" t="s">
        <v>147</v>
      </c>
      <c r="E293" s="188" t="s">
        <v>3</v>
      </c>
      <c r="F293" s="189" t="s">
        <v>338</v>
      </c>
      <c r="H293" s="190">
        <v>10.6</v>
      </c>
      <c r="I293" s="191"/>
      <c r="L293" s="187"/>
      <c r="M293" s="192"/>
      <c r="N293" s="193"/>
      <c r="O293" s="193"/>
      <c r="P293" s="193"/>
      <c r="Q293" s="193"/>
      <c r="R293" s="193"/>
      <c r="S293" s="193"/>
      <c r="T293" s="194"/>
      <c r="AT293" s="188" t="s">
        <v>147</v>
      </c>
      <c r="AU293" s="188" t="s">
        <v>81</v>
      </c>
      <c r="AV293" s="12" t="s">
        <v>81</v>
      </c>
      <c r="AW293" s="12" t="s">
        <v>37</v>
      </c>
      <c r="AX293" s="12" t="s">
        <v>73</v>
      </c>
      <c r="AY293" s="188" t="s">
        <v>137</v>
      </c>
    </row>
    <row r="294" spans="2:51" s="13" customFormat="1" ht="22.5" customHeight="1">
      <c r="B294" s="195"/>
      <c r="D294" s="196" t="s">
        <v>147</v>
      </c>
      <c r="E294" s="197" t="s">
        <v>3</v>
      </c>
      <c r="F294" s="198" t="s">
        <v>150</v>
      </c>
      <c r="H294" s="199">
        <v>10.6</v>
      </c>
      <c r="I294" s="200"/>
      <c r="L294" s="195"/>
      <c r="M294" s="201"/>
      <c r="N294" s="202"/>
      <c r="O294" s="202"/>
      <c r="P294" s="202"/>
      <c r="Q294" s="202"/>
      <c r="R294" s="202"/>
      <c r="S294" s="202"/>
      <c r="T294" s="203"/>
      <c r="AT294" s="204" t="s">
        <v>147</v>
      </c>
      <c r="AU294" s="204" t="s">
        <v>81</v>
      </c>
      <c r="AV294" s="13" t="s">
        <v>145</v>
      </c>
      <c r="AW294" s="13" t="s">
        <v>37</v>
      </c>
      <c r="AX294" s="13" t="s">
        <v>22</v>
      </c>
      <c r="AY294" s="204" t="s">
        <v>137</v>
      </c>
    </row>
    <row r="295" spans="2:65" s="1" customFormat="1" ht="22.5" customHeight="1">
      <c r="B295" s="163"/>
      <c r="C295" s="164" t="s">
        <v>339</v>
      </c>
      <c r="D295" s="164" t="s">
        <v>140</v>
      </c>
      <c r="E295" s="165" t="s">
        <v>340</v>
      </c>
      <c r="F295" s="166" t="s">
        <v>341</v>
      </c>
      <c r="G295" s="167" t="s">
        <v>342</v>
      </c>
      <c r="H295" s="219"/>
      <c r="I295" s="169"/>
      <c r="J295" s="170">
        <f>ROUND(I295*H295,2)</f>
        <v>0</v>
      </c>
      <c r="K295" s="166" t="s">
        <v>144</v>
      </c>
      <c r="L295" s="34"/>
      <c r="M295" s="171" t="s">
        <v>3</v>
      </c>
      <c r="N295" s="172" t="s">
        <v>44</v>
      </c>
      <c r="O295" s="35"/>
      <c r="P295" s="173">
        <f>O295*H295</f>
        <v>0</v>
      </c>
      <c r="Q295" s="173">
        <v>0</v>
      </c>
      <c r="R295" s="173">
        <f>Q295*H295</f>
        <v>0</v>
      </c>
      <c r="S295" s="173">
        <v>0</v>
      </c>
      <c r="T295" s="174">
        <f>S295*H295</f>
        <v>0</v>
      </c>
      <c r="AR295" s="17" t="s">
        <v>221</v>
      </c>
      <c r="AT295" s="17" t="s">
        <v>140</v>
      </c>
      <c r="AU295" s="17" t="s">
        <v>81</v>
      </c>
      <c r="AY295" s="17" t="s">
        <v>137</v>
      </c>
      <c r="BE295" s="175">
        <f>IF(N295="základní",J295,0)</f>
        <v>0</v>
      </c>
      <c r="BF295" s="175">
        <f>IF(N295="snížená",J295,0)</f>
        <v>0</v>
      </c>
      <c r="BG295" s="175">
        <f>IF(N295="zákl. přenesená",J295,0)</f>
        <v>0</v>
      </c>
      <c r="BH295" s="175">
        <f>IF(N295="sníž. přenesená",J295,0)</f>
        <v>0</v>
      </c>
      <c r="BI295" s="175">
        <f>IF(N295="nulová",J295,0)</f>
        <v>0</v>
      </c>
      <c r="BJ295" s="17" t="s">
        <v>22</v>
      </c>
      <c r="BK295" s="175">
        <f>ROUND(I295*H295,2)</f>
        <v>0</v>
      </c>
      <c r="BL295" s="17" t="s">
        <v>221</v>
      </c>
      <c r="BM295" s="17" t="s">
        <v>339</v>
      </c>
    </row>
    <row r="296" spans="2:47" s="1" customFormat="1" ht="22.5" customHeight="1">
      <c r="B296" s="34"/>
      <c r="D296" s="176" t="s">
        <v>146</v>
      </c>
      <c r="F296" s="177" t="s">
        <v>341</v>
      </c>
      <c r="I296" s="178"/>
      <c r="L296" s="34"/>
      <c r="M296" s="63"/>
      <c r="N296" s="35"/>
      <c r="O296" s="35"/>
      <c r="P296" s="35"/>
      <c r="Q296" s="35"/>
      <c r="R296" s="35"/>
      <c r="S296" s="35"/>
      <c r="T296" s="64"/>
      <c r="AT296" s="17" t="s">
        <v>146</v>
      </c>
      <c r="AU296" s="17" t="s">
        <v>81</v>
      </c>
    </row>
    <row r="297" spans="2:63" s="10" customFormat="1" ht="29.25" customHeight="1">
      <c r="B297" s="149"/>
      <c r="D297" s="160" t="s">
        <v>72</v>
      </c>
      <c r="E297" s="161" t="s">
        <v>343</v>
      </c>
      <c r="F297" s="161" t="s">
        <v>344</v>
      </c>
      <c r="I297" s="152"/>
      <c r="J297" s="162">
        <f>BK297</f>
        <v>0</v>
      </c>
      <c r="L297" s="149"/>
      <c r="M297" s="154"/>
      <c r="N297" s="155"/>
      <c r="O297" s="155"/>
      <c r="P297" s="156">
        <f>SUM(P298:P328)</f>
        <v>0</v>
      </c>
      <c r="Q297" s="155"/>
      <c r="R297" s="156">
        <f>SUM(R298:R328)</f>
        <v>0</v>
      </c>
      <c r="S297" s="155"/>
      <c r="T297" s="157">
        <f>SUM(T298:T328)</f>
        <v>0</v>
      </c>
      <c r="AR297" s="150" t="s">
        <v>81</v>
      </c>
      <c r="AT297" s="158" t="s">
        <v>72</v>
      </c>
      <c r="AU297" s="158" t="s">
        <v>22</v>
      </c>
      <c r="AY297" s="150" t="s">
        <v>137</v>
      </c>
      <c r="BK297" s="159">
        <f>SUM(BK298:BK328)</f>
        <v>0</v>
      </c>
    </row>
    <row r="298" spans="2:65" s="1" customFormat="1" ht="22.5" customHeight="1">
      <c r="B298" s="163"/>
      <c r="C298" s="164" t="s">
        <v>345</v>
      </c>
      <c r="D298" s="164" t="s">
        <v>140</v>
      </c>
      <c r="E298" s="165" t="s">
        <v>346</v>
      </c>
      <c r="F298" s="166" t="s">
        <v>347</v>
      </c>
      <c r="G298" s="167" t="s">
        <v>336</v>
      </c>
      <c r="H298" s="168">
        <v>20</v>
      </c>
      <c r="I298" s="169"/>
      <c r="J298" s="170">
        <f>ROUND(I298*H298,2)</f>
        <v>0</v>
      </c>
      <c r="K298" s="166" t="s">
        <v>144</v>
      </c>
      <c r="L298" s="34"/>
      <c r="M298" s="171" t="s">
        <v>3</v>
      </c>
      <c r="N298" s="172" t="s">
        <v>44</v>
      </c>
      <c r="O298" s="35"/>
      <c r="P298" s="173">
        <f>O298*H298</f>
        <v>0</v>
      </c>
      <c r="Q298" s="173">
        <v>0</v>
      </c>
      <c r="R298" s="173">
        <f>Q298*H298</f>
        <v>0</v>
      </c>
      <c r="S298" s="173">
        <v>0</v>
      </c>
      <c r="T298" s="174">
        <f>S298*H298</f>
        <v>0</v>
      </c>
      <c r="AR298" s="17" t="s">
        <v>221</v>
      </c>
      <c r="AT298" s="17" t="s">
        <v>140</v>
      </c>
      <c r="AU298" s="17" t="s">
        <v>81</v>
      </c>
      <c r="AY298" s="17" t="s">
        <v>137</v>
      </c>
      <c r="BE298" s="175">
        <f>IF(N298="základní",J298,0)</f>
        <v>0</v>
      </c>
      <c r="BF298" s="175">
        <f>IF(N298="snížená",J298,0)</f>
        <v>0</v>
      </c>
      <c r="BG298" s="175">
        <f>IF(N298="zákl. přenesená",J298,0)</f>
        <v>0</v>
      </c>
      <c r="BH298" s="175">
        <f>IF(N298="sníž. přenesená",J298,0)</f>
        <v>0</v>
      </c>
      <c r="BI298" s="175">
        <f>IF(N298="nulová",J298,0)</f>
        <v>0</v>
      </c>
      <c r="BJ298" s="17" t="s">
        <v>22</v>
      </c>
      <c r="BK298" s="175">
        <f>ROUND(I298*H298,2)</f>
        <v>0</v>
      </c>
      <c r="BL298" s="17" t="s">
        <v>221</v>
      </c>
      <c r="BM298" s="17" t="s">
        <v>345</v>
      </c>
    </row>
    <row r="299" spans="2:47" s="1" customFormat="1" ht="22.5" customHeight="1">
      <c r="B299" s="34"/>
      <c r="D299" s="176" t="s">
        <v>146</v>
      </c>
      <c r="F299" s="177" t="s">
        <v>347</v>
      </c>
      <c r="I299" s="178"/>
      <c r="L299" s="34"/>
      <c r="M299" s="63"/>
      <c r="N299" s="35"/>
      <c r="O299" s="35"/>
      <c r="P299" s="35"/>
      <c r="Q299" s="35"/>
      <c r="R299" s="35"/>
      <c r="S299" s="35"/>
      <c r="T299" s="64"/>
      <c r="AT299" s="17" t="s">
        <v>146</v>
      </c>
      <c r="AU299" s="17" t="s">
        <v>81</v>
      </c>
    </row>
    <row r="300" spans="2:51" s="11" customFormat="1" ht="22.5" customHeight="1">
      <c r="B300" s="179"/>
      <c r="D300" s="176" t="s">
        <v>147</v>
      </c>
      <c r="E300" s="180" t="s">
        <v>3</v>
      </c>
      <c r="F300" s="181" t="s">
        <v>348</v>
      </c>
      <c r="H300" s="182" t="s">
        <v>3</v>
      </c>
      <c r="I300" s="183"/>
      <c r="L300" s="179"/>
      <c r="M300" s="184"/>
      <c r="N300" s="185"/>
      <c r="O300" s="185"/>
      <c r="P300" s="185"/>
      <c r="Q300" s="185"/>
      <c r="R300" s="185"/>
      <c r="S300" s="185"/>
      <c r="T300" s="186"/>
      <c r="AT300" s="182" t="s">
        <v>147</v>
      </c>
      <c r="AU300" s="182" t="s">
        <v>81</v>
      </c>
      <c r="AV300" s="11" t="s">
        <v>22</v>
      </c>
      <c r="AW300" s="11" t="s">
        <v>37</v>
      </c>
      <c r="AX300" s="11" t="s">
        <v>73</v>
      </c>
      <c r="AY300" s="182" t="s">
        <v>137</v>
      </c>
    </row>
    <row r="301" spans="2:51" s="12" customFormat="1" ht="22.5" customHeight="1">
      <c r="B301" s="187"/>
      <c r="D301" s="176" t="s">
        <v>147</v>
      </c>
      <c r="E301" s="188" t="s">
        <v>3</v>
      </c>
      <c r="F301" s="189" t="s">
        <v>349</v>
      </c>
      <c r="H301" s="190">
        <v>20</v>
      </c>
      <c r="I301" s="191"/>
      <c r="L301" s="187"/>
      <c r="M301" s="192"/>
      <c r="N301" s="193"/>
      <c r="O301" s="193"/>
      <c r="P301" s="193"/>
      <c r="Q301" s="193"/>
      <c r="R301" s="193"/>
      <c r="S301" s="193"/>
      <c r="T301" s="194"/>
      <c r="AT301" s="188" t="s">
        <v>147</v>
      </c>
      <c r="AU301" s="188" t="s">
        <v>81</v>
      </c>
      <c r="AV301" s="12" t="s">
        <v>81</v>
      </c>
      <c r="AW301" s="12" t="s">
        <v>37</v>
      </c>
      <c r="AX301" s="12" t="s">
        <v>73</v>
      </c>
      <c r="AY301" s="188" t="s">
        <v>137</v>
      </c>
    </row>
    <row r="302" spans="2:51" s="13" customFormat="1" ht="22.5" customHeight="1">
      <c r="B302" s="195"/>
      <c r="D302" s="196" t="s">
        <v>147</v>
      </c>
      <c r="E302" s="197" t="s">
        <v>3</v>
      </c>
      <c r="F302" s="198" t="s">
        <v>150</v>
      </c>
      <c r="H302" s="199">
        <v>20</v>
      </c>
      <c r="I302" s="200"/>
      <c r="L302" s="195"/>
      <c r="M302" s="201"/>
      <c r="N302" s="202"/>
      <c r="O302" s="202"/>
      <c r="P302" s="202"/>
      <c r="Q302" s="202"/>
      <c r="R302" s="202"/>
      <c r="S302" s="202"/>
      <c r="T302" s="203"/>
      <c r="AT302" s="204" t="s">
        <v>147</v>
      </c>
      <c r="AU302" s="204" t="s">
        <v>81</v>
      </c>
      <c r="AV302" s="13" t="s">
        <v>145</v>
      </c>
      <c r="AW302" s="13" t="s">
        <v>37</v>
      </c>
      <c r="AX302" s="13" t="s">
        <v>22</v>
      </c>
      <c r="AY302" s="204" t="s">
        <v>137</v>
      </c>
    </row>
    <row r="303" spans="2:65" s="1" customFormat="1" ht="22.5" customHeight="1">
      <c r="B303" s="163"/>
      <c r="C303" s="164" t="s">
        <v>350</v>
      </c>
      <c r="D303" s="164" t="s">
        <v>140</v>
      </c>
      <c r="E303" s="165" t="s">
        <v>351</v>
      </c>
      <c r="F303" s="166" t="s">
        <v>352</v>
      </c>
      <c r="G303" s="167" t="s">
        <v>336</v>
      </c>
      <c r="H303" s="168">
        <v>5</v>
      </c>
      <c r="I303" s="169"/>
      <c r="J303" s="170">
        <f>ROUND(I303*H303,2)</f>
        <v>0</v>
      </c>
      <c r="K303" s="166" t="s">
        <v>144</v>
      </c>
      <c r="L303" s="34"/>
      <c r="M303" s="171" t="s">
        <v>3</v>
      </c>
      <c r="N303" s="172" t="s">
        <v>44</v>
      </c>
      <c r="O303" s="35"/>
      <c r="P303" s="173">
        <f>O303*H303</f>
        <v>0</v>
      </c>
      <c r="Q303" s="173">
        <v>0</v>
      </c>
      <c r="R303" s="173">
        <f>Q303*H303</f>
        <v>0</v>
      </c>
      <c r="S303" s="173">
        <v>0</v>
      </c>
      <c r="T303" s="174">
        <f>S303*H303</f>
        <v>0</v>
      </c>
      <c r="AR303" s="17" t="s">
        <v>221</v>
      </c>
      <c r="AT303" s="17" t="s">
        <v>140</v>
      </c>
      <c r="AU303" s="17" t="s">
        <v>81</v>
      </c>
      <c r="AY303" s="17" t="s">
        <v>137</v>
      </c>
      <c r="BE303" s="175">
        <f>IF(N303="základní",J303,0)</f>
        <v>0</v>
      </c>
      <c r="BF303" s="175">
        <f>IF(N303="snížená",J303,0)</f>
        <v>0</v>
      </c>
      <c r="BG303" s="175">
        <f>IF(N303="zákl. přenesená",J303,0)</f>
        <v>0</v>
      </c>
      <c r="BH303" s="175">
        <f>IF(N303="sníž. přenesená",J303,0)</f>
        <v>0</v>
      </c>
      <c r="BI303" s="175">
        <f>IF(N303="nulová",J303,0)</f>
        <v>0</v>
      </c>
      <c r="BJ303" s="17" t="s">
        <v>22</v>
      </c>
      <c r="BK303" s="175">
        <f>ROUND(I303*H303,2)</f>
        <v>0</v>
      </c>
      <c r="BL303" s="17" t="s">
        <v>221</v>
      </c>
      <c r="BM303" s="17" t="s">
        <v>350</v>
      </c>
    </row>
    <row r="304" spans="2:47" s="1" customFormat="1" ht="22.5" customHeight="1">
      <c r="B304" s="34"/>
      <c r="D304" s="176" t="s">
        <v>146</v>
      </c>
      <c r="F304" s="177" t="s">
        <v>352</v>
      </c>
      <c r="I304" s="178"/>
      <c r="L304" s="34"/>
      <c r="M304" s="63"/>
      <c r="N304" s="35"/>
      <c r="O304" s="35"/>
      <c r="P304" s="35"/>
      <c r="Q304" s="35"/>
      <c r="R304" s="35"/>
      <c r="S304" s="35"/>
      <c r="T304" s="64"/>
      <c r="AT304" s="17" t="s">
        <v>146</v>
      </c>
      <c r="AU304" s="17" t="s">
        <v>81</v>
      </c>
    </row>
    <row r="305" spans="2:51" s="11" customFormat="1" ht="22.5" customHeight="1">
      <c r="B305" s="179"/>
      <c r="D305" s="176" t="s">
        <v>147</v>
      </c>
      <c r="E305" s="180" t="s">
        <v>3</v>
      </c>
      <c r="F305" s="181" t="s">
        <v>353</v>
      </c>
      <c r="H305" s="182" t="s">
        <v>3</v>
      </c>
      <c r="I305" s="183"/>
      <c r="L305" s="179"/>
      <c r="M305" s="184"/>
      <c r="N305" s="185"/>
      <c r="O305" s="185"/>
      <c r="P305" s="185"/>
      <c r="Q305" s="185"/>
      <c r="R305" s="185"/>
      <c r="S305" s="185"/>
      <c r="T305" s="186"/>
      <c r="AT305" s="182" t="s">
        <v>147</v>
      </c>
      <c r="AU305" s="182" t="s">
        <v>81</v>
      </c>
      <c r="AV305" s="11" t="s">
        <v>22</v>
      </c>
      <c r="AW305" s="11" t="s">
        <v>37</v>
      </c>
      <c r="AX305" s="11" t="s">
        <v>73</v>
      </c>
      <c r="AY305" s="182" t="s">
        <v>137</v>
      </c>
    </row>
    <row r="306" spans="2:51" s="12" customFormat="1" ht="22.5" customHeight="1">
      <c r="B306" s="187"/>
      <c r="D306" s="176" t="s">
        <v>147</v>
      </c>
      <c r="E306" s="188" t="s">
        <v>3</v>
      </c>
      <c r="F306" s="189" t="s">
        <v>354</v>
      </c>
      <c r="H306" s="190">
        <v>5</v>
      </c>
      <c r="I306" s="191"/>
      <c r="L306" s="187"/>
      <c r="M306" s="192"/>
      <c r="N306" s="193"/>
      <c r="O306" s="193"/>
      <c r="P306" s="193"/>
      <c r="Q306" s="193"/>
      <c r="R306" s="193"/>
      <c r="S306" s="193"/>
      <c r="T306" s="194"/>
      <c r="AT306" s="188" t="s">
        <v>147</v>
      </c>
      <c r="AU306" s="188" t="s">
        <v>81</v>
      </c>
      <c r="AV306" s="12" t="s">
        <v>81</v>
      </c>
      <c r="AW306" s="12" t="s">
        <v>37</v>
      </c>
      <c r="AX306" s="12" t="s">
        <v>73</v>
      </c>
      <c r="AY306" s="188" t="s">
        <v>137</v>
      </c>
    </row>
    <row r="307" spans="2:51" s="13" customFormat="1" ht="22.5" customHeight="1">
      <c r="B307" s="195"/>
      <c r="D307" s="196" t="s">
        <v>147</v>
      </c>
      <c r="E307" s="197" t="s">
        <v>3</v>
      </c>
      <c r="F307" s="198" t="s">
        <v>150</v>
      </c>
      <c r="H307" s="199">
        <v>5</v>
      </c>
      <c r="I307" s="200"/>
      <c r="L307" s="195"/>
      <c r="M307" s="201"/>
      <c r="N307" s="202"/>
      <c r="O307" s="202"/>
      <c r="P307" s="202"/>
      <c r="Q307" s="202"/>
      <c r="R307" s="202"/>
      <c r="S307" s="202"/>
      <c r="T307" s="203"/>
      <c r="AT307" s="204" t="s">
        <v>147</v>
      </c>
      <c r="AU307" s="204" t="s">
        <v>81</v>
      </c>
      <c r="AV307" s="13" t="s">
        <v>145</v>
      </c>
      <c r="AW307" s="13" t="s">
        <v>37</v>
      </c>
      <c r="AX307" s="13" t="s">
        <v>22</v>
      </c>
      <c r="AY307" s="204" t="s">
        <v>137</v>
      </c>
    </row>
    <row r="308" spans="2:65" s="1" customFormat="1" ht="22.5" customHeight="1">
      <c r="B308" s="163"/>
      <c r="C308" s="164" t="s">
        <v>355</v>
      </c>
      <c r="D308" s="164" t="s">
        <v>140</v>
      </c>
      <c r="E308" s="165" t="s">
        <v>356</v>
      </c>
      <c r="F308" s="166" t="s">
        <v>357</v>
      </c>
      <c r="G308" s="167" t="s">
        <v>336</v>
      </c>
      <c r="H308" s="168">
        <v>6</v>
      </c>
      <c r="I308" s="169"/>
      <c r="J308" s="170">
        <f>ROUND(I308*H308,2)</f>
        <v>0</v>
      </c>
      <c r="K308" s="166" t="s">
        <v>144</v>
      </c>
      <c r="L308" s="34"/>
      <c r="M308" s="171" t="s">
        <v>3</v>
      </c>
      <c r="N308" s="172" t="s">
        <v>44</v>
      </c>
      <c r="O308" s="35"/>
      <c r="P308" s="173">
        <f>O308*H308</f>
        <v>0</v>
      </c>
      <c r="Q308" s="173">
        <v>0</v>
      </c>
      <c r="R308" s="173">
        <f>Q308*H308</f>
        <v>0</v>
      </c>
      <c r="S308" s="173">
        <v>0</v>
      </c>
      <c r="T308" s="174">
        <f>S308*H308</f>
        <v>0</v>
      </c>
      <c r="AR308" s="17" t="s">
        <v>221</v>
      </c>
      <c r="AT308" s="17" t="s">
        <v>140</v>
      </c>
      <c r="AU308" s="17" t="s">
        <v>81</v>
      </c>
      <c r="AY308" s="17" t="s">
        <v>137</v>
      </c>
      <c r="BE308" s="175">
        <f>IF(N308="základní",J308,0)</f>
        <v>0</v>
      </c>
      <c r="BF308" s="175">
        <f>IF(N308="snížená",J308,0)</f>
        <v>0</v>
      </c>
      <c r="BG308" s="175">
        <f>IF(N308="zákl. přenesená",J308,0)</f>
        <v>0</v>
      </c>
      <c r="BH308" s="175">
        <f>IF(N308="sníž. přenesená",J308,0)</f>
        <v>0</v>
      </c>
      <c r="BI308" s="175">
        <f>IF(N308="nulová",J308,0)</f>
        <v>0</v>
      </c>
      <c r="BJ308" s="17" t="s">
        <v>22</v>
      </c>
      <c r="BK308" s="175">
        <f>ROUND(I308*H308,2)</f>
        <v>0</v>
      </c>
      <c r="BL308" s="17" t="s">
        <v>221</v>
      </c>
      <c r="BM308" s="17" t="s">
        <v>355</v>
      </c>
    </row>
    <row r="309" spans="2:47" s="1" customFormat="1" ht="22.5" customHeight="1">
      <c r="B309" s="34"/>
      <c r="D309" s="176" t="s">
        <v>146</v>
      </c>
      <c r="F309" s="177" t="s">
        <v>357</v>
      </c>
      <c r="I309" s="178"/>
      <c r="L309" s="34"/>
      <c r="M309" s="63"/>
      <c r="N309" s="35"/>
      <c r="O309" s="35"/>
      <c r="P309" s="35"/>
      <c r="Q309" s="35"/>
      <c r="R309" s="35"/>
      <c r="S309" s="35"/>
      <c r="T309" s="64"/>
      <c r="AT309" s="17" t="s">
        <v>146</v>
      </c>
      <c r="AU309" s="17" t="s">
        <v>81</v>
      </c>
    </row>
    <row r="310" spans="2:51" s="11" customFormat="1" ht="22.5" customHeight="1">
      <c r="B310" s="179"/>
      <c r="D310" s="176" t="s">
        <v>147</v>
      </c>
      <c r="E310" s="180" t="s">
        <v>3</v>
      </c>
      <c r="F310" s="181" t="s">
        <v>358</v>
      </c>
      <c r="H310" s="182" t="s">
        <v>3</v>
      </c>
      <c r="I310" s="183"/>
      <c r="L310" s="179"/>
      <c r="M310" s="184"/>
      <c r="N310" s="185"/>
      <c r="O310" s="185"/>
      <c r="P310" s="185"/>
      <c r="Q310" s="185"/>
      <c r="R310" s="185"/>
      <c r="S310" s="185"/>
      <c r="T310" s="186"/>
      <c r="AT310" s="182" t="s">
        <v>147</v>
      </c>
      <c r="AU310" s="182" t="s">
        <v>81</v>
      </c>
      <c r="AV310" s="11" t="s">
        <v>22</v>
      </c>
      <c r="AW310" s="11" t="s">
        <v>37</v>
      </c>
      <c r="AX310" s="11" t="s">
        <v>73</v>
      </c>
      <c r="AY310" s="182" t="s">
        <v>137</v>
      </c>
    </row>
    <row r="311" spans="2:51" s="12" customFormat="1" ht="22.5" customHeight="1">
      <c r="B311" s="187"/>
      <c r="D311" s="176" t="s">
        <v>147</v>
      </c>
      <c r="E311" s="188" t="s">
        <v>3</v>
      </c>
      <c r="F311" s="189" t="s">
        <v>359</v>
      </c>
      <c r="H311" s="190">
        <v>6</v>
      </c>
      <c r="I311" s="191"/>
      <c r="L311" s="187"/>
      <c r="M311" s="192"/>
      <c r="N311" s="193"/>
      <c r="O311" s="193"/>
      <c r="P311" s="193"/>
      <c r="Q311" s="193"/>
      <c r="R311" s="193"/>
      <c r="S311" s="193"/>
      <c r="T311" s="194"/>
      <c r="AT311" s="188" t="s">
        <v>147</v>
      </c>
      <c r="AU311" s="188" t="s">
        <v>81</v>
      </c>
      <c r="AV311" s="12" t="s">
        <v>81</v>
      </c>
      <c r="AW311" s="12" t="s">
        <v>37</v>
      </c>
      <c r="AX311" s="12" t="s">
        <v>73</v>
      </c>
      <c r="AY311" s="188" t="s">
        <v>137</v>
      </c>
    </row>
    <row r="312" spans="2:51" s="13" customFormat="1" ht="22.5" customHeight="1">
      <c r="B312" s="195"/>
      <c r="D312" s="196" t="s">
        <v>147</v>
      </c>
      <c r="E312" s="197" t="s">
        <v>3</v>
      </c>
      <c r="F312" s="198" t="s">
        <v>150</v>
      </c>
      <c r="H312" s="199">
        <v>6</v>
      </c>
      <c r="I312" s="200"/>
      <c r="L312" s="195"/>
      <c r="M312" s="201"/>
      <c r="N312" s="202"/>
      <c r="O312" s="202"/>
      <c r="P312" s="202"/>
      <c r="Q312" s="202"/>
      <c r="R312" s="202"/>
      <c r="S312" s="202"/>
      <c r="T312" s="203"/>
      <c r="AT312" s="204" t="s">
        <v>147</v>
      </c>
      <c r="AU312" s="204" t="s">
        <v>81</v>
      </c>
      <c r="AV312" s="13" t="s">
        <v>145</v>
      </c>
      <c r="AW312" s="13" t="s">
        <v>37</v>
      </c>
      <c r="AX312" s="13" t="s">
        <v>22</v>
      </c>
      <c r="AY312" s="204" t="s">
        <v>137</v>
      </c>
    </row>
    <row r="313" spans="2:65" s="1" customFormat="1" ht="22.5" customHeight="1">
      <c r="B313" s="163"/>
      <c r="C313" s="164" t="s">
        <v>360</v>
      </c>
      <c r="D313" s="164" t="s">
        <v>140</v>
      </c>
      <c r="E313" s="165" t="s">
        <v>361</v>
      </c>
      <c r="F313" s="166" t="s">
        <v>362</v>
      </c>
      <c r="G313" s="167" t="s">
        <v>336</v>
      </c>
      <c r="H313" s="168">
        <v>4</v>
      </c>
      <c r="I313" s="169"/>
      <c r="J313" s="170">
        <f>ROUND(I313*H313,2)</f>
        <v>0</v>
      </c>
      <c r="K313" s="166" t="s">
        <v>144</v>
      </c>
      <c r="L313" s="34"/>
      <c r="M313" s="171" t="s">
        <v>3</v>
      </c>
      <c r="N313" s="172" t="s">
        <v>44</v>
      </c>
      <c r="O313" s="35"/>
      <c r="P313" s="173">
        <f>O313*H313</f>
        <v>0</v>
      </c>
      <c r="Q313" s="173">
        <v>0</v>
      </c>
      <c r="R313" s="173">
        <f>Q313*H313</f>
        <v>0</v>
      </c>
      <c r="S313" s="173">
        <v>0</v>
      </c>
      <c r="T313" s="174">
        <f>S313*H313</f>
        <v>0</v>
      </c>
      <c r="AR313" s="17" t="s">
        <v>221</v>
      </c>
      <c r="AT313" s="17" t="s">
        <v>140</v>
      </c>
      <c r="AU313" s="17" t="s">
        <v>81</v>
      </c>
      <c r="AY313" s="17" t="s">
        <v>137</v>
      </c>
      <c r="BE313" s="175">
        <f>IF(N313="základní",J313,0)</f>
        <v>0</v>
      </c>
      <c r="BF313" s="175">
        <f>IF(N313="snížená",J313,0)</f>
        <v>0</v>
      </c>
      <c r="BG313" s="175">
        <f>IF(N313="zákl. přenesená",J313,0)</f>
        <v>0</v>
      </c>
      <c r="BH313" s="175">
        <f>IF(N313="sníž. přenesená",J313,0)</f>
        <v>0</v>
      </c>
      <c r="BI313" s="175">
        <f>IF(N313="nulová",J313,0)</f>
        <v>0</v>
      </c>
      <c r="BJ313" s="17" t="s">
        <v>22</v>
      </c>
      <c r="BK313" s="175">
        <f>ROUND(I313*H313,2)</f>
        <v>0</v>
      </c>
      <c r="BL313" s="17" t="s">
        <v>221</v>
      </c>
      <c r="BM313" s="17" t="s">
        <v>360</v>
      </c>
    </row>
    <row r="314" spans="2:47" s="1" customFormat="1" ht="22.5" customHeight="1">
      <c r="B314" s="34"/>
      <c r="D314" s="176" t="s">
        <v>146</v>
      </c>
      <c r="F314" s="177" t="s">
        <v>362</v>
      </c>
      <c r="I314" s="178"/>
      <c r="L314" s="34"/>
      <c r="M314" s="63"/>
      <c r="N314" s="35"/>
      <c r="O314" s="35"/>
      <c r="P314" s="35"/>
      <c r="Q314" s="35"/>
      <c r="R314" s="35"/>
      <c r="S314" s="35"/>
      <c r="T314" s="64"/>
      <c r="AT314" s="17" t="s">
        <v>146</v>
      </c>
      <c r="AU314" s="17" t="s">
        <v>81</v>
      </c>
    </row>
    <row r="315" spans="2:51" s="11" customFormat="1" ht="22.5" customHeight="1">
      <c r="B315" s="179"/>
      <c r="D315" s="176" t="s">
        <v>147</v>
      </c>
      <c r="E315" s="180" t="s">
        <v>3</v>
      </c>
      <c r="F315" s="181" t="s">
        <v>363</v>
      </c>
      <c r="H315" s="182" t="s">
        <v>3</v>
      </c>
      <c r="I315" s="183"/>
      <c r="L315" s="179"/>
      <c r="M315" s="184"/>
      <c r="N315" s="185"/>
      <c r="O315" s="185"/>
      <c r="P315" s="185"/>
      <c r="Q315" s="185"/>
      <c r="R315" s="185"/>
      <c r="S315" s="185"/>
      <c r="T315" s="186"/>
      <c r="AT315" s="182" t="s">
        <v>147</v>
      </c>
      <c r="AU315" s="182" t="s">
        <v>81</v>
      </c>
      <c r="AV315" s="11" t="s">
        <v>22</v>
      </c>
      <c r="AW315" s="11" t="s">
        <v>37</v>
      </c>
      <c r="AX315" s="11" t="s">
        <v>73</v>
      </c>
      <c r="AY315" s="182" t="s">
        <v>137</v>
      </c>
    </row>
    <row r="316" spans="2:51" s="12" customFormat="1" ht="22.5" customHeight="1">
      <c r="B316" s="187"/>
      <c r="D316" s="176" t="s">
        <v>147</v>
      </c>
      <c r="E316" s="188" t="s">
        <v>3</v>
      </c>
      <c r="F316" s="189" t="s">
        <v>364</v>
      </c>
      <c r="H316" s="190">
        <v>4</v>
      </c>
      <c r="I316" s="191"/>
      <c r="L316" s="187"/>
      <c r="M316" s="192"/>
      <c r="N316" s="193"/>
      <c r="O316" s="193"/>
      <c r="P316" s="193"/>
      <c r="Q316" s="193"/>
      <c r="R316" s="193"/>
      <c r="S316" s="193"/>
      <c r="T316" s="194"/>
      <c r="AT316" s="188" t="s">
        <v>147</v>
      </c>
      <c r="AU316" s="188" t="s">
        <v>81</v>
      </c>
      <c r="AV316" s="12" t="s">
        <v>81</v>
      </c>
      <c r="AW316" s="12" t="s">
        <v>37</v>
      </c>
      <c r="AX316" s="12" t="s">
        <v>73</v>
      </c>
      <c r="AY316" s="188" t="s">
        <v>137</v>
      </c>
    </row>
    <row r="317" spans="2:51" s="13" customFormat="1" ht="22.5" customHeight="1">
      <c r="B317" s="195"/>
      <c r="D317" s="196" t="s">
        <v>147</v>
      </c>
      <c r="E317" s="197" t="s">
        <v>3</v>
      </c>
      <c r="F317" s="198" t="s">
        <v>150</v>
      </c>
      <c r="H317" s="199">
        <v>4</v>
      </c>
      <c r="I317" s="200"/>
      <c r="L317" s="195"/>
      <c r="M317" s="201"/>
      <c r="N317" s="202"/>
      <c r="O317" s="202"/>
      <c r="P317" s="202"/>
      <c r="Q317" s="202"/>
      <c r="R317" s="202"/>
      <c r="S317" s="202"/>
      <c r="T317" s="203"/>
      <c r="AT317" s="204" t="s">
        <v>147</v>
      </c>
      <c r="AU317" s="204" t="s">
        <v>81</v>
      </c>
      <c r="AV317" s="13" t="s">
        <v>145</v>
      </c>
      <c r="AW317" s="13" t="s">
        <v>37</v>
      </c>
      <c r="AX317" s="13" t="s">
        <v>22</v>
      </c>
      <c r="AY317" s="204" t="s">
        <v>137</v>
      </c>
    </row>
    <row r="318" spans="2:65" s="1" customFormat="1" ht="22.5" customHeight="1">
      <c r="B318" s="163"/>
      <c r="C318" s="164" t="s">
        <v>365</v>
      </c>
      <c r="D318" s="164" t="s">
        <v>140</v>
      </c>
      <c r="E318" s="165" t="s">
        <v>366</v>
      </c>
      <c r="F318" s="166" t="s">
        <v>367</v>
      </c>
      <c r="G318" s="167" t="s">
        <v>336</v>
      </c>
      <c r="H318" s="168">
        <v>4</v>
      </c>
      <c r="I318" s="169"/>
      <c r="J318" s="170">
        <f>ROUND(I318*H318,2)</f>
        <v>0</v>
      </c>
      <c r="K318" s="166" t="s">
        <v>144</v>
      </c>
      <c r="L318" s="34"/>
      <c r="M318" s="171" t="s">
        <v>3</v>
      </c>
      <c r="N318" s="172" t="s">
        <v>44</v>
      </c>
      <c r="O318" s="35"/>
      <c r="P318" s="173">
        <f>O318*H318</f>
        <v>0</v>
      </c>
      <c r="Q318" s="173">
        <v>0</v>
      </c>
      <c r="R318" s="173">
        <f>Q318*H318</f>
        <v>0</v>
      </c>
      <c r="S318" s="173">
        <v>0</v>
      </c>
      <c r="T318" s="174">
        <f>S318*H318</f>
        <v>0</v>
      </c>
      <c r="AR318" s="17" t="s">
        <v>221</v>
      </c>
      <c r="AT318" s="17" t="s">
        <v>140</v>
      </c>
      <c r="AU318" s="17" t="s">
        <v>81</v>
      </c>
      <c r="AY318" s="17" t="s">
        <v>137</v>
      </c>
      <c r="BE318" s="175">
        <f>IF(N318="základní",J318,0)</f>
        <v>0</v>
      </c>
      <c r="BF318" s="175">
        <f>IF(N318="snížená",J318,0)</f>
        <v>0</v>
      </c>
      <c r="BG318" s="175">
        <f>IF(N318="zákl. přenesená",J318,0)</f>
        <v>0</v>
      </c>
      <c r="BH318" s="175">
        <f>IF(N318="sníž. přenesená",J318,0)</f>
        <v>0</v>
      </c>
      <c r="BI318" s="175">
        <f>IF(N318="nulová",J318,0)</f>
        <v>0</v>
      </c>
      <c r="BJ318" s="17" t="s">
        <v>22</v>
      </c>
      <c r="BK318" s="175">
        <f>ROUND(I318*H318,2)</f>
        <v>0</v>
      </c>
      <c r="BL318" s="17" t="s">
        <v>221</v>
      </c>
      <c r="BM318" s="17" t="s">
        <v>365</v>
      </c>
    </row>
    <row r="319" spans="2:47" s="1" customFormat="1" ht="22.5" customHeight="1">
      <c r="B319" s="34"/>
      <c r="D319" s="196" t="s">
        <v>146</v>
      </c>
      <c r="F319" s="208" t="s">
        <v>367</v>
      </c>
      <c r="I319" s="178"/>
      <c r="L319" s="34"/>
      <c r="M319" s="63"/>
      <c r="N319" s="35"/>
      <c r="O319" s="35"/>
      <c r="P319" s="35"/>
      <c r="Q319" s="35"/>
      <c r="R319" s="35"/>
      <c r="S319" s="35"/>
      <c r="T319" s="64"/>
      <c r="AT319" s="17" t="s">
        <v>146</v>
      </c>
      <c r="AU319" s="17" t="s">
        <v>81</v>
      </c>
    </row>
    <row r="320" spans="2:65" s="1" customFormat="1" ht="22.5" customHeight="1">
      <c r="B320" s="163"/>
      <c r="C320" s="164" t="s">
        <v>368</v>
      </c>
      <c r="D320" s="164" t="s">
        <v>140</v>
      </c>
      <c r="E320" s="165" t="s">
        <v>369</v>
      </c>
      <c r="F320" s="166" t="s">
        <v>370</v>
      </c>
      <c r="G320" s="167" t="s">
        <v>193</v>
      </c>
      <c r="H320" s="168">
        <v>2</v>
      </c>
      <c r="I320" s="169"/>
      <c r="J320" s="170">
        <f>ROUND(I320*H320,2)</f>
        <v>0</v>
      </c>
      <c r="K320" s="166" t="s">
        <v>144</v>
      </c>
      <c r="L320" s="34"/>
      <c r="M320" s="171" t="s">
        <v>3</v>
      </c>
      <c r="N320" s="172" t="s">
        <v>44</v>
      </c>
      <c r="O320" s="35"/>
      <c r="P320" s="173">
        <f>O320*H320</f>
        <v>0</v>
      </c>
      <c r="Q320" s="173">
        <v>0</v>
      </c>
      <c r="R320" s="173">
        <f>Q320*H320</f>
        <v>0</v>
      </c>
      <c r="S320" s="173">
        <v>0</v>
      </c>
      <c r="T320" s="174">
        <f>S320*H320</f>
        <v>0</v>
      </c>
      <c r="AR320" s="17" t="s">
        <v>221</v>
      </c>
      <c r="AT320" s="17" t="s">
        <v>140</v>
      </c>
      <c r="AU320" s="17" t="s">
        <v>81</v>
      </c>
      <c r="AY320" s="17" t="s">
        <v>137</v>
      </c>
      <c r="BE320" s="175">
        <f>IF(N320="základní",J320,0)</f>
        <v>0</v>
      </c>
      <c r="BF320" s="175">
        <f>IF(N320="snížená",J320,0)</f>
        <v>0</v>
      </c>
      <c r="BG320" s="175">
        <f>IF(N320="zákl. přenesená",J320,0)</f>
        <v>0</v>
      </c>
      <c r="BH320" s="175">
        <f>IF(N320="sníž. přenesená",J320,0)</f>
        <v>0</v>
      </c>
      <c r="BI320" s="175">
        <f>IF(N320="nulová",J320,0)</f>
        <v>0</v>
      </c>
      <c r="BJ320" s="17" t="s">
        <v>22</v>
      </c>
      <c r="BK320" s="175">
        <f>ROUND(I320*H320,2)</f>
        <v>0</v>
      </c>
      <c r="BL320" s="17" t="s">
        <v>221</v>
      </c>
      <c r="BM320" s="17" t="s">
        <v>368</v>
      </c>
    </row>
    <row r="321" spans="2:47" s="1" customFormat="1" ht="22.5" customHeight="1">
      <c r="B321" s="34"/>
      <c r="D321" s="196" t="s">
        <v>146</v>
      </c>
      <c r="F321" s="208" t="s">
        <v>370</v>
      </c>
      <c r="I321" s="178"/>
      <c r="L321" s="34"/>
      <c r="M321" s="63"/>
      <c r="N321" s="35"/>
      <c r="O321" s="35"/>
      <c r="P321" s="35"/>
      <c r="Q321" s="35"/>
      <c r="R321" s="35"/>
      <c r="S321" s="35"/>
      <c r="T321" s="64"/>
      <c r="AT321" s="17" t="s">
        <v>146</v>
      </c>
      <c r="AU321" s="17" t="s">
        <v>81</v>
      </c>
    </row>
    <row r="322" spans="2:65" s="1" customFormat="1" ht="22.5" customHeight="1">
      <c r="B322" s="163"/>
      <c r="C322" s="164" t="s">
        <v>371</v>
      </c>
      <c r="D322" s="164" t="s">
        <v>140</v>
      </c>
      <c r="E322" s="165" t="s">
        <v>372</v>
      </c>
      <c r="F322" s="166" t="s">
        <v>373</v>
      </c>
      <c r="G322" s="167" t="s">
        <v>336</v>
      </c>
      <c r="H322" s="168">
        <v>14</v>
      </c>
      <c r="I322" s="169"/>
      <c r="J322" s="170">
        <f>ROUND(I322*H322,2)</f>
        <v>0</v>
      </c>
      <c r="K322" s="166" t="s">
        <v>144</v>
      </c>
      <c r="L322" s="34"/>
      <c r="M322" s="171" t="s">
        <v>3</v>
      </c>
      <c r="N322" s="172" t="s">
        <v>44</v>
      </c>
      <c r="O322" s="35"/>
      <c r="P322" s="173">
        <f>O322*H322</f>
        <v>0</v>
      </c>
      <c r="Q322" s="173">
        <v>0</v>
      </c>
      <c r="R322" s="173">
        <f>Q322*H322</f>
        <v>0</v>
      </c>
      <c r="S322" s="173">
        <v>0</v>
      </c>
      <c r="T322" s="174">
        <f>S322*H322</f>
        <v>0</v>
      </c>
      <c r="AR322" s="17" t="s">
        <v>221</v>
      </c>
      <c r="AT322" s="17" t="s">
        <v>140</v>
      </c>
      <c r="AU322" s="17" t="s">
        <v>81</v>
      </c>
      <c r="AY322" s="17" t="s">
        <v>137</v>
      </c>
      <c r="BE322" s="175">
        <f>IF(N322="základní",J322,0)</f>
        <v>0</v>
      </c>
      <c r="BF322" s="175">
        <f>IF(N322="snížená",J322,0)</f>
        <v>0</v>
      </c>
      <c r="BG322" s="175">
        <f>IF(N322="zákl. přenesená",J322,0)</f>
        <v>0</v>
      </c>
      <c r="BH322" s="175">
        <f>IF(N322="sníž. přenesená",J322,0)</f>
        <v>0</v>
      </c>
      <c r="BI322" s="175">
        <f>IF(N322="nulová",J322,0)</f>
        <v>0</v>
      </c>
      <c r="BJ322" s="17" t="s">
        <v>22</v>
      </c>
      <c r="BK322" s="175">
        <f>ROUND(I322*H322,2)</f>
        <v>0</v>
      </c>
      <c r="BL322" s="17" t="s">
        <v>221</v>
      </c>
      <c r="BM322" s="17" t="s">
        <v>371</v>
      </c>
    </row>
    <row r="323" spans="2:47" s="1" customFormat="1" ht="22.5" customHeight="1">
      <c r="B323" s="34"/>
      <c r="D323" s="176" t="s">
        <v>146</v>
      </c>
      <c r="F323" s="177" t="s">
        <v>373</v>
      </c>
      <c r="I323" s="178"/>
      <c r="L323" s="34"/>
      <c r="M323" s="63"/>
      <c r="N323" s="35"/>
      <c r="O323" s="35"/>
      <c r="P323" s="35"/>
      <c r="Q323" s="35"/>
      <c r="R323" s="35"/>
      <c r="S323" s="35"/>
      <c r="T323" s="64"/>
      <c r="AT323" s="17" t="s">
        <v>146</v>
      </c>
      <c r="AU323" s="17" t="s">
        <v>81</v>
      </c>
    </row>
    <row r="324" spans="2:51" s="11" customFormat="1" ht="22.5" customHeight="1">
      <c r="B324" s="179"/>
      <c r="D324" s="176" t="s">
        <v>147</v>
      </c>
      <c r="E324" s="180" t="s">
        <v>3</v>
      </c>
      <c r="F324" s="181" t="s">
        <v>374</v>
      </c>
      <c r="H324" s="182" t="s">
        <v>3</v>
      </c>
      <c r="I324" s="183"/>
      <c r="L324" s="179"/>
      <c r="M324" s="184"/>
      <c r="N324" s="185"/>
      <c r="O324" s="185"/>
      <c r="P324" s="185"/>
      <c r="Q324" s="185"/>
      <c r="R324" s="185"/>
      <c r="S324" s="185"/>
      <c r="T324" s="186"/>
      <c r="AT324" s="182" t="s">
        <v>147</v>
      </c>
      <c r="AU324" s="182" t="s">
        <v>81</v>
      </c>
      <c r="AV324" s="11" t="s">
        <v>22</v>
      </c>
      <c r="AW324" s="11" t="s">
        <v>37</v>
      </c>
      <c r="AX324" s="11" t="s">
        <v>73</v>
      </c>
      <c r="AY324" s="182" t="s">
        <v>137</v>
      </c>
    </row>
    <row r="325" spans="2:51" s="12" customFormat="1" ht="22.5" customHeight="1">
      <c r="B325" s="187"/>
      <c r="D325" s="176" t="s">
        <v>147</v>
      </c>
      <c r="E325" s="188" t="s">
        <v>3</v>
      </c>
      <c r="F325" s="189" t="s">
        <v>375</v>
      </c>
      <c r="H325" s="190">
        <v>14</v>
      </c>
      <c r="I325" s="191"/>
      <c r="L325" s="187"/>
      <c r="M325" s="192"/>
      <c r="N325" s="193"/>
      <c r="O325" s="193"/>
      <c r="P325" s="193"/>
      <c r="Q325" s="193"/>
      <c r="R325" s="193"/>
      <c r="S325" s="193"/>
      <c r="T325" s="194"/>
      <c r="AT325" s="188" t="s">
        <v>147</v>
      </c>
      <c r="AU325" s="188" t="s">
        <v>81</v>
      </c>
      <c r="AV325" s="12" t="s">
        <v>81</v>
      </c>
      <c r="AW325" s="12" t="s">
        <v>37</v>
      </c>
      <c r="AX325" s="12" t="s">
        <v>73</v>
      </c>
      <c r="AY325" s="188" t="s">
        <v>137</v>
      </c>
    </row>
    <row r="326" spans="2:51" s="13" customFormat="1" ht="22.5" customHeight="1">
      <c r="B326" s="195"/>
      <c r="D326" s="196" t="s">
        <v>147</v>
      </c>
      <c r="E326" s="197" t="s">
        <v>3</v>
      </c>
      <c r="F326" s="198" t="s">
        <v>150</v>
      </c>
      <c r="H326" s="199">
        <v>14</v>
      </c>
      <c r="I326" s="200"/>
      <c r="L326" s="195"/>
      <c r="M326" s="201"/>
      <c r="N326" s="202"/>
      <c r="O326" s="202"/>
      <c r="P326" s="202"/>
      <c r="Q326" s="202"/>
      <c r="R326" s="202"/>
      <c r="S326" s="202"/>
      <c r="T326" s="203"/>
      <c r="AT326" s="204" t="s">
        <v>147</v>
      </c>
      <c r="AU326" s="204" t="s">
        <v>81</v>
      </c>
      <c r="AV326" s="13" t="s">
        <v>145</v>
      </c>
      <c r="AW326" s="13" t="s">
        <v>37</v>
      </c>
      <c r="AX326" s="13" t="s">
        <v>22</v>
      </c>
      <c r="AY326" s="204" t="s">
        <v>137</v>
      </c>
    </row>
    <row r="327" spans="2:65" s="1" customFormat="1" ht="22.5" customHeight="1">
      <c r="B327" s="163"/>
      <c r="C327" s="164" t="s">
        <v>376</v>
      </c>
      <c r="D327" s="164" t="s">
        <v>140</v>
      </c>
      <c r="E327" s="165" t="s">
        <v>377</v>
      </c>
      <c r="F327" s="166" t="s">
        <v>378</v>
      </c>
      <c r="G327" s="167" t="s">
        <v>342</v>
      </c>
      <c r="H327" s="219"/>
      <c r="I327" s="169"/>
      <c r="J327" s="170">
        <f>ROUND(I327*H327,2)</f>
        <v>0</v>
      </c>
      <c r="K327" s="166" t="s">
        <v>144</v>
      </c>
      <c r="L327" s="34"/>
      <c r="M327" s="171" t="s">
        <v>3</v>
      </c>
      <c r="N327" s="172" t="s">
        <v>44</v>
      </c>
      <c r="O327" s="35"/>
      <c r="P327" s="173">
        <f>O327*H327</f>
        <v>0</v>
      </c>
      <c r="Q327" s="173">
        <v>0</v>
      </c>
      <c r="R327" s="173">
        <f>Q327*H327</f>
        <v>0</v>
      </c>
      <c r="S327" s="173">
        <v>0</v>
      </c>
      <c r="T327" s="174">
        <f>S327*H327</f>
        <v>0</v>
      </c>
      <c r="AR327" s="17" t="s">
        <v>221</v>
      </c>
      <c r="AT327" s="17" t="s">
        <v>140</v>
      </c>
      <c r="AU327" s="17" t="s">
        <v>81</v>
      </c>
      <c r="AY327" s="17" t="s">
        <v>137</v>
      </c>
      <c r="BE327" s="175">
        <f>IF(N327="základní",J327,0)</f>
        <v>0</v>
      </c>
      <c r="BF327" s="175">
        <f>IF(N327="snížená",J327,0)</f>
        <v>0</v>
      </c>
      <c r="BG327" s="175">
        <f>IF(N327="zákl. přenesená",J327,0)</f>
        <v>0</v>
      </c>
      <c r="BH327" s="175">
        <f>IF(N327="sníž. přenesená",J327,0)</f>
        <v>0</v>
      </c>
      <c r="BI327" s="175">
        <f>IF(N327="nulová",J327,0)</f>
        <v>0</v>
      </c>
      <c r="BJ327" s="17" t="s">
        <v>22</v>
      </c>
      <c r="BK327" s="175">
        <f>ROUND(I327*H327,2)</f>
        <v>0</v>
      </c>
      <c r="BL327" s="17" t="s">
        <v>221</v>
      </c>
      <c r="BM327" s="17" t="s">
        <v>376</v>
      </c>
    </row>
    <row r="328" spans="2:47" s="1" customFormat="1" ht="22.5" customHeight="1">
      <c r="B328" s="34"/>
      <c r="D328" s="176" t="s">
        <v>146</v>
      </c>
      <c r="F328" s="177" t="s">
        <v>378</v>
      </c>
      <c r="I328" s="178"/>
      <c r="L328" s="34"/>
      <c r="M328" s="63"/>
      <c r="N328" s="35"/>
      <c r="O328" s="35"/>
      <c r="P328" s="35"/>
      <c r="Q328" s="35"/>
      <c r="R328" s="35"/>
      <c r="S328" s="35"/>
      <c r="T328" s="64"/>
      <c r="AT328" s="17" t="s">
        <v>146</v>
      </c>
      <c r="AU328" s="17" t="s">
        <v>81</v>
      </c>
    </row>
    <row r="329" spans="2:63" s="10" customFormat="1" ht="29.25" customHeight="1">
      <c r="B329" s="149"/>
      <c r="D329" s="160" t="s">
        <v>72</v>
      </c>
      <c r="E329" s="161" t="s">
        <v>379</v>
      </c>
      <c r="F329" s="161" t="s">
        <v>380</v>
      </c>
      <c r="I329" s="152"/>
      <c r="J329" s="162">
        <f>BK329</f>
        <v>0</v>
      </c>
      <c r="L329" s="149"/>
      <c r="M329" s="154"/>
      <c r="N329" s="155"/>
      <c r="O329" s="155"/>
      <c r="P329" s="156">
        <f>SUM(P330:P348)</f>
        <v>0</v>
      </c>
      <c r="Q329" s="155"/>
      <c r="R329" s="156">
        <f>SUM(R330:R348)</f>
        <v>0</v>
      </c>
      <c r="S329" s="155"/>
      <c r="T329" s="157">
        <f>SUM(T330:T348)</f>
        <v>0</v>
      </c>
      <c r="AR329" s="150" t="s">
        <v>81</v>
      </c>
      <c r="AT329" s="158" t="s">
        <v>72</v>
      </c>
      <c r="AU329" s="158" t="s">
        <v>22</v>
      </c>
      <c r="AY329" s="150" t="s">
        <v>137</v>
      </c>
      <c r="BK329" s="159">
        <f>SUM(BK330:BK348)</f>
        <v>0</v>
      </c>
    </row>
    <row r="330" spans="2:65" s="1" customFormat="1" ht="22.5" customHeight="1">
      <c r="B330" s="163"/>
      <c r="C330" s="164" t="s">
        <v>381</v>
      </c>
      <c r="D330" s="164" t="s">
        <v>140</v>
      </c>
      <c r="E330" s="165" t="s">
        <v>382</v>
      </c>
      <c r="F330" s="166" t="s">
        <v>383</v>
      </c>
      <c r="G330" s="167" t="s">
        <v>336</v>
      </c>
      <c r="H330" s="168">
        <v>50</v>
      </c>
      <c r="I330" s="169"/>
      <c r="J330" s="170">
        <f>ROUND(I330*H330,2)</f>
        <v>0</v>
      </c>
      <c r="K330" s="166" t="s">
        <v>144</v>
      </c>
      <c r="L330" s="34"/>
      <c r="M330" s="171" t="s">
        <v>3</v>
      </c>
      <c r="N330" s="172" t="s">
        <v>44</v>
      </c>
      <c r="O330" s="35"/>
      <c r="P330" s="173">
        <f>O330*H330</f>
        <v>0</v>
      </c>
      <c r="Q330" s="173">
        <v>0</v>
      </c>
      <c r="R330" s="173">
        <f>Q330*H330</f>
        <v>0</v>
      </c>
      <c r="S330" s="173">
        <v>0</v>
      </c>
      <c r="T330" s="174">
        <f>S330*H330</f>
        <v>0</v>
      </c>
      <c r="AR330" s="17" t="s">
        <v>221</v>
      </c>
      <c r="AT330" s="17" t="s">
        <v>140</v>
      </c>
      <c r="AU330" s="17" t="s">
        <v>81</v>
      </c>
      <c r="AY330" s="17" t="s">
        <v>137</v>
      </c>
      <c r="BE330" s="175">
        <f>IF(N330="základní",J330,0)</f>
        <v>0</v>
      </c>
      <c r="BF330" s="175">
        <f>IF(N330="snížená",J330,0)</f>
        <v>0</v>
      </c>
      <c r="BG330" s="175">
        <f>IF(N330="zákl. přenesená",J330,0)</f>
        <v>0</v>
      </c>
      <c r="BH330" s="175">
        <f>IF(N330="sníž. přenesená",J330,0)</f>
        <v>0</v>
      </c>
      <c r="BI330" s="175">
        <f>IF(N330="nulová",J330,0)</f>
        <v>0</v>
      </c>
      <c r="BJ330" s="17" t="s">
        <v>22</v>
      </c>
      <c r="BK330" s="175">
        <f>ROUND(I330*H330,2)</f>
        <v>0</v>
      </c>
      <c r="BL330" s="17" t="s">
        <v>221</v>
      </c>
      <c r="BM330" s="17" t="s">
        <v>381</v>
      </c>
    </row>
    <row r="331" spans="2:47" s="1" customFormat="1" ht="22.5" customHeight="1">
      <c r="B331" s="34"/>
      <c r="D331" s="176" t="s">
        <v>146</v>
      </c>
      <c r="F331" s="177" t="s">
        <v>383</v>
      </c>
      <c r="I331" s="178"/>
      <c r="L331" s="34"/>
      <c r="M331" s="63"/>
      <c r="N331" s="35"/>
      <c r="O331" s="35"/>
      <c r="P331" s="35"/>
      <c r="Q331" s="35"/>
      <c r="R331" s="35"/>
      <c r="S331" s="35"/>
      <c r="T331" s="64"/>
      <c r="AT331" s="17" t="s">
        <v>146</v>
      </c>
      <c r="AU331" s="17" t="s">
        <v>81</v>
      </c>
    </row>
    <row r="332" spans="2:51" s="11" customFormat="1" ht="22.5" customHeight="1">
      <c r="B332" s="179"/>
      <c r="D332" s="176" t="s">
        <v>147</v>
      </c>
      <c r="E332" s="180" t="s">
        <v>3</v>
      </c>
      <c r="F332" s="181" t="s">
        <v>384</v>
      </c>
      <c r="H332" s="182" t="s">
        <v>3</v>
      </c>
      <c r="I332" s="183"/>
      <c r="L332" s="179"/>
      <c r="M332" s="184"/>
      <c r="N332" s="185"/>
      <c r="O332" s="185"/>
      <c r="P332" s="185"/>
      <c r="Q332" s="185"/>
      <c r="R332" s="185"/>
      <c r="S332" s="185"/>
      <c r="T332" s="186"/>
      <c r="AT332" s="182" t="s">
        <v>147</v>
      </c>
      <c r="AU332" s="182" t="s">
        <v>81</v>
      </c>
      <c r="AV332" s="11" t="s">
        <v>22</v>
      </c>
      <c r="AW332" s="11" t="s">
        <v>37</v>
      </c>
      <c r="AX332" s="11" t="s">
        <v>73</v>
      </c>
      <c r="AY332" s="182" t="s">
        <v>137</v>
      </c>
    </row>
    <row r="333" spans="2:51" s="12" customFormat="1" ht="22.5" customHeight="1">
      <c r="B333" s="187"/>
      <c r="D333" s="176" t="s">
        <v>147</v>
      </c>
      <c r="E333" s="188" t="s">
        <v>3</v>
      </c>
      <c r="F333" s="189" t="s">
        <v>385</v>
      </c>
      <c r="H333" s="190">
        <v>50</v>
      </c>
      <c r="I333" s="191"/>
      <c r="L333" s="187"/>
      <c r="M333" s="192"/>
      <c r="N333" s="193"/>
      <c r="O333" s="193"/>
      <c r="P333" s="193"/>
      <c r="Q333" s="193"/>
      <c r="R333" s="193"/>
      <c r="S333" s="193"/>
      <c r="T333" s="194"/>
      <c r="AT333" s="188" t="s">
        <v>147</v>
      </c>
      <c r="AU333" s="188" t="s">
        <v>81</v>
      </c>
      <c r="AV333" s="12" t="s">
        <v>81</v>
      </c>
      <c r="AW333" s="12" t="s">
        <v>37</v>
      </c>
      <c r="AX333" s="12" t="s">
        <v>73</v>
      </c>
      <c r="AY333" s="188" t="s">
        <v>137</v>
      </c>
    </row>
    <row r="334" spans="2:51" s="13" customFormat="1" ht="22.5" customHeight="1">
      <c r="B334" s="195"/>
      <c r="D334" s="196" t="s">
        <v>147</v>
      </c>
      <c r="E334" s="197" t="s">
        <v>3</v>
      </c>
      <c r="F334" s="198" t="s">
        <v>150</v>
      </c>
      <c r="H334" s="199">
        <v>50</v>
      </c>
      <c r="I334" s="200"/>
      <c r="L334" s="195"/>
      <c r="M334" s="201"/>
      <c r="N334" s="202"/>
      <c r="O334" s="202"/>
      <c r="P334" s="202"/>
      <c r="Q334" s="202"/>
      <c r="R334" s="202"/>
      <c r="S334" s="202"/>
      <c r="T334" s="203"/>
      <c r="AT334" s="204" t="s">
        <v>147</v>
      </c>
      <c r="AU334" s="204" t="s">
        <v>81</v>
      </c>
      <c r="AV334" s="13" t="s">
        <v>145</v>
      </c>
      <c r="AW334" s="13" t="s">
        <v>37</v>
      </c>
      <c r="AX334" s="13" t="s">
        <v>22</v>
      </c>
      <c r="AY334" s="204" t="s">
        <v>137</v>
      </c>
    </row>
    <row r="335" spans="2:65" s="1" customFormat="1" ht="22.5" customHeight="1">
      <c r="B335" s="163"/>
      <c r="C335" s="164" t="s">
        <v>386</v>
      </c>
      <c r="D335" s="164" t="s">
        <v>140</v>
      </c>
      <c r="E335" s="165" t="s">
        <v>387</v>
      </c>
      <c r="F335" s="166" t="s">
        <v>388</v>
      </c>
      <c r="G335" s="167" t="s">
        <v>336</v>
      </c>
      <c r="H335" s="168">
        <v>28</v>
      </c>
      <c r="I335" s="169"/>
      <c r="J335" s="170">
        <f>ROUND(I335*H335,2)</f>
        <v>0</v>
      </c>
      <c r="K335" s="166" t="s">
        <v>144</v>
      </c>
      <c r="L335" s="34"/>
      <c r="M335" s="171" t="s">
        <v>3</v>
      </c>
      <c r="N335" s="172" t="s">
        <v>44</v>
      </c>
      <c r="O335" s="35"/>
      <c r="P335" s="173">
        <f>O335*H335</f>
        <v>0</v>
      </c>
      <c r="Q335" s="173">
        <v>0</v>
      </c>
      <c r="R335" s="173">
        <f>Q335*H335</f>
        <v>0</v>
      </c>
      <c r="S335" s="173">
        <v>0</v>
      </c>
      <c r="T335" s="174">
        <f>S335*H335</f>
        <v>0</v>
      </c>
      <c r="AR335" s="17" t="s">
        <v>221</v>
      </c>
      <c r="AT335" s="17" t="s">
        <v>140</v>
      </c>
      <c r="AU335" s="17" t="s">
        <v>81</v>
      </c>
      <c r="AY335" s="17" t="s">
        <v>137</v>
      </c>
      <c r="BE335" s="175">
        <f>IF(N335="základní",J335,0)</f>
        <v>0</v>
      </c>
      <c r="BF335" s="175">
        <f>IF(N335="snížená",J335,0)</f>
        <v>0</v>
      </c>
      <c r="BG335" s="175">
        <f>IF(N335="zákl. přenesená",J335,0)</f>
        <v>0</v>
      </c>
      <c r="BH335" s="175">
        <f>IF(N335="sníž. přenesená",J335,0)</f>
        <v>0</v>
      </c>
      <c r="BI335" s="175">
        <f>IF(N335="nulová",J335,0)</f>
        <v>0</v>
      </c>
      <c r="BJ335" s="17" t="s">
        <v>22</v>
      </c>
      <c r="BK335" s="175">
        <f>ROUND(I335*H335,2)</f>
        <v>0</v>
      </c>
      <c r="BL335" s="17" t="s">
        <v>221</v>
      </c>
      <c r="BM335" s="17" t="s">
        <v>386</v>
      </c>
    </row>
    <row r="336" spans="2:47" s="1" customFormat="1" ht="22.5" customHeight="1">
      <c r="B336" s="34"/>
      <c r="D336" s="176" t="s">
        <v>146</v>
      </c>
      <c r="F336" s="177" t="s">
        <v>388</v>
      </c>
      <c r="I336" s="178"/>
      <c r="L336" s="34"/>
      <c r="M336" s="63"/>
      <c r="N336" s="35"/>
      <c r="O336" s="35"/>
      <c r="P336" s="35"/>
      <c r="Q336" s="35"/>
      <c r="R336" s="35"/>
      <c r="S336" s="35"/>
      <c r="T336" s="64"/>
      <c r="AT336" s="17" t="s">
        <v>146</v>
      </c>
      <c r="AU336" s="17" t="s">
        <v>81</v>
      </c>
    </row>
    <row r="337" spans="2:51" s="11" customFormat="1" ht="31.5" customHeight="1">
      <c r="B337" s="179"/>
      <c r="D337" s="176" t="s">
        <v>147</v>
      </c>
      <c r="E337" s="180" t="s">
        <v>3</v>
      </c>
      <c r="F337" s="181" t="s">
        <v>389</v>
      </c>
      <c r="H337" s="182" t="s">
        <v>3</v>
      </c>
      <c r="I337" s="183"/>
      <c r="L337" s="179"/>
      <c r="M337" s="184"/>
      <c r="N337" s="185"/>
      <c r="O337" s="185"/>
      <c r="P337" s="185"/>
      <c r="Q337" s="185"/>
      <c r="R337" s="185"/>
      <c r="S337" s="185"/>
      <c r="T337" s="186"/>
      <c r="AT337" s="182" t="s">
        <v>147</v>
      </c>
      <c r="AU337" s="182" t="s">
        <v>81</v>
      </c>
      <c r="AV337" s="11" t="s">
        <v>22</v>
      </c>
      <c r="AW337" s="11" t="s">
        <v>37</v>
      </c>
      <c r="AX337" s="11" t="s">
        <v>73</v>
      </c>
      <c r="AY337" s="182" t="s">
        <v>137</v>
      </c>
    </row>
    <row r="338" spans="2:51" s="12" customFormat="1" ht="22.5" customHeight="1">
      <c r="B338" s="187"/>
      <c r="D338" s="176" t="s">
        <v>147</v>
      </c>
      <c r="E338" s="188" t="s">
        <v>3</v>
      </c>
      <c r="F338" s="189" t="s">
        <v>390</v>
      </c>
      <c r="H338" s="190">
        <v>18</v>
      </c>
      <c r="I338" s="191"/>
      <c r="L338" s="187"/>
      <c r="M338" s="192"/>
      <c r="N338" s="193"/>
      <c r="O338" s="193"/>
      <c r="P338" s="193"/>
      <c r="Q338" s="193"/>
      <c r="R338" s="193"/>
      <c r="S338" s="193"/>
      <c r="T338" s="194"/>
      <c r="AT338" s="188" t="s">
        <v>147</v>
      </c>
      <c r="AU338" s="188" t="s">
        <v>81</v>
      </c>
      <c r="AV338" s="12" t="s">
        <v>81</v>
      </c>
      <c r="AW338" s="12" t="s">
        <v>37</v>
      </c>
      <c r="AX338" s="12" t="s">
        <v>73</v>
      </c>
      <c r="AY338" s="188" t="s">
        <v>137</v>
      </c>
    </row>
    <row r="339" spans="2:51" s="12" customFormat="1" ht="22.5" customHeight="1">
      <c r="B339" s="187"/>
      <c r="D339" s="176" t="s">
        <v>147</v>
      </c>
      <c r="E339" s="188" t="s">
        <v>3</v>
      </c>
      <c r="F339" s="189" t="s">
        <v>391</v>
      </c>
      <c r="H339" s="190">
        <v>10</v>
      </c>
      <c r="I339" s="191"/>
      <c r="L339" s="187"/>
      <c r="M339" s="192"/>
      <c r="N339" s="193"/>
      <c r="O339" s="193"/>
      <c r="P339" s="193"/>
      <c r="Q339" s="193"/>
      <c r="R339" s="193"/>
      <c r="S339" s="193"/>
      <c r="T339" s="194"/>
      <c r="AT339" s="188" t="s">
        <v>147</v>
      </c>
      <c r="AU339" s="188" t="s">
        <v>81</v>
      </c>
      <c r="AV339" s="12" t="s">
        <v>81</v>
      </c>
      <c r="AW339" s="12" t="s">
        <v>37</v>
      </c>
      <c r="AX339" s="12" t="s">
        <v>73</v>
      </c>
      <c r="AY339" s="188" t="s">
        <v>137</v>
      </c>
    </row>
    <row r="340" spans="2:51" s="13" customFormat="1" ht="22.5" customHeight="1">
      <c r="B340" s="195"/>
      <c r="D340" s="196" t="s">
        <v>147</v>
      </c>
      <c r="E340" s="197" t="s">
        <v>3</v>
      </c>
      <c r="F340" s="198" t="s">
        <v>150</v>
      </c>
      <c r="H340" s="199">
        <v>28</v>
      </c>
      <c r="I340" s="200"/>
      <c r="L340" s="195"/>
      <c r="M340" s="201"/>
      <c r="N340" s="202"/>
      <c r="O340" s="202"/>
      <c r="P340" s="202"/>
      <c r="Q340" s="202"/>
      <c r="R340" s="202"/>
      <c r="S340" s="202"/>
      <c r="T340" s="203"/>
      <c r="AT340" s="204" t="s">
        <v>147</v>
      </c>
      <c r="AU340" s="204" t="s">
        <v>81</v>
      </c>
      <c r="AV340" s="13" t="s">
        <v>145</v>
      </c>
      <c r="AW340" s="13" t="s">
        <v>37</v>
      </c>
      <c r="AX340" s="13" t="s">
        <v>22</v>
      </c>
      <c r="AY340" s="204" t="s">
        <v>137</v>
      </c>
    </row>
    <row r="341" spans="2:65" s="1" customFormat="1" ht="31.5" customHeight="1">
      <c r="B341" s="163"/>
      <c r="C341" s="164" t="s">
        <v>392</v>
      </c>
      <c r="D341" s="164" t="s">
        <v>140</v>
      </c>
      <c r="E341" s="165" t="s">
        <v>393</v>
      </c>
      <c r="F341" s="166" t="s">
        <v>394</v>
      </c>
      <c r="G341" s="167" t="s">
        <v>336</v>
      </c>
      <c r="H341" s="168">
        <v>28</v>
      </c>
      <c r="I341" s="169"/>
      <c r="J341" s="170">
        <f>ROUND(I341*H341,2)</f>
        <v>0</v>
      </c>
      <c r="K341" s="166" t="s">
        <v>144</v>
      </c>
      <c r="L341" s="34"/>
      <c r="M341" s="171" t="s">
        <v>3</v>
      </c>
      <c r="N341" s="172" t="s">
        <v>44</v>
      </c>
      <c r="O341" s="35"/>
      <c r="P341" s="173">
        <f>O341*H341</f>
        <v>0</v>
      </c>
      <c r="Q341" s="173">
        <v>0</v>
      </c>
      <c r="R341" s="173">
        <f>Q341*H341</f>
        <v>0</v>
      </c>
      <c r="S341" s="173">
        <v>0</v>
      </c>
      <c r="T341" s="174">
        <f>S341*H341</f>
        <v>0</v>
      </c>
      <c r="AR341" s="17" t="s">
        <v>221</v>
      </c>
      <c r="AT341" s="17" t="s">
        <v>140</v>
      </c>
      <c r="AU341" s="17" t="s">
        <v>81</v>
      </c>
      <c r="AY341" s="17" t="s">
        <v>137</v>
      </c>
      <c r="BE341" s="175">
        <f>IF(N341="základní",J341,0)</f>
        <v>0</v>
      </c>
      <c r="BF341" s="175">
        <f>IF(N341="snížená",J341,0)</f>
        <v>0</v>
      </c>
      <c r="BG341" s="175">
        <f>IF(N341="zákl. přenesená",J341,0)</f>
        <v>0</v>
      </c>
      <c r="BH341" s="175">
        <f>IF(N341="sníž. přenesená",J341,0)</f>
        <v>0</v>
      </c>
      <c r="BI341" s="175">
        <f>IF(N341="nulová",J341,0)</f>
        <v>0</v>
      </c>
      <c r="BJ341" s="17" t="s">
        <v>22</v>
      </c>
      <c r="BK341" s="175">
        <f>ROUND(I341*H341,2)</f>
        <v>0</v>
      </c>
      <c r="BL341" s="17" t="s">
        <v>221</v>
      </c>
      <c r="BM341" s="17" t="s">
        <v>392</v>
      </c>
    </row>
    <row r="342" spans="2:47" s="1" customFormat="1" ht="22.5" customHeight="1">
      <c r="B342" s="34"/>
      <c r="D342" s="196" t="s">
        <v>146</v>
      </c>
      <c r="F342" s="208" t="s">
        <v>394</v>
      </c>
      <c r="I342" s="178"/>
      <c r="L342" s="34"/>
      <c r="M342" s="63"/>
      <c r="N342" s="35"/>
      <c r="O342" s="35"/>
      <c r="P342" s="35"/>
      <c r="Q342" s="35"/>
      <c r="R342" s="35"/>
      <c r="S342" s="35"/>
      <c r="T342" s="64"/>
      <c r="AT342" s="17" t="s">
        <v>146</v>
      </c>
      <c r="AU342" s="17" t="s">
        <v>81</v>
      </c>
    </row>
    <row r="343" spans="2:65" s="1" customFormat="1" ht="22.5" customHeight="1">
      <c r="B343" s="163"/>
      <c r="C343" s="164" t="s">
        <v>395</v>
      </c>
      <c r="D343" s="164" t="s">
        <v>140</v>
      </c>
      <c r="E343" s="165" t="s">
        <v>396</v>
      </c>
      <c r="F343" s="166" t="s">
        <v>397</v>
      </c>
      <c r="G343" s="167" t="s">
        <v>336</v>
      </c>
      <c r="H343" s="168">
        <v>28</v>
      </c>
      <c r="I343" s="169"/>
      <c r="J343" s="170">
        <f>ROUND(I343*H343,2)</f>
        <v>0</v>
      </c>
      <c r="K343" s="166" t="s">
        <v>144</v>
      </c>
      <c r="L343" s="34"/>
      <c r="M343" s="171" t="s">
        <v>3</v>
      </c>
      <c r="N343" s="172" t="s">
        <v>44</v>
      </c>
      <c r="O343" s="35"/>
      <c r="P343" s="173">
        <f>O343*H343</f>
        <v>0</v>
      </c>
      <c r="Q343" s="173">
        <v>0</v>
      </c>
      <c r="R343" s="173">
        <f>Q343*H343</f>
        <v>0</v>
      </c>
      <c r="S343" s="173">
        <v>0</v>
      </c>
      <c r="T343" s="174">
        <f>S343*H343</f>
        <v>0</v>
      </c>
      <c r="AR343" s="17" t="s">
        <v>221</v>
      </c>
      <c r="AT343" s="17" t="s">
        <v>140</v>
      </c>
      <c r="AU343" s="17" t="s">
        <v>81</v>
      </c>
      <c r="AY343" s="17" t="s">
        <v>137</v>
      </c>
      <c r="BE343" s="175">
        <f>IF(N343="základní",J343,0)</f>
        <v>0</v>
      </c>
      <c r="BF343" s="175">
        <f>IF(N343="snížená",J343,0)</f>
        <v>0</v>
      </c>
      <c r="BG343" s="175">
        <f>IF(N343="zákl. přenesená",J343,0)</f>
        <v>0</v>
      </c>
      <c r="BH343" s="175">
        <f>IF(N343="sníž. přenesená",J343,0)</f>
        <v>0</v>
      </c>
      <c r="BI343" s="175">
        <f>IF(N343="nulová",J343,0)</f>
        <v>0</v>
      </c>
      <c r="BJ343" s="17" t="s">
        <v>22</v>
      </c>
      <c r="BK343" s="175">
        <f>ROUND(I343*H343,2)</f>
        <v>0</v>
      </c>
      <c r="BL343" s="17" t="s">
        <v>221</v>
      </c>
      <c r="BM343" s="17" t="s">
        <v>395</v>
      </c>
    </row>
    <row r="344" spans="2:47" s="1" customFormat="1" ht="22.5" customHeight="1">
      <c r="B344" s="34"/>
      <c r="D344" s="196" t="s">
        <v>146</v>
      </c>
      <c r="F344" s="208" t="s">
        <v>397</v>
      </c>
      <c r="I344" s="178"/>
      <c r="L344" s="34"/>
      <c r="M344" s="63"/>
      <c r="N344" s="35"/>
      <c r="O344" s="35"/>
      <c r="P344" s="35"/>
      <c r="Q344" s="35"/>
      <c r="R344" s="35"/>
      <c r="S344" s="35"/>
      <c r="T344" s="64"/>
      <c r="AT344" s="17" t="s">
        <v>146</v>
      </c>
      <c r="AU344" s="17" t="s">
        <v>81</v>
      </c>
    </row>
    <row r="345" spans="2:65" s="1" customFormat="1" ht="22.5" customHeight="1">
      <c r="B345" s="163"/>
      <c r="C345" s="164" t="s">
        <v>398</v>
      </c>
      <c r="D345" s="164" t="s">
        <v>140</v>
      </c>
      <c r="E345" s="165" t="s">
        <v>399</v>
      </c>
      <c r="F345" s="166" t="s">
        <v>400</v>
      </c>
      <c r="G345" s="167" t="s">
        <v>336</v>
      </c>
      <c r="H345" s="168">
        <v>28</v>
      </c>
      <c r="I345" s="169"/>
      <c r="J345" s="170">
        <f>ROUND(I345*H345,2)</f>
        <v>0</v>
      </c>
      <c r="K345" s="166" t="s">
        <v>144</v>
      </c>
      <c r="L345" s="34"/>
      <c r="M345" s="171" t="s">
        <v>3</v>
      </c>
      <c r="N345" s="172" t="s">
        <v>44</v>
      </c>
      <c r="O345" s="35"/>
      <c r="P345" s="173">
        <f>O345*H345</f>
        <v>0</v>
      </c>
      <c r="Q345" s="173">
        <v>0</v>
      </c>
      <c r="R345" s="173">
        <f>Q345*H345</f>
        <v>0</v>
      </c>
      <c r="S345" s="173">
        <v>0</v>
      </c>
      <c r="T345" s="174">
        <f>S345*H345</f>
        <v>0</v>
      </c>
      <c r="AR345" s="17" t="s">
        <v>221</v>
      </c>
      <c r="AT345" s="17" t="s">
        <v>140</v>
      </c>
      <c r="AU345" s="17" t="s">
        <v>81</v>
      </c>
      <c r="AY345" s="17" t="s">
        <v>137</v>
      </c>
      <c r="BE345" s="175">
        <f>IF(N345="základní",J345,0)</f>
        <v>0</v>
      </c>
      <c r="BF345" s="175">
        <f>IF(N345="snížená",J345,0)</f>
        <v>0</v>
      </c>
      <c r="BG345" s="175">
        <f>IF(N345="zákl. přenesená",J345,0)</f>
        <v>0</v>
      </c>
      <c r="BH345" s="175">
        <f>IF(N345="sníž. přenesená",J345,0)</f>
        <v>0</v>
      </c>
      <c r="BI345" s="175">
        <f>IF(N345="nulová",J345,0)</f>
        <v>0</v>
      </c>
      <c r="BJ345" s="17" t="s">
        <v>22</v>
      </c>
      <c r="BK345" s="175">
        <f>ROUND(I345*H345,2)</f>
        <v>0</v>
      </c>
      <c r="BL345" s="17" t="s">
        <v>221</v>
      </c>
      <c r="BM345" s="17" t="s">
        <v>398</v>
      </c>
    </row>
    <row r="346" spans="2:47" s="1" customFormat="1" ht="22.5" customHeight="1">
      <c r="B346" s="34"/>
      <c r="D346" s="196" t="s">
        <v>146</v>
      </c>
      <c r="F346" s="208" t="s">
        <v>400</v>
      </c>
      <c r="I346" s="178"/>
      <c r="L346" s="34"/>
      <c r="M346" s="63"/>
      <c r="N346" s="35"/>
      <c r="O346" s="35"/>
      <c r="P346" s="35"/>
      <c r="Q346" s="35"/>
      <c r="R346" s="35"/>
      <c r="S346" s="35"/>
      <c r="T346" s="64"/>
      <c r="AT346" s="17" t="s">
        <v>146</v>
      </c>
      <c r="AU346" s="17" t="s">
        <v>81</v>
      </c>
    </row>
    <row r="347" spans="2:65" s="1" customFormat="1" ht="22.5" customHeight="1">
      <c r="B347" s="163"/>
      <c r="C347" s="164" t="s">
        <v>401</v>
      </c>
      <c r="D347" s="164" t="s">
        <v>140</v>
      </c>
      <c r="E347" s="165" t="s">
        <v>402</v>
      </c>
      <c r="F347" s="166" t="s">
        <v>403</v>
      </c>
      <c r="G347" s="167" t="s">
        <v>342</v>
      </c>
      <c r="H347" s="219"/>
      <c r="I347" s="169"/>
      <c r="J347" s="170">
        <f>ROUND(I347*H347,2)</f>
        <v>0</v>
      </c>
      <c r="K347" s="166" t="s">
        <v>144</v>
      </c>
      <c r="L347" s="34"/>
      <c r="M347" s="171" t="s">
        <v>3</v>
      </c>
      <c r="N347" s="172" t="s">
        <v>44</v>
      </c>
      <c r="O347" s="35"/>
      <c r="P347" s="173">
        <f>O347*H347</f>
        <v>0</v>
      </c>
      <c r="Q347" s="173">
        <v>0</v>
      </c>
      <c r="R347" s="173">
        <f>Q347*H347</f>
        <v>0</v>
      </c>
      <c r="S347" s="173">
        <v>0</v>
      </c>
      <c r="T347" s="174">
        <f>S347*H347</f>
        <v>0</v>
      </c>
      <c r="AR347" s="17" t="s">
        <v>221</v>
      </c>
      <c r="AT347" s="17" t="s">
        <v>140</v>
      </c>
      <c r="AU347" s="17" t="s">
        <v>81</v>
      </c>
      <c r="AY347" s="17" t="s">
        <v>137</v>
      </c>
      <c r="BE347" s="175">
        <f>IF(N347="základní",J347,0)</f>
        <v>0</v>
      </c>
      <c r="BF347" s="175">
        <f>IF(N347="snížená",J347,0)</f>
        <v>0</v>
      </c>
      <c r="BG347" s="175">
        <f>IF(N347="zákl. přenesená",J347,0)</f>
        <v>0</v>
      </c>
      <c r="BH347" s="175">
        <f>IF(N347="sníž. přenesená",J347,0)</f>
        <v>0</v>
      </c>
      <c r="BI347" s="175">
        <f>IF(N347="nulová",J347,0)</f>
        <v>0</v>
      </c>
      <c r="BJ347" s="17" t="s">
        <v>22</v>
      </c>
      <c r="BK347" s="175">
        <f>ROUND(I347*H347,2)</f>
        <v>0</v>
      </c>
      <c r="BL347" s="17" t="s">
        <v>221</v>
      </c>
      <c r="BM347" s="17" t="s">
        <v>401</v>
      </c>
    </row>
    <row r="348" spans="2:47" s="1" customFormat="1" ht="22.5" customHeight="1">
      <c r="B348" s="34"/>
      <c r="D348" s="176" t="s">
        <v>146</v>
      </c>
      <c r="F348" s="177" t="s">
        <v>403</v>
      </c>
      <c r="I348" s="178"/>
      <c r="L348" s="34"/>
      <c r="M348" s="63"/>
      <c r="N348" s="35"/>
      <c r="O348" s="35"/>
      <c r="P348" s="35"/>
      <c r="Q348" s="35"/>
      <c r="R348" s="35"/>
      <c r="S348" s="35"/>
      <c r="T348" s="64"/>
      <c r="AT348" s="17" t="s">
        <v>146</v>
      </c>
      <c r="AU348" s="17" t="s">
        <v>81</v>
      </c>
    </row>
    <row r="349" spans="2:63" s="10" customFormat="1" ht="29.25" customHeight="1">
      <c r="B349" s="149"/>
      <c r="D349" s="160" t="s">
        <v>72</v>
      </c>
      <c r="E349" s="161" t="s">
        <v>404</v>
      </c>
      <c r="F349" s="161" t="s">
        <v>405</v>
      </c>
      <c r="I349" s="152"/>
      <c r="J349" s="162">
        <f>BK349</f>
        <v>0</v>
      </c>
      <c r="L349" s="149"/>
      <c r="M349" s="154"/>
      <c r="N349" s="155"/>
      <c r="O349" s="155"/>
      <c r="P349" s="156">
        <f>SUM(P350:P374)</f>
        <v>0</v>
      </c>
      <c r="Q349" s="155"/>
      <c r="R349" s="156">
        <f>SUM(R350:R374)</f>
        <v>0</v>
      </c>
      <c r="S349" s="155"/>
      <c r="T349" s="157">
        <f>SUM(T350:T374)</f>
        <v>0</v>
      </c>
      <c r="AR349" s="150" t="s">
        <v>81</v>
      </c>
      <c r="AT349" s="158" t="s">
        <v>72</v>
      </c>
      <c r="AU349" s="158" t="s">
        <v>22</v>
      </c>
      <c r="AY349" s="150" t="s">
        <v>137</v>
      </c>
      <c r="BK349" s="159">
        <f>SUM(BK350:BK374)</f>
        <v>0</v>
      </c>
    </row>
    <row r="350" spans="2:65" s="1" customFormat="1" ht="22.5" customHeight="1">
      <c r="B350" s="163"/>
      <c r="C350" s="164" t="s">
        <v>406</v>
      </c>
      <c r="D350" s="164" t="s">
        <v>140</v>
      </c>
      <c r="E350" s="165" t="s">
        <v>407</v>
      </c>
      <c r="F350" s="166" t="s">
        <v>408</v>
      </c>
      <c r="G350" s="167" t="s">
        <v>409</v>
      </c>
      <c r="H350" s="168">
        <v>5</v>
      </c>
      <c r="I350" s="169"/>
      <c r="J350" s="170">
        <f>ROUND(I350*H350,2)</f>
        <v>0</v>
      </c>
      <c r="K350" s="166" t="s">
        <v>144</v>
      </c>
      <c r="L350" s="34"/>
      <c r="M350" s="171" t="s">
        <v>3</v>
      </c>
      <c r="N350" s="172" t="s">
        <v>44</v>
      </c>
      <c r="O350" s="35"/>
      <c r="P350" s="173">
        <f>O350*H350</f>
        <v>0</v>
      </c>
      <c r="Q350" s="173">
        <v>0</v>
      </c>
      <c r="R350" s="173">
        <f>Q350*H350</f>
        <v>0</v>
      </c>
      <c r="S350" s="173">
        <v>0</v>
      </c>
      <c r="T350" s="174">
        <f>S350*H350</f>
        <v>0</v>
      </c>
      <c r="AR350" s="17" t="s">
        <v>221</v>
      </c>
      <c r="AT350" s="17" t="s">
        <v>140</v>
      </c>
      <c r="AU350" s="17" t="s">
        <v>81</v>
      </c>
      <c r="AY350" s="17" t="s">
        <v>137</v>
      </c>
      <c r="BE350" s="175">
        <f>IF(N350="základní",J350,0)</f>
        <v>0</v>
      </c>
      <c r="BF350" s="175">
        <f>IF(N350="snížená",J350,0)</f>
        <v>0</v>
      </c>
      <c r="BG350" s="175">
        <f>IF(N350="zákl. přenesená",J350,0)</f>
        <v>0</v>
      </c>
      <c r="BH350" s="175">
        <f>IF(N350="sníž. přenesená",J350,0)</f>
        <v>0</v>
      </c>
      <c r="BI350" s="175">
        <f>IF(N350="nulová",J350,0)</f>
        <v>0</v>
      </c>
      <c r="BJ350" s="17" t="s">
        <v>22</v>
      </c>
      <c r="BK350" s="175">
        <f>ROUND(I350*H350,2)</f>
        <v>0</v>
      </c>
      <c r="BL350" s="17" t="s">
        <v>221</v>
      </c>
      <c r="BM350" s="17" t="s">
        <v>406</v>
      </c>
    </row>
    <row r="351" spans="2:47" s="1" customFormat="1" ht="22.5" customHeight="1">
      <c r="B351" s="34"/>
      <c r="D351" s="196" t="s">
        <v>146</v>
      </c>
      <c r="F351" s="208" t="s">
        <v>408</v>
      </c>
      <c r="I351" s="178"/>
      <c r="L351" s="34"/>
      <c r="M351" s="63"/>
      <c r="N351" s="35"/>
      <c r="O351" s="35"/>
      <c r="P351" s="35"/>
      <c r="Q351" s="35"/>
      <c r="R351" s="35"/>
      <c r="S351" s="35"/>
      <c r="T351" s="64"/>
      <c r="AT351" s="17" t="s">
        <v>146</v>
      </c>
      <c r="AU351" s="17" t="s">
        <v>81</v>
      </c>
    </row>
    <row r="352" spans="2:65" s="1" customFormat="1" ht="22.5" customHeight="1">
      <c r="B352" s="163"/>
      <c r="C352" s="164" t="s">
        <v>410</v>
      </c>
      <c r="D352" s="164" t="s">
        <v>140</v>
      </c>
      <c r="E352" s="165" t="s">
        <v>411</v>
      </c>
      <c r="F352" s="166" t="s">
        <v>412</v>
      </c>
      <c r="G352" s="167" t="s">
        <v>409</v>
      </c>
      <c r="H352" s="168">
        <v>1</v>
      </c>
      <c r="I352" s="169"/>
      <c r="J352" s="170">
        <f>ROUND(I352*H352,2)</f>
        <v>0</v>
      </c>
      <c r="K352" s="166" t="s">
        <v>144</v>
      </c>
      <c r="L352" s="34"/>
      <c r="M352" s="171" t="s">
        <v>3</v>
      </c>
      <c r="N352" s="172" t="s">
        <v>44</v>
      </c>
      <c r="O352" s="35"/>
      <c r="P352" s="173">
        <f>O352*H352</f>
        <v>0</v>
      </c>
      <c r="Q352" s="173">
        <v>0</v>
      </c>
      <c r="R352" s="173">
        <f>Q352*H352</f>
        <v>0</v>
      </c>
      <c r="S352" s="173">
        <v>0</v>
      </c>
      <c r="T352" s="174">
        <f>S352*H352</f>
        <v>0</v>
      </c>
      <c r="AR352" s="17" t="s">
        <v>221</v>
      </c>
      <c r="AT352" s="17" t="s">
        <v>140</v>
      </c>
      <c r="AU352" s="17" t="s">
        <v>81</v>
      </c>
      <c r="AY352" s="17" t="s">
        <v>137</v>
      </c>
      <c r="BE352" s="175">
        <f>IF(N352="základní",J352,0)</f>
        <v>0</v>
      </c>
      <c r="BF352" s="175">
        <f>IF(N352="snížená",J352,0)</f>
        <v>0</v>
      </c>
      <c r="BG352" s="175">
        <f>IF(N352="zákl. přenesená",J352,0)</f>
        <v>0</v>
      </c>
      <c r="BH352" s="175">
        <f>IF(N352="sníž. přenesená",J352,0)</f>
        <v>0</v>
      </c>
      <c r="BI352" s="175">
        <f>IF(N352="nulová",J352,0)</f>
        <v>0</v>
      </c>
      <c r="BJ352" s="17" t="s">
        <v>22</v>
      </c>
      <c r="BK352" s="175">
        <f>ROUND(I352*H352,2)</f>
        <v>0</v>
      </c>
      <c r="BL352" s="17" t="s">
        <v>221</v>
      </c>
      <c r="BM352" s="17" t="s">
        <v>410</v>
      </c>
    </row>
    <row r="353" spans="2:47" s="1" customFormat="1" ht="22.5" customHeight="1">
      <c r="B353" s="34"/>
      <c r="D353" s="196" t="s">
        <v>146</v>
      </c>
      <c r="F353" s="208" t="s">
        <v>412</v>
      </c>
      <c r="I353" s="178"/>
      <c r="L353" s="34"/>
      <c r="M353" s="63"/>
      <c r="N353" s="35"/>
      <c r="O353" s="35"/>
      <c r="P353" s="35"/>
      <c r="Q353" s="35"/>
      <c r="R353" s="35"/>
      <c r="S353" s="35"/>
      <c r="T353" s="64"/>
      <c r="AT353" s="17" t="s">
        <v>146</v>
      </c>
      <c r="AU353" s="17" t="s">
        <v>81</v>
      </c>
    </row>
    <row r="354" spans="2:65" s="1" customFormat="1" ht="22.5" customHeight="1">
      <c r="B354" s="163"/>
      <c r="C354" s="164" t="s">
        <v>413</v>
      </c>
      <c r="D354" s="164" t="s">
        <v>140</v>
      </c>
      <c r="E354" s="165" t="s">
        <v>414</v>
      </c>
      <c r="F354" s="166" t="s">
        <v>415</v>
      </c>
      <c r="G354" s="167" t="s">
        <v>409</v>
      </c>
      <c r="H354" s="168">
        <v>6</v>
      </c>
      <c r="I354" s="169"/>
      <c r="J354" s="170">
        <f>ROUND(I354*H354,2)</f>
        <v>0</v>
      </c>
      <c r="K354" s="166" t="s">
        <v>144</v>
      </c>
      <c r="L354" s="34"/>
      <c r="M354" s="171" t="s">
        <v>3</v>
      </c>
      <c r="N354" s="172" t="s">
        <v>44</v>
      </c>
      <c r="O354" s="35"/>
      <c r="P354" s="173">
        <f>O354*H354</f>
        <v>0</v>
      </c>
      <c r="Q354" s="173">
        <v>0</v>
      </c>
      <c r="R354" s="173">
        <f>Q354*H354</f>
        <v>0</v>
      </c>
      <c r="S354" s="173">
        <v>0</v>
      </c>
      <c r="T354" s="174">
        <f>S354*H354</f>
        <v>0</v>
      </c>
      <c r="AR354" s="17" t="s">
        <v>221</v>
      </c>
      <c r="AT354" s="17" t="s">
        <v>140</v>
      </c>
      <c r="AU354" s="17" t="s">
        <v>81</v>
      </c>
      <c r="AY354" s="17" t="s">
        <v>137</v>
      </c>
      <c r="BE354" s="175">
        <f>IF(N354="základní",J354,0)</f>
        <v>0</v>
      </c>
      <c r="BF354" s="175">
        <f>IF(N354="snížená",J354,0)</f>
        <v>0</v>
      </c>
      <c r="BG354" s="175">
        <f>IF(N354="zákl. přenesená",J354,0)</f>
        <v>0</v>
      </c>
      <c r="BH354" s="175">
        <f>IF(N354="sníž. přenesená",J354,0)</f>
        <v>0</v>
      </c>
      <c r="BI354" s="175">
        <f>IF(N354="nulová",J354,0)</f>
        <v>0</v>
      </c>
      <c r="BJ354" s="17" t="s">
        <v>22</v>
      </c>
      <c r="BK354" s="175">
        <f>ROUND(I354*H354,2)</f>
        <v>0</v>
      </c>
      <c r="BL354" s="17" t="s">
        <v>221</v>
      </c>
      <c r="BM354" s="17" t="s">
        <v>413</v>
      </c>
    </row>
    <row r="355" spans="2:47" s="1" customFormat="1" ht="22.5" customHeight="1">
      <c r="B355" s="34"/>
      <c r="D355" s="196" t="s">
        <v>146</v>
      </c>
      <c r="F355" s="208" t="s">
        <v>415</v>
      </c>
      <c r="I355" s="178"/>
      <c r="L355" s="34"/>
      <c r="M355" s="63"/>
      <c r="N355" s="35"/>
      <c r="O355" s="35"/>
      <c r="P355" s="35"/>
      <c r="Q355" s="35"/>
      <c r="R355" s="35"/>
      <c r="S355" s="35"/>
      <c r="T355" s="64"/>
      <c r="AT355" s="17" t="s">
        <v>146</v>
      </c>
      <c r="AU355" s="17" t="s">
        <v>81</v>
      </c>
    </row>
    <row r="356" spans="2:65" s="1" customFormat="1" ht="22.5" customHeight="1">
      <c r="B356" s="163"/>
      <c r="C356" s="164" t="s">
        <v>416</v>
      </c>
      <c r="D356" s="164" t="s">
        <v>140</v>
      </c>
      <c r="E356" s="165" t="s">
        <v>417</v>
      </c>
      <c r="F356" s="166" t="s">
        <v>418</v>
      </c>
      <c r="G356" s="167" t="s">
        <v>409</v>
      </c>
      <c r="H356" s="168">
        <v>2</v>
      </c>
      <c r="I356" s="169"/>
      <c r="J356" s="170">
        <f>ROUND(I356*H356,2)</f>
        <v>0</v>
      </c>
      <c r="K356" s="166" t="s">
        <v>144</v>
      </c>
      <c r="L356" s="34"/>
      <c r="M356" s="171" t="s">
        <v>3</v>
      </c>
      <c r="N356" s="172" t="s">
        <v>44</v>
      </c>
      <c r="O356" s="35"/>
      <c r="P356" s="173">
        <f>O356*H356</f>
        <v>0</v>
      </c>
      <c r="Q356" s="173">
        <v>0</v>
      </c>
      <c r="R356" s="173">
        <f>Q356*H356</f>
        <v>0</v>
      </c>
      <c r="S356" s="173">
        <v>0</v>
      </c>
      <c r="T356" s="174">
        <f>S356*H356</f>
        <v>0</v>
      </c>
      <c r="AR356" s="17" t="s">
        <v>221</v>
      </c>
      <c r="AT356" s="17" t="s">
        <v>140</v>
      </c>
      <c r="AU356" s="17" t="s">
        <v>81</v>
      </c>
      <c r="AY356" s="17" t="s">
        <v>137</v>
      </c>
      <c r="BE356" s="175">
        <f>IF(N356="základní",J356,0)</f>
        <v>0</v>
      </c>
      <c r="BF356" s="175">
        <f>IF(N356="snížená",J356,0)</f>
        <v>0</v>
      </c>
      <c r="BG356" s="175">
        <f>IF(N356="zákl. přenesená",J356,0)</f>
        <v>0</v>
      </c>
      <c r="BH356" s="175">
        <f>IF(N356="sníž. přenesená",J356,0)</f>
        <v>0</v>
      </c>
      <c r="BI356" s="175">
        <f>IF(N356="nulová",J356,0)</f>
        <v>0</v>
      </c>
      <c r="BJ356" s="17" t="s">
        <v>22</v>
      </c>
      <c r="BK356" s="175">
        <f>ROUND(I356*H356,2)</f>
        <v>0</v>
      </c>
      <c r="BL356" s="17" t="s">
        <v>221</v>
      </c>
      <c r="BM356" s="17" t="s">
        <v>416</v>
      </c>
    </row>
    <row r="357" spans="2:47" s="1" customFormat="1" ht="22.5" customHeight="1">
      <c r="B357" s="34"/>
      <c r="D357" s="196" t="s">
        <v>146</v>
      </c>
      <c r="F357" s="208" t="s">
        <v>418</v>
      </c>
      <c r="I357" s="178"/>
      <c r="L357" s="34"/>
      <c r="M357" s="63"/>
      <c r="N357" s="35"/>
      <c r="O357" s="35"/>
      <c r="P357" s="35"/>
      <c r="Q357" s="35"/>
      <c r="R357" s="35"/>
      <c r="S357" s="35"/>
      <c r="T357" s="64"/>
      <c r="AT357" s="17" t="s">
        <v>146</v>
      </c>
      <c r="AU357" s="17" t="s">
        <v>81</v>
      </c>
    </row>
    <row r="358" spans="2:65" s="1" customFormat="1" ht="22.5" customHeight="1">
      <c r="B358" s="163"/>
      <c r="C358" s="164" t="s">
        <v>419</v>
      </c>
      <c r="D358" s="164" t="s">
        <v>140</v>
      </c>
      <c r="E358" s="165" t="s">
        <v>420</v>
      </c>
      <c r="F358" s="166" t="s">
        <v>421</v>
      </c>
      <c r="G358" s="167" t="s">
        <v>409</v>
      </c>
      <c r="H358" s="168">
        <v>1</v>
      </c>
      <c r="I358" s="169"/>
      <c r="J358" s="170">
        <f>ROUND(I358*H358,2)</f>
        <v>0</v>
      </c>
      <c r="K358" s="166" t="s">
        <v>144</v>
      </c>
      <c r="L358" s="34"/>
      <c r="M358" s="171" t="s">
        <v>3</v>
      </c>
      <c r="N358" s="172" t="s">
        <v>44</v>
      </c>
      <c r="O358" s="35"/>
      <c r="P358" s="173">
        <f>O358*H358</f>
        <v>0</v>
      </c>
      <c r="Q358" s="173">
        <v>0</v>
      </c>
      <c r="R358" s="173">
        <f>Q358*H358</f>
        <v>0</v>
      </c>
      <c r="S358" s="173">
        <v>0</v>
      </c>
      <c r="T358" s="174">
        <f>S358*H358</f>
        <v>0</v>
      </c>
      <c r="AR358" s="17" t="s">
        <v>221</v>
      </c>
      <c r="AT358" s="17" t="s">
        <v>140</v>
      </c>
      <c r="AU358" s="17" t="s">
        <v>81</v>
      </c>
      <c r="AY358" s="17" t="s">
        <v>137</v>
      </c>
      <c r="BE358" s="175">
        <f>IF(N358="základní",J358,0)</f>
        <v>0</v>
      </c>
      <c r="BF358" s="175">
        <f>IF(N358="snížená",J358,0)</f>
        <v>0</v>
      </c>
      <c r="BG358" s="175">
        <f>IF(N358="zákl. přenesená",J358,0)</f>
        <v>0</v>
      </c>
      <c r="BH358" s="175">
        <f>IF(N358="sníž. přenesená",J358,0)</f>
        <v>0</v>
      </c>
      <c r="BI358" s="175">
        <f>IF(N358="nulová",J358,0)</f>
        <v>0</v>
      </c>
      <c r="BJ358" s="17" t="s">
        <v>22</v>
      </c>
      <c r="BK358" s="175">
        <f>ROUND(I358*H358,2)</f>
        <v>0</v>
      </c>
      <c r="BL358" s="17" t="s">
        <v>221</v>
      </c>
      <c r="BM358" s="17" t="s">
        <v>419</v>
      </c>
    </row>
    <row r="359" spans="2:47" s="1" customFormat="1" ht="22.5" customHeight="1">
      <c r="B359" s="34"/>
      <c r="D359" s="196" t="s">
        <v>146</v>
      </c>
      <c r="F359" s="208" t="s">
        <v>421</v>
      </c>
      <c r="I359" s="178"/>
      <c r="L359" s="34"/>
      <c r="M359" s="63"/>
      <c r="N359" s="35"/>
      <c r="O359" s="35"/>
      <c r="P359" s="35"/>
      <c r="Q359" s="35"/>
      <c r="R359" s="35"/>
      <c r="S359" s="35"/>
      <c r="T359" s="64"/>
      <c r="AT359" s="17" t="s">
        <v>146</v>
      </c>
      <c r="AU359" s="17" t="s">
        <v>81</v>
      </c>
    </row>
    <row r="360" spans="2:65" s="1" customFormat="1" ht="31.5" customHeight="1">
      <c r="B360" s="163"/>
      <c r="C360" s="164" t="s">
        <v>422</v>
      </c>
      <c r="D360" s="164" t="s">
        <v>140</v>
      </c>
      <c r="E360" s="165" t="s">
        <v>423</v>
      </c>
      <c r="F360" s="166" t="s">
        <v>424</v>
      </c>
      <c r="G360" s="167" t="s">
        <v>409</v>
      </c>
      <c r="H360" s="168">
        <v>1</v>
      </c>
      <c r="I360" s="169"/>
      <c r="J360" s="170">
        <f>ROUND(I360*H360,2)</f>
        <v>0</v>
      </c>
      <c r="K360" s="166" t="s">
        <v>144</v>
      </c>
      <c r="L360" s="34"/>
      <c r="M360" s="171" t="s">
        <v>3</v>
      </c>
      <c r="N360" s="172" t="s">
        <v>44</v>
      </c>
      <c r="O360" s="35"/>
      <c r="P360" s="173">
        <f>O360*H360</f>
        <v>0</v>
      </c>
      <c r="Q360" s="173">
        <v>0</v>
      </c>
      <c r="R360" s="173">
        <f>Q360*H360</f>
        <v>0</v>
      </c>
      <c r="S360" s="173">
        <v>0</v>
      </c>
      <c r="T360" s="174">
        <f>S360*H360</f>
        <v>0</v>
      </c>
      <c r="AR360" s="17" t="s">
        <v>221</v>
      </c>
      <c r="AT360" s="17" t="s">
        <v>140</v>
      </c>
      <c r="AU360" s="17" t="s">
        <v>81</v>
      </c>
      <c r="AY360" s="17" t="s">
        <v>137</v>
      </c>
      <c r="BE360" s="175">
        <f>IF(N360="základní",J360,0)</f>
        <v>0</v>
      </c>
      <c r="BF360" s="175">
        <f>IF(N360="snížená",J360,0)</f>
        <v>0</v>
      </c>
      <c r="BG360" s="175">
        <f>IF(N360="zákl. přenesená",J360,0)</f>
        <v>0</v>
      </c>
      <c r="BH360" s="175">
        <f>IF(N360="sníž. přenesená",J360,0)</f>
        <v>0</v>
      </c>
      <c r="BI360" s="175">
        <f>IF(N360="nulová",J360,0)</f>
        <v>0</v>
      </c>
      <c r="BJ360" s="17" t="s">
        <v>22</v>
      </c>
      <c r="BK360" s="175">
        <f>ROUND(I360*H360,2)</f>
        <v>0</v>
      </c>
      <c r="BL360" s="17" t="s">
        <v>221</v>
      </c>
      <c r="BM360" s="17" t="s">
        <v>422</v>
      </c>
    </row>
    <row r="361" spans="2:47" s="1" customFormat="1" ht="22.5" customHeight="1">
      <c r="B361" s="34"/>
      <c r="D361" s="196" t="s">
        <v>146</v>
      </c>
      <c r="F361" s="208" t="s">
        <v>424</v>
      </c>
      <c r="I361" s="178"/>
      <c r="L361" s="34"/>
      <c r="M361" s="63"/>
      <c r="N361" s="35"/>
      <c r="O361" s="35"/>
      <c r="P361" s="35"/>
      <c r="Q361" s="35"/>
      <c r="R361" s="35"/>
      <c r="S361" s="35"/>
      <c r="T361" s="64"/>
      <c r="AT361" s="17" t="s">
        <v>146</v>
      </c>
      <c r="AU361" s="17" t="s">
        <v>81</v>
      </c>
    </row>
    <row r="362" spans="2:65" s="1" customFormat="1" ht="22.5" customHeight="1">
      <c r="B362" s="163"/>
      <c r="C362" s="164" t="s">
        <v>425</v>
      </c>
      <c r="D362" s="164" t="s">
        <v>140</v>
      </c>
      <c r="E362" s="165" t="s">
        <v>426</v>
      </c>
      <c r="F362" s="166" t="s">
        <v>427</v>
      </c>
      <c r="G362" s="167" t="s">
        <v>409</v>
      </c>
      <c r="H362" s="168">
        <v>5</v>
      </c>
      <c r="I362" s="169"/>
      <c r="J362" s="170">
        <f>ROUND(I362*H362,2)</f>
        <v>0</v>
      </c>
      <c r="K362" s="166" t="s">
        <v>144</v>
      </c>
      <c r="L362" s="34"/>
      <c r="M362" s="171" t="s">
        <v>3</v>
      </c>
      <c r="N362" s="172" t="s">
        <v>44</v>
      </c>
      <c r="O362" s="35"/>
      <c r="P362" s="173">
        <f>O362*H362</f>
        <v>0</v>
      </c>
      <c r="Q362" s="173">
        <v>0</v>
      </c>
      <c r="R362" s="173">
        <f>Q362*H362</f>
        <v>0</v>
      </c>
      <c r="S362" s="173">
        <v>0</v>
      </c>
      <c r="T362" s="174">
        <f>S362*H362</f>
        <v>0</v>
      </c>
      <c r="AR362" s="17" t="s">
        <v>221</v>
      </c>
      <c r="AT362" s="17" t="s">
        <v>140</v>
      </c>
      <c r="AU362" s="17" t="s">
        <v>81</v>
      </c>
      <c r="AY362" s="17" t="s">
        <v>137</v>
      </c>
      <c r="BE362" s="175">
        <f>IF(N362="základní",J362,0)</f>
        <v>0</v>
      </c>
      <c r="BF362" s="175">
        <f>IF(N362="snížená",J362,0)</f>
        <v>0</v>
      </c>
      <c r="BG362" s="175">
        <f>IF(N362="zákl. přenesená",J362,0)</f>
        <v>0</v>
      </c>
      <c r="BH362" s="175">
        <f>IF(N362="sníž. přenesená",J362,0)</f>
        <v>0</v>
      </c>
      <c r="BI362" s="175">
        <f>IF(N362="nulová",J362,0)</f>
        <v>0</v>
      </c>
      <c r="BJ362" s="17" t="s">
        <v>22</v>
      </c>
      <c r="BK362" s="175">
        <f>ROUND(I362*H362,2)</f>
        <v>0</v>
      </c>
      <c r="BL362" s="17" t="s">
        <v>221</v>
      </c>
      <c r="BM362" s="17" t="s">
        <v>425</v>
      </c>
    </row>
    <row r="363" spans="2:47" s="1" customFormat="1" ht="22.5" customHeight="1">
      <c r="B363" s="34"/>
      <c r="D363" s="176" t="s">
        <v>146</v>
      </c>
      <c r="F363" s="177" t="s">
        <v>427</v>
      </c>
      <c r="I363" s="178"/>
      <c r="L363" s="34"/>
      <c r="M363" s="63"/>
      <c r="N363" s="35"/>
      <c r="O363" s="35"/>
      <c r="P363" s="35"/>
      <c r="Q363" s="35"/>
      <c r="R363" s="35"/>
      <c r="S363" s="35"/>
      <c r="T363" s="64"/>
      <c r="AT363" s="17" t="s">
        <v>146</v>
      </c>
      <c r="AU363" s="17" t="s">
        <v>81</v>
      </c>
    </row>
    <row r="364" spans="2:51" s="11" customFormat="1" ht="22.5" customHeight="1">
      <c r="B364" s="179"/>
      <c r="D364" s="176" t="s">
        <v>147</v>
      </c>
      <c r="E364" s="180" t="s">
        <v>3</v>
      </c>
      <c r="F364" s="181" t="s">
        <v>428</v>
      </c>
      <c r="H364" s="182" t="s">
        <v>3</v>
      </c>
      <c r="I364" s="183"/>
      <c r="L364" s="179"/>
      <c r="M364" s="184"/>
      <c r="N364" s="185"/>
      <c r="O364" s="185"/>
      <c r="P364" s="185"/>
      <c r="Q364" s="185"/>
      <c r="R364" s="185"/>
      <c r="S364" s="185"/>
      <c r="T364" s="186"/>
      <c r="AT364" s="182" t="s">
        <v>147</v>
      </c>
      <c r="AU364" s="182" t="s">
        <v>81</v>
      </c>
      <c r="AV364" s="11" t="s">
        <v>22</v>
      </c>
      <c r="AW364" s="11" t="s">
        <v>37</v>
      </c>
      <c r="AX364" s="11" t="s">
        <v>73</v>
      </c>
      <c r="AY364" s="182" t="s">
        <v>137</v>
      </c>
    </row>
    <row r="365" spans="2:51" s="12" customFormat="1" ht="22.5" customHeight="1">
      <c r="B365" s="187"/>
      <c r="D365" s="176" t="s">
        <v>147</v>
      </c>
      <c r="E365" s="188" t="s">
        <v>3</v>
      </c>
      <c r="F365" s="189" t="s">
        <v>429</v>
      </c>
      <c r="H365" s="190">
        <v>5</v>
      </c>
      <c r="I365" s="191"/>
      <c r="L365" s="187"/>
      <c r="M365" s="192"/>
      <c r="N365" s="193"/>
      <c r="O365" s="193"/>
      <c r="P365" s="193"/>
      <c r="Q365" s="193"/>
      <c r="R365" s="193"/>
      <c r="S365" s="193"/>
      <c r="T365" s="194"/>
      <c r="AT365" s="188" t="s">
        <v>147</v>
      </c>
      <c r="AU365" s="188" t="s">
        <v>81</v>
      </c>
      <c r="AV365" s="12" t="s">
        <v>81</v>
      </c>
      <c r="AW365" s="12" t="s">
        <v>37</v>
      </c>
      <c r="AX365" s="12" t="s">
        <v>73</v>
      </c>
      <c r="AY365" s="188" t="s">
        <v>137</v>
      </c>
    </row>
    <row r="366" spans="2:51" s="13" customFormat="1" ht="22.5" customHeight="1">
      <c r="B366" s="195"/>
      <c r="D366" s="196" t="s">
        <v>147</v>
      </c>
      <c r="E366" s="197" t="s">
        <v>3</v>
      </c>
      <c r="F366" s="198" t="s">
        <v>150</v>
      </c>
      <c r="H366" s="199">
        <v>5</v>
      </c>
      <c r="I366" s="200"/>
      <c r="L366" s="195"/>
      <c r="M366" s="201"/>
      <c r="N366" s="202"/>
      <c r="O366" s="202"/>
      <c r="P366" s="202"/>
      <c r="Q366" s="202"/>
      <c r="R366" s="202"/>
      <c r="S366" s="202"/>
      <c r="T366" s="203"/>
      <c r="AT366" s="204" t="s">
        <v>147</v>
      </c>
      <c r="AU366" s="204" t="s">
        <v>81</v>
      </c>
      <c r="AV366" s="13" t="s">
        <v>145</v>
      </c>
      <c r="AW366" s="13" t="s">
        <v>37</v>
      </c>
      <c r="AX366" s="13" t="s">
        <v>22</v>
      </c>
      <c r="AY366" s="204" t="s">
        <v>137</v>
      </c>
    </row>
    <row r="367" spans="2:65" s="1" customFormat="1" ht="22.5" customHeight="1">
      <c r="B367" s="163"/>
      <c r="C367" s="164" t="s">
        <v>430</v>
      </c>
      <c r="D367" s="164" t="s">
        <v>140</v>
      </c>
      <c r="E367" s="165" t="s">
        <v>431</v>
      </c>
      <c r="F367" s="166" t="s">
        <v>432</v>
      </c>
      <c r="G367" s="167" t="s">
        <v>409</v>
      </c>
      <c r="H367" s="168">
        <v>6</v>
      </c>
      <c r="I367" s="169"/>
      <c r="J367" s="170">
        <f>ROUND(I367*H367,2)</f>
        <v>0</v>
      </c>
      <c r="K367" s="166" t="s">
        <v>144</v>
      </c>
      <c r="L367" s="34"/>
      <c r="M367" s="171" t="s">
        <v>3</v>
      </c>
      <c r="N367" s="172" t="s">
        <v>44</v>
      </c>
      <c r="O367" s="35"/>
      <c r="P367" s="173">
        <f>O367*H367</f>
        <v>0</v>
      </c>
      <c r="Q367" s="173">
        <v>0</v>
      </c>
      <c r="R367" s="173">
        <f>Q367*H367</f>
        <v>0</v>
      </c>
      <c r="S367" s="173">
        <v>0</v>
      </c>
      <c r="T367" s="174">
        <f>S367*H367</f>
        <v>0</v>
      </c>
      <c r="AR367" s="17" t="s">
        <v>221</v>
      </c>
      <c r="AT367" s="17" t="s">
        <v>140</v>
      </c>
      <c r="AU367" s="17" t="s">
        <v>81</v>
      </c>
      <c r="AY367" s="17" t="s">
        <v>137</v>
      </c>
      <c r="BE367" s="175">
        <f>IF(N367="základní",J367,0)</f>
        <v>0</v>
      </c>
      <c r="BF367" s="175">
        <f>IF(N367="snížená",J367,0)</f>
        <v>0</v>
      </c>
      <c r="BG367" s="175">
        <f>IF(N367="zákl. přenesená",J367,0)</f>
        <v>0</v>
      </c>
      <c r="BH367" s="175">
        <f>IF(N367="sníž. přenesená",J367,0)</f>
        <v>0</v>
      </c>
      <c r="BI367" s="175">
        <f>IF(N367="nulová",J367,0)</f>
        <v>0</v>
      </c>
      <c r="BJ367" s="17" t="s">
        <v>22</v>
      </c>
      <c r="BK367" s="175">
        <f>ROUND(I367*H367,2)</f>
        <v>0</v>
      </c>
      <c r="BL367" s="17" t="s">
        <v>221</v>
      </c>
      <c r="BM367" s="17" t="s">
        <v>430</v>
      </c>
    </row>
    <row r="368" spans="2:47" s="1" customFormat="1" ht="22.5" customHeight="1">
      <c r="B368" s="34"/>
      <c r="D368" s="196" t="s">
        <v>146</v>
      </c>
      <c r="F368" s="208" t="s">
        <v>432</v>
      </c>
      <c r="I368" s="178"/>
      <c r="L368" s="34"/>
      <c r="M368" s="63"/>
      <c r="N368" s="35"/>
      <c r="O368" s="35"/>
      <c r="P368" s="35"/>
      <c r="Q368" s="35"/>
      <c r="R368" s="35"/>
      <c r="S368" s="35"/>
      <c r="T368" s="64"/>
      <c r="AT368" s="17" t="s">
        <v>146</v>
      </c>
      <c r="AU368" s="17" t="s">
        <v>81</v>
      </c>
    </row>
    <row r="369" spans="2:65" s="1" customFormat="1" ht="22.5" customHeight="1">
      <c r="B369" s="163"/>
      <c r="C369" s="164" t="s">
        <v>433</v>
      </c>
      <c r="D369" s="164" t="s">
        <v>140</v>
      </c>
      <c r="E369" s="165" t="s">
        <v>434</v>
      </c>
      <c r="F369" s="166" t="s">
        <v>435</v>
      </c>
      <c r="G369" s="167" t="s">
        <v>409</v>
      </c>
      <c r="H369" s="168">
        <v>2</v>
      </c>
      <c r="I369" s="169"/>
      <c r="J369" s="170">
        <f>ROUND(I369*H369,2)</f>
        <v>0</v>
      </c>
      <c r="K369" s="166" t="s">
        <v>144</v>
      </c>
      <c r="L369" s="34"/>
      <c r="M369" s="171" t="s">
        <v>3</v>
      </c>
      <c r="N369" s="172" t="s">
        <v>44</v>
      </c>
      <c r="O369" s="35"/>
      <c r="P369" s="173">
        <f>O369*H369</f>
        <v>0</v>
      </c>
      <c r="Q369" s="173">
        <v>0</v>
      </c>
      <c r="R369" s="173">
        <f>Q369*H369</f>
        <v>0</v>
      </c>
      <c r="S369" s="173">
        <v>0</v>
      </c>
      <c r="T369" s="174">
        <f>S369*H369</f>
        <v>0</v>
      </c>
      <c r="AR369" s="17" t="s">
        <v>221</v>
      </c>
      <c r="AT369" s="17" t="s">
        <v>140</v>
      </c>
      <c r="AU369" s="17" t="s">
        <v>81</v>
      </c>
      <c r="AY369" s="17" t="s">
        <v>137</v>
      </c>
      <c r="BE369" s="175">
        <f>IF(N369="základní",J369,0)</f>
        <v>0</v>
      </c>
      <c r="BF369" s="175">
        <f>IF(N369="snížená",J369,0)</f>
        <v>0</v>
      </c>
      <c r="BG369" s="175">
        <f>IF(N369="zákl. přenesená",J369,0)</f>
        <v>0</v>
      </c>
      <c r="BH369" s="175">
        <f>IF(N369="sníž. přenesená",J369,0)</f>
        <v>0</v>
      </c>
      <c r="BI369" s="175">
        <f>IF(N369="nulová",J369,0)</f>
        <v>0</v>
      </c>
      <c r="BJ369" s="17" t="s">
        <v>22</v>
      </c>
      <c r="BK369" s="175">
        <f>ROUND(I369*H369,2)</f>
        <v>0</v>
      </c>
      <c r="BL369" s="17" t="s">
        <v>221</v>
      </c>
      <c r="BM369" s="17" t="s">
        <v>433</v>
      </c>
    </row>
    <row r="370" spans="2:47" s="1" customFormat="1" ht="22.5" customHeight="1">
      <c r="B370" s="34"/>
      <c r="D370" s="196" t="s">
        <v>146</v>
      </c>
      <c r="F370" s="208" t="s">
        <v>435</v>
      </c>
      <c r="I370" s="178"/>
      <c r="L370" s="34"/>
      <c r="M370" s="63"/>
      <c r="N370" s="35"/>
      <c r="O370" s="35"/>
      <c r="P370" s="35"/>
      <c r="Q370" s="35"/>
      <c r="R370" s="35"/>
      <c r="S370" s="35"/>
      <c r="T370" s="64"/>
      <c r="AT370" s="17" t="s">
        <v>146</v>
      </c>
      <c r="AU370" s="17" t="s">
        <v>81</v>
      </c>
    </row>
    <row r="371" spans="2:65" s="1" customFormat="1" ht="22.5" customHeight="1">
      <c r="B371" s="163"/>
      <c r="C371" s="164" t="s">
        <v>436</v>
      </c>
      <c r="D371" s="164" t="s">
        <v>140</v>
      </c>
      <c r="E371" s="165" t="s">
        <v>437</v>
      </c>
      <c r="F371" s="166" t="s">
        <v>438</v>
      </c>
      <c r="G371" s="167" t="s">
        <v>409</v>
      </c>
      <c r="H371" s="168">
        <v>2</v>
      </c>
      <c r="I371" s="169"/>
      <c r="J371" s="170">
        <f>ROUND(I371*H371,2)</f>
        <v>0</v>
      </c>
      <c r="K371" s="166" t="s">
        <v>144</v>
      </c>
      <c r="L371" s="34"/>
      <c r="M371" s="171" t="s">
        <v>3</v>
      </c>
      <c r="N371" s="172" t="s">
        <v>44</v>
      </c>
      <c r="O371" s="35"/>
      <c r="P371" s="173">
        <f>O371*H371</f>
        <v>0</v>
      </c>
      <c r="Q371" s="173">
        <v>0</v>
      </c>
      <c r="R371" s="173">
        <f>Q371*H371</f>
        <v>0</v>
      </c>
      <c r="S371" s="173">
        <v>0</v>
      </c>
      <c r="T371" s="174">
        <f>S371*H371</f>
        <v>0</v>
      </c>
      <c r="AR371" s="17" t="s">
        <v>221</v>
      </c>
      <c r="AT371" s="17" t="s">
        <v>140</v>
      </c>
      <c r="AU371" s="17" t="s">
        <v>81</v>
      </c>
      <c r="AY371" s="17" t="s">
        <v>137</v>
      </c>
      <c r="BE371" s="175">
        <f>IF(N371="základní",J371,0)</f>
        <v>0</v>
      </c>
      <c r="BF371" s="175">
        <f>IF(N371="snížená",J371,0)</f>
        <v>0</v>
      </c>
      <c r="BG371" s="175">
        <f>IF(N371="zákl. přenesená",J371,0)</f>
        <v>0</v>
      </c>
      <c r="BH371" s="175">
        <f>IF(N371="sníž. přenesená",J371,0)</f>
        <v>0</v>
      </c>
      <c r="BI371" s="175">
        <f>IF(N371="nulová",J371,0)</f>
        <v>0</v>
      </c>
      <c r="BJ371" s="17" t="s">
        <v>22</v>
      </c>
      <c r="BK371" s="175">
        <f>ROUND(I371*H371,2)</f>
        <v>0</v>
      </c>
      <c r="BL371" s="17" t="s">
        <v>221</v>
      </c>
      <c r="BM371" s="17" t="s">
        <v>436</v>
      </c>
    </row>
    <row r="372" spans="2:47" s="1" customFormat="1" ht="22.5" customHeight="1">
      <c r="B372" s="34"/>
      <c r="D372" s="196" t="s">
        <v>146</v>
      </c>
      <c r="F372" s="208" t="s">
        <v>438</v>
      </c>
      <c r="I372" s="178"/>
      <c r="L372" s="34"/>
      <c r="M372" s="63"/>
      <c r="N372" s="35"/>
      <c r="O372" s="35"/>
      <c r="P372" s="35"/>
      <c r="Q372" s="35"/>
      <c r="R372" s="35"/>
      <c r="S372" s="35"/>
      <c r="T372" s="64"/>
      <c r="AT372" s="17" t="s">
        <v>146</v>
      </c>
      <c r="AU372" s="17" t="s">
        <v>81</v>
      </c>
    </row>
    <row r="373" spans="2:65" s="1" customFormat="1" ht="22.5" customHeight="1">
      <c r="B373" s="163"/>
      <c r="C373" s="164" t="s">
        <v>439</v>
      </c>
      <c r="D373" s="164" t="s">
        <v>140</v>
      </c>
      <c r="E373" s="165" t="s">
        <v>440</v>
      </c>
      <c r="F373" s="166" t="s">
        <v>441</v>
      </c>
      <c r="G373" s="167" t="s">
        <v>342</v>
      </c>
      <c r="H373" s="219"/>
      <c r="I373" s="169"/>
      <c r="J373" s="170">
        <f>ROUND(I373*H373,2)</f>
        <v>0</v>
      </c>
      <c r="K373" s="166" t="s">
        <v>144</v>
      </c>
      <c r="L373" s="34"/>
      <c r="M373" s="171" t="s">
        <v>3</v>
      </c>
      <c r="N373" s="172" t="s">
        <v>44</v>
      </c>
      <c r="O373" s="35"/>
      <c r="P373" s="173">
        <f>O373*H373</f>
        <v>0</v>
      </c>
      <c r="Q373" s="173">
        <v>0</v>
      </c>
      <c r="R373" s="173">
        <f>Q373*H373</f>
        <v>0</v>
      </c>
      <c r="S373" s="173">
        <v>0</v>
      </c>
      <c r="T373" s="174">
        <f>S373*H373</f>
        <v>0</v>
      </c>
      <c r="AR373" s="17" t="s">
        <v>221</v>
      </c>
      <c r="AT373" s="17" t="s">
        <v>140</v>
      </c>
      <c r="AU373" s="17" t="s">
        <v>81</v>
      </c>
      <c r="AY373" s="17" t="s">
        <v>137</v>
      </c>
      <c r="BE373" s="175">
        <f>IF(N373="základní",J373,0)</f>
        <v>0</v>
      </c>
      <c r="BF373" s="175">
        <f>IF(N373="snížená",J373,0)</f>
        <v>0</v>
      </c>
      <c r="BG373" s="175">
        <f>IF(N373="zákl. přenesená",J373,0)</f>
        <v>0</v>
      </c>
      <c r="BH373" s="175">
        <f>IF(N373="sníž. přenesená",J373,0)</f>
        <v>0</v>
      </c>
      <c r="BI373" s="175">
        <f>IF(N373="nulová",J373,0)</f>
        <v>0</v>
      </c>
      <c r="BJ373" s="17" t="s">
        <v>22</v>
      </c>
      <c r="BK373" s="175">
        <f>ROUND(I373*H373,2)</f>
        <v>0</v>
      </c>
      <c r="BL373" s="17" t="s">
        <v>221</v>
      </c>
      <c r="BM373" s="17" t="s">
        <v>439</v>
      </c>
    </row>
    <row r="374" spans="2:47" s="1" customFormat="1" ht="22.5" customHeight="1">
      <c r="B374" s="34"/>
      <c r="D374" s="176" t="s">
        <v>146</v>
      </c>
      <c r="F374" s="177" t="s">
        <v>441</v>
      </c>
      <c r="I374" s="178"/>
      <c r="L374" s="34"/>
      <c r="M374" s="63"/>
      <c r="N374" s="35"/>
      <c r="O374" s="35"/>
      <c r="P374" s="35"/>
      <c r="Q374" s="35"/>
      <c r="R374" s="35"/>
      <c r="S374" s="35"/>
      <c r="T374" s="64"/>
      <c r="AT374" s="17" t="s">
        <v>146</v>
      </c>
      <c r="AU374" s="17" t="s">
        <v>81</v>
      </c>
    </row>
    <row r="375" spans="2:63" s="10" customFormat="1" ht="29.25" customHeight="1">
      <c r="B375" s="149"/>
      <c r="D375" s="160" t="s">
        <v>72</v>
      </c>
      <c r="E375" s="161" t="s">
        <v>442</v>
      </c>
      <c r="F375" s="161" t="s">
        <v>443</v>
      </c>
      <c r="I375" s="152"/>
      <c r="J375" s="162">
        <f>BK375</f>
        <v>0</v>
      </c>
      <c r="L375" s="149"/>
      <c r="M375" s="154"/>
      <c r="N375" s="155"/>
      <c r="O375" s="155"/>
      <c r="P375" s="156">
        <f>SUM(P376:P377)</f>
        <v>0</v>
      </c>
      <c r="Q375" s="155"/>
      <c r="R375" s="156">
        <f>SUM(R376:R377)</f>
        <v>0</v>
      </c>
      <c r="S375" s="155"/>
      <c r="T375" s="157">
        <f>SUM(T376:T377)</f>
        <v>0</v>
      </c>
      <c r="AR375" s="150" t="s">
        <v>81</v>
      </c>
      <c r="AT375" s="158" t="s">
        <v>72</v>
      </c>
      <c r="AU375" s="158" t="s">
        <v>22</v>
      </c>
      <c r="AY375" s="150" t="s">
        <v>137</v>
      </c>
      <c r="BK375" s="159">
        <f>SUM(BK376:BK377)</f>
        <v>0</v>
      </c>
    </row>
    <row r="376" spans="2:65" s="1" customFormat="1" ht="22.5" customHeight="1">
      <c r="B376" s="163"/>
      <c r="C376" s="164" t="s">
        <v>444</v>
      </c>
      <c r="D376" s="164" t="s">
        <v>140</v>
      </c>
      <c r="E376" s="165" t="s">
        <v>445</v>
      </c>
      <c r="F376" s="166" t="s">
        <v>446</v>
      </c>
      <c r="G376" s="167" t="s">
        <v>287</v>
      </c>
      <c r="H376" s="168">
        <v>1</v>
      </c>
      <c r="I376" s="169"/>
      <c r="J376" s="170">
        <f>ROUND(I376*H376,2)</f>
        <v>0</v>
      </c>
      <c r="K376" s="166" t="s">
        <v>3</v>
      </c>
      <c r="L376" s="34"/>
      <c r="M376" s="171" t="s">
        <v>3</v>
      </c>
      <c r="N376" s="172" t="s">
        <v>44</v>
      </c>
      <c r="O376" s="35"/>
      <c r="P376" s="173">
        <f>O376*H376</f>
        <v>0</v>
      </c>
      <c r="Q376" s="173">
        <v>0</v>
      </c>
      <c r="R376" s="173">
        <f>Q376*H376</f>
        <v>0</v>
      </c>
      <c r="S376" s="173">
        <v>0</v>
      </c>
      <c r="T376" s="174">
        <f>S376*H376</f>
        <v>0</v>
      </c>
      <c r="AR376" s="17" t="s">
        <v>221</v>
      </c>
      <c r="AT376" s="17" t="s">
        <v>140</v>
      </c>
      <c r="AU376" s="17" t="s">
        <v>81</v>
      </c>
      <c r="AY376" s="17" t="s">
        <v>137</v>
      </c>
      <c r="BE376" s="175">
        <f>IF(N376="základní",J376,0)</f>
        <v>0</v>
      </c>
      <c r="BF376" s="175">
        <f>IF(N376="snížená",J376,0)</f>
        <v>0</v>
      </c>
      <c r="BG376" s="175">
        <f>IF(N376="zákl. přenesená",J376,0)</f>
        <v>0</v>
      </c>
      <c r="BH376" s="175">
        <f>IF(N376="sníž. přenesená",J376,0)</f>
        <v>0</v>
      </c>
      <c r="BI376" s="175">
        <f>IF(N376="nulová",J376,0)</f>
        <v>0</v>
      </c>
      <c r="BJ376" s="17" t="s">
        <v>22</v>
      </c>
      <c r="BK376" s="175">
        <f>ROUND(I376*H376,2)</f>
        <v>0</v>
      </c>
      <c r="BL376" s="17" t="s">
        <v>221</v>
      </c>
      <c r="BM376" s="17" t="s">
        <v>444</v>
      </c>
    </row>
    <row r="377" spans="2:47" s="1" customFormat="1" ht="22.5" customHeight="1">
      <c r="B377" s="34"/>
      <c r="D377" s="176" t="s">
        <v>146</v>
      </c>
      <c r="F377" s="177" t="s">
        <v>446</v>
      </c>
      <c r="I377" s="178"/>
      <c r="L377" s="34"/>
      <c r="M377" s="63"/>
      <c r="N377" s="35"/>
      <c r="O377" s="35"/>
      <c r="P377" s="35"/>
      <c r="Q377" s="35"/>
      <c r="R377" s="35"/>
      <c r="S377" s="35"/>
      <c r="T377" s="64"/>
      <c r="AT377" s="17" t="s">
        <v>146</v>
      </c>
      <c r="AU377" s="17" t="s">
        <v>81</v>
      </c>
    </row>
    <row r="378" spans="2:63" s="10" customFormat="1" ht="29.25" customHeight="1">
      <c r="B378" s="149"/>
      <c r="D378" s="160" t="s">
        <v>72</v>
      </c>
      <c r="E378" s="161" t="s">
        <v>447</v>
      </c>
      <c r="F378" s="161" t="s">
        <v>448</v>
      </c>
      <c r="I378" s="152"/>
      <c r="J378" s="162">
        <f>BK378</f>
        <v>0</v>
      </c>
      <c r="L378" s="149"/>
      <c r="M378" s="154"/>
      <c r="N378" s="155"/>
      <c r="O378" s="155"/>
      <c r="P378" s="156">
        <f>SUM(P379:P432)</f>
        <v>0</v>
      </c>
      <c r="Q378" s="155"/>
      <c r="R378" s="156">
        <f>SUM(R379:R432)</f>
        <v>0</v>
      </c>
      <c r="S378" s="155"/>
      <c r="T378" s="157">
        <f>SUM(T379:T432)</f>
        <v>0</v>
      </c>
      <c r="AR378" s="150" t="s">
        <v>81</v>
      </c>
      <c r="AT378" s="158" t="s">
        <v>72</v>
      </c>
      <c r="AU378" s="158" t="s">
        <v>22</v>
      </c>
      <c r="AY378" s="150" t="s">
        <v>137</v>
      </c>
      <c r="BK378" s="159">
        <f>SUM(BK379:BK432)</f>
        <v>0</v>
      </c>
    </row>
    <row r="379" spans="2:65" s="1" customFormat="1" ht="22.5" customHeight="1">
      <c r="B379" s="163"/>
      <c r="C379" s="164" t="s">
        <v>449</v>
      </c>
      <c r="D379" s="164" t="s">
        <v>140</v>
      </c>
      <c r="E379" s="165" t="s">
        <v>450</v>
      </c>
      <c r="F379" s="166" t="s">
        <v>451</v>
      </c>
      <c r="G379" s="167" t="s">
        <v>143</v>
      </c>
      <c r="H379" s="168">
        <v>56.653</v>
      </c>
      <c r="I379" s="169"/>
      <c r="J379" s="170">
        <f>ROUND(I379*H379,2)</f>
        <v>0</v>
      </c>
      <c r="K379" s="166" t="s">
        <v>144</v>
      </c>
      <c r="L379" s="34"/>
      <c r="M379" s="171" t="s">
        <v>3</v>
      </c>
      <c r="N379" s="172" t="s">
        <v>44</v>
      </c>
      <c r="O379" s="35"/>
      <c r="P379" s="173">
        <f>O379*H379</f>
        <v>0</v>
      </c>
      <c r="Q379" s="173">
        <v>0</v>
      </c>
      <c r="R379" s="173">
        <f>Q379*H379</f>
        <v>0</v>
      </c>
      <c r="S379" s="173">
        <v>0</v>
      </c>
      <c r="T379" s="174">
        <f>S379*H379</f>
        <v>0</v>
      </c>
      <c r="AR379" s="17" t="s">
        <v>221</v>
      </c>
      <c r="AT379" s="17" t="s">
        <v>140</v>
      </c>
      <c r="AU379" s="17" t="s">
        <v>81</v>
      </c>
      <c r="AY379" s="17" t="s">
        <v>137</v>
      </c>
      <c r="BE379" s="175">
        <f>IF(N379="základní",J379,0)</f>
        <v>0</v>
      </c>
      <c r="BF379" s="175">
        <f>IF(N379="snížená",J379,0)</f>
        <v>0</v>
      </c>
      <c r="BG379" s="175">
        <f>IF(N379="zákl. přenesená",J379,0)</f>
        <v>0</v>
      </c>
      <c r="BH379" s="175">
        <f>IF(N379="sníž. přenesená",J379,0)</f>
        <v>0</v>
      </c>
      <c r="BI379" s="175">
        <f>IF(N379="nulová",J379,0)</f>
        <v>0</v>
      </c>
      <c r="BJ379" s="17" t="s">
        <v>22</v>
      </c>
      <c r="BK379" s="175">
        <f>ROUND(I379*H379,2)</f>
        <v>0</v>
      </c>
      <c r="BL379" s="17" t="s">
        <v>221</v>
      </c>
      <c r="BM379" s="17" t="s">
        <v>449</v>
      </c>
    </row>
    <row r="380" spans="2:47" s="1" customFormat="1" ht="22.5" customHeight="1">
      <c r="B380" s="34"/>
      <c r="D380" s="176" t="s">
        <v>146</v>
      </c>
      <c r="F380" s="177" t="s">
        <v>451</v>
      </c>
      <c r="I380" s="178"/>
      <c r="L380" s="34"/>
      <c r="M380" s="63"/>
      <c r="N380" s="35"/>
      <c r="O380" s="35"/>
      <c r="P380" s="35"/>
      <c r="Q380" s="35"/>
      <c r="R380" s="35"/>
      <c r="S380" s="35"/>
      <c r="T380" s="64"/>
      <c r="AT380" s="17" t="s">
        <v>146</v>
      </c>
      <c r="AU380" s="17" t="s">
        <v>81</v>
      </c>
    </row>
    <row r="381" spans="2:51" s="11" customFormat="1" ht="31.5" customHeight="1">
      <c r="B381" s="179"/>
      <c r="D381" s="176" t="s">
        <v>147</v>
      </c>
      <c r="E381" s="180" t="s">
        <v>3</v>
      </c>
      <c r="F381" s="181" t="s">
        <v>452</v>
      </c>
      <c r="H381" s="182" t="s">
        <v>3</v>
      </c>
      <c r="I381" s="183"/>
      <c r="L381" s="179"/>
      <c r="M381" s="184"/>
      <c r="N381" s="185"/>
      <c r="O381" s="185"/>
      <c r="P381" s="185"/>
      <c r="Q381" s="185"/>
      <c r="R381" s="185"/>
      <c r="S381" s="185"/>
      <c r="T381" s="186"/>
      <c r="AT381" s="182" t="s">
        <v>147</v>
      </c>
      <c r="AU381" s="182" t="s">
        <v>81</v>
      </c>
      <c r="AV381" s="11" t="s">
        <v>22</v>
      </c>
      <c r="AW381" s="11" t="s">
        <v>37</v>
      </c>
      <c r="AX381" s="11" t="s">
        <v>73</v>
      </c>
      <c r="AY381" s="182" t="s">
        <v>137</v>
      </c>
    </row>
    <row r="382" spans="2:51" s="12" customFormat="1" ht="22.5" customHeight="1">
      <c r="B382" s="187"/>
      <c r="D382" s="176" t="s">
        <v>147</v>
      </c>
      <c r="E382" s="188" t="s">
        <v>3</v>
      </c>
      <c r="F382" s="189" t="s">
        <v>453</v>
      </c>
      <c r="H382" s="190">
        <v>11.744</v>
      </c>
      <c r="I382" s="191"/>
      <c r="L382" s="187"/>
      <c r="M382" s="192"/>
      <c r="N382" s="193"/>
      <c r="O382" s="193"/>
      <c r="P382" s="193"/>
      <c r="Q382" s="193"/>
      <c r="R382" s="193"/>
      <c r="S382" s="193"/>
      <c r="T382" s="194"/>
      <c r="AT382" s="188" t="s">
        <v>147</v>
      </c>
      <c r="AU382" s="188" t="s">
        <v>81</v>
      </c>
      <c r="AV382" s="12" t="s">
        <v>81</v>
      </c>
      <c r="AW382" s="12" t="s">
        <v>37</v>
      </c>
      <c r="AX382" s="12" t="s">
        <v>73</v>
      </c>
      <c r="AY382" s="188" t="s">
        <v>137</v>
      </c>
    </row>
    <row r="383" spans="2:51" s="12" customFormat="1" ht="22.5" customHeight="1">
      <c r="B383" s="187"/>
      <c r="D383" s="176" t="s">
        <v>147</v>
      </c>
      <c r="E383" s="188" t="s">
        <v>3</v>
      </c>
      <c r="F383" s="189" t="s">
        <v>454</v>
      </c>
      <c r="H383" s="190">
        <v>3.104</v>
      </c>
      <c r="I383" s="191"/>
      <c r="L383" s="187"/>
      <c r="M383" s="192"/>
      <c r="N383" s="193"/>
      <c r="O383" s="193"/>
      <c r="P383" s="193"/>
      <c r="Q383" s="193"/>
      <c r="R383" s="193"/>
      <c r="S383" s="193"/>
      <c r="T383" s="194"/>
      <c r="AT383" s="188" t="s">
        <v>147</v>
      </c>
      <c r="AU383" s="188" t="s">
        <v>81</v>
      </c>
      <c r="AV383" s="12" t="s">
        <v>81</v>
      </c>
      <c r="AW383" s="12" t="s">
        <v>37</v>
      </c>
      <c r="AX383" s="12" t="s">
        <v>73</v>
      </c>
      <c r="AY383" s="188" t="s">
        <v>137</v>
      </c>
    </row>
    <row r="384" spans="2:51" s="12" customFormat="1" ht="22.5" customHeight="1">
      <c r="B384" s="187"/>
      <c r="D384" s="176" t="s">
        <v>147</v>
      </c>
      <c r="E384" s="188" t="s">
        <v>3</v>
      </c>
      <c r="F384" s="189" t="s">
        <v>455</v>
      </c>
      <c r="H384" s="190">
        <v>13.096</v>
      </c>
      <c r="I384" s="191"/>
      <c r="L384" s="187"/>
      <c r="M384" s="192"/>
      <c r="N384" s="193"/>
      <c r="O384" s="193"/>
      <c r="P384" s="193"/>
      <c r="Q384" s="193"/>
      <c r="R384" s="193"/>
      <c r="S384" s="193"/>
      <c r="T384" s="194"/>
      <c r="AT384" s="188" t="s">
        <v>147</v>
      </c>
      <c r="AU384" s="188" t="s">
        <v>81</v>
      </c>
      <c r="AV384" s="12" t="s">
        <v>81</v>
      </c>
      <c r="AW384" s="12" t="s">
        <v>37</v>
      </c>
      <c r="AX384" s="12" t="s">
        <v>73</v>
      </c>
      <c r="AY384" s="188" t="s">
        <v>137</v>
      </c>
    </row>
    <row r="385" spans="2:51" s="12" customFormat="1" ht="22.5" customHeight="1">
      <c r="B385" s="187"/>
      <c r="D385" s="176" t="s">
        <v>147</v>
      </c>
      <c r="E385" s="188" t="s">
        <v>3</v>
      </c>
      <c r="F385" s="189" t="s">
        <v>456</v>
      </c>
      <c r="H385" s="190">
        <v>14.624</v>
      </c>
      <c r="I385" s="191"/>
      <c r="L385" s="187"/>
      <c r="M385" s="192"/>
      <c r="N385" s="193"/>
      <c r="O385" s="193"/>
      <c r="P385" s="193"/>
      <c r="Q385" s="193"/>
      <c r="R385" s="193"/>
      <c r="S385" s="193"/>
      <c r="T385" s="194"/>
      <c r="AT385" s="188" t="s">
        <v>147</v>
      </c>
      <c r="AU385" s="188" t="s">
        <v>81</v>
      </c>
      <c r="AV385" s="12" t="s">
        <v>81</v>
      </c>
      <c r="AW385" s="12" t="s">
        <v>37</v>
      </c>
      <c r="AX385" s="12" t="s">
        <v>73</v>
      </c>
      <c r="AY385" s="188" t="s">
        <v>137</v>
      </c>
    </row>
    <row r="386" spans="2:51" s="12" customFormat="1" ht="22.5" customHeight="1">
      <c r="B386" s="187"/>
      <c r="D386" s="176" t="s">
        <v>147</v>
      </c>
      <c r="E386" s="188" t="s">
        <v>3</v>
      </c>
      <c r="F386" s="189" t="s">
        <v>457</v>
      </c>
      <c r="H386" s="190">
        <v>10.409</v>
      </c>
      <c r="I386" s="191"/>
      <c r="L386" s="187"/>
      <c r="M386" s="192"/>
      <c r="N386" s="193"/>
      <c r="O386" s="193"/>
      <c r="P386" s="193"/>
      <c r="Q386" s="193"/>
      <c r="R386" s="193"/>
      <c r="S386" s="193"/>
      <c r="T386" s="194"/>
      <c r="AT386" s="188" t="s">
        <v>147</v>
      </c>
      <c r="AU386" s="188" t="s">
        <v>81</v>
      </c>
      <c r="AV386" s="12" t="s">
        <v>81</v>
      </c>
      <c r="AW386" s="12" t="s">
        <v>37</v>
      </c>
      <c r="AX386" s="12" t="s">
        <v>73</v>
      </c>
      <c r="AY386" s="188" t="s">
        <v>137</v>
      </c>
    </row>
    <row r="387" spans="2:51" s="12" customFormat="1" ht="22.5" customHeight="1">
      <c r="B387" s="187"/>
      <c r="D387" s="176" t="s">
        <v>147</v>
      </c>
      <c r="E387" s="188" t="s">
        <v>3</v>
      </c>
      <c r="F387" s="189" t="s">
        <v>458</v>
      </c>
      <c r="H387" s="190">
        <v>3.676</v>
      </c>
      <c r="I387" s="191"/>
      <c r="L387" s="187"/>
      <c r="M387" s="192"/>
      <c r="N387" s="193"/>
      <c r="O387" s="193"/>
      <c r="P387" s="193"/>
      <c r="Q387" s="193"/>
      <c r="R387" s="193"/>
      <c r="S387" s="193"/>
      <c r="T387" s="194"/>
      <c r="AT387" s="188" t="s">
        <v>147</v>
      </c>
      <c r="AU387" s="188" t="s">
        <v>81</v>
      </c>
      <c r="AV387" s="12" t="s">
        <v>81</v>
      </c>
      <c r="AW387" s="12" t="s">
        <v>37</v>
      </c>
      <c r="AX387" s="12" t="s">
        <v>73</v>
      </c>
      <c r="AY387" s="188" t="s">
        <v>137</v>
      </c>
    </row>
    <row r="388" spans="2:51" s="13" customFormat="1" ht="22.5" customHeight="1">
      <c r="B388" s="195"/>
      <c r="D388" s="196" t="s">
        <v>147</v>
      </c>
      <c r="E388" s="197" t="s">
        <v>3</v>
      </c>
      <c r="F388" s="198" t="s">
        <v>150</v>
      </c>
      <c r="H388" s="199">
        <v>56.653</v>
      </c>
      <c r="I388" s="200"/>
      <c r="L388" s="195"/>
      <c r="M388" s="201"/>
      <c r="N388" s="202"/>
      <c r="O388" s="202"/>
      <c r="P388" s="202"/>
      <c r="Q388" s="202"/>
      <c r="R388" s="202"/>
      <c r="S388" s="202"/>
      <c r="T388" s="203"/>
      <c r="AT388" s="204" t="s">
        <v>147</v>
      </c>
      <c r="AU388" s="204" t="s">
        <v>81</v>
      </c>
      <c r="AV388" s="13" t="s">
        <v>145</v>
      </c>
      <c r="AW388" s="13" t="s">
        <v>37</v>
      </c>
      <c r="AX388" s="13" t="s">
        <v>22</v>
      </c>
      <c r="AY388" s="204" t="s">
        <v>137</v>
      </c>
    </row>
    <row r="389" spans="2:65" s="1" customFormat="1" ht="22.5" customHeight="1">
      <c r="B389" s="163"/>
      <c r="C389" s="164" t="s">
        <v>459</v>
      </c>
      <c r="D389" s="164" t="s">
        <v>140</v>
      </c>
      <c r="E389" s="165" t="s">
        <v>460</v>
      </c>
      <c r="F389" s="166" t="s">
        <v>461</v>
      </c>
      <c r="G389" s="167" t="s">
        <v>143</v>
      </c>
      <c r="H389" s="168">
        <v>4.2</v>
      </c>
      <c r="I389" s="169"/>
      <c r="J389" s="170">
        <f>ROUND(I389*H389,2)</f>
        <v>0</v>
      </c>
      <c r="K389" s="166" t="s">
        <v>144</v>
      </c>
      <c r="L389" s="34"/>
      <c r="M389" s="171" t="s">
        <v>3</v>
      </c>
      <c r="N389" s="172" t="s">
        <v>44</v>
      </c>
      <c r="O389" s="35"/>
      <c r="P389" s="173">
        <f>O389*H389</f>
        <v>0</v>
      </c>
      <c r="Q389" s="173">
        <v>0</v>
      </c>
      <c r="R389" s="173">
        <f>Q389*H389</f>
        <v>0</v>
      </c>
      <c r="S389" s="173">
        <v>0</v>
      </c>
      <c r="T389" s="174">
        <f>S389*H389</f>
        <v>0</v>
      </c>
      <c r="AR389" s="17" t="s">
        <v>221</v>
      </c>
      <c r="AT389" s="17" t="s">
        <v>140</v>
      </c>
      <c r="AU389" s="17" t="s">
        <v>81</v>
      </c>
      <c r="AY389" s="17" t="s">
        <v>137</v>
      </c>
      <c r="BE389" s="175">
        <f>IF(N389="základní",J389,0)</f>
        <v>0</v>
      </c>
      <c r="BF389" s="175">
        <f>IF(N389="snížená",J389,0)</f>
        <v>0</v>
      </c>
      <c r="BG389" s="175">
        <f>IF(N389="zákl. přenesená",J389,0)</f>
        <v>0</v>
      </c>
      <c r="BH389" s="175">
        <f>IF(N389="sníž. přenesená",J389,0)</f>
        <v>0</v>
      </c>
      <c r="BI389" s="175">
        <f>IF(N389="nulová",J389,0)</f>
        <v>0</v>
      </c>
      <c r="BJ389" s="17" t="s">
        <v>22</v>
      </c>
      <c r="BK389" s="175">
        <f>ROUND(I389*H389,2)</f>
        <v>0</v>
      </c>
      <c r="BL389" s="17" t="s">
        <v>221</v>
      </c>
      <c r="BM389" s="17" t="s">
        <v>459</v>
      </c>
    </row>
    <row r="390" spans="2:47" s="1" customFormat="1" ht="22.5" customHeight="1">
      <c r="B390" s="34"/>
      <c r="D390" s="176" t="s">
        <v>146</v>
      </c>
      <c r="F390" s="177" t="s">
        <v>461</v>
      </c>
      <c r="I390" s="178"/>
      <c r="L390" s="34"/>
      <c r="M390" s="63"/>
      <c r="N390" s="35"/>
      <c r="O390" s="35"/>
      <c r="P390" s="35"/>
      <c r="Q390" s="35"/>
      <c r="R390" s="35"/>
      <c r="S390" s="35"/>
      <c r="T390" s="64"/>
      <c r="AT390" s="17" t="s">
        <v>146</v>
      </c>
      <c r="AU390" s="17" t="s">
        <v>81</v>
      </c>
    </row>
    <row r="391" spans="2:51" s="11" customFormat="1" ht="31.5" customHeight="1">
      <c r="B391" s="179"/>
      <c r="D391" s="176" t="s">
        <v>147</v>
      </c>
      <c r="E391" s="180" t="s">
        <v>3</v>
      </c>
      <c r="F391" s="181" t="s">
        <v>452</v>
      </c>
      <c r="H391" s="182" t="s">
        <v>3</v>
      </c>
      <c r="I391" s="183"/>
      <c r="L391" s="179"/>
      <c r="M391" s="184"/>
      <c r="N391" s="185"/>
      <c r="O391" s="185"/>
      <c r="P391" s="185"/>
      <c r="Q391" s="185"/>
      <c r="R391" s="185"/>
      <c r="S391" s="185"/>
      <c r="T391" s="186"/>
      <c r="AT391" s="182" t="s">
        <v>147</v>
      </c>
      <c r="AU391" s="182" t="s">
        <v>81</v>
      </c>
      <c r="AV391" s="11" t="s">
        <v>22</v>
      </c>
      <c r="AW391" s="11" t="s">
        <v>37</v>
      </c>
      <c r="AX391" s="11" t="s">
        <v>73</v>
      </c>
      <c r="AY391" s="182" t="s">
        <v>137</v>
      </c>
    </row>
    <row r="392" spans="2:51" s="12" customFormat="1" ht="22.5" customHeight="1">
      <c r="B392" s="187"/>
      <c r="D392" s="176" t="s">
        <v>147</v>
      </c>
      <c r="E392" s="188" t="s">
        <v>3</v>
      </c>
      <c r="F392" s="189" t="s">
        <v>462</v>
      </c>
      <c r="H392" s="190">
        <v>4.2</v>
      </c>
      <c r="I392" s="191"/>
      <c r="L392" s="187"/>
      <c r="M392" s="192"/>
      <c r="N392" s="193"/>
      <c r="O392" s="193"/>
      <c r="P392" s="193"/>
      <c r="Q392" s="193"/>
      <c r="R392" s="193"/>
      <c r="S392" s="193"/>
      <c r="T392" s="194"/>
      <c r="AT392" s="188" t="s">
        <v>147</v>
      </c>
      <c r="AU392" s="188" t="s">
        <v>81</v>
      </c>
      <c r="AV392" s="12" t="s">
        <v>81</v>
      </c>
      <c r="AW392" s="12" t="s">
        <v>37</v>
      </c>
      <c r="AX392" s="12" t="s">
        <v>73</v>
      </c>
      <c r="AY392" s="188" t="s">
        <v>137</v>
      </c>
    </row>
    <row r="393" spans="2:51" s="13" customFormat="1" ht="22.5" customHeight="1">
      <c r="B393" s="195"/>
      <c r="D393" s="196" t="s">
        <v>147</v>
      </c>
      <c r="E393" s="197" t="s">
        <v>3</v>
      </c>
      <c r="F393" s="198" t="s">
        <v>150</v>
      </c>
      <c r="H393" s="199">
        <v>4.2</v>
      </c>
      <c r="I393" s="200"/>
      <c r="L393" s="195"/>
      <c r="M393" s="201"/>
      <c r="N393" s="202"/>
      <c r="O393" s="202"/>
      <c r="P393" s="202"/>
      <c r="Q393" s="202"/>
      <c r="R393" s="202"/>
      <c r="S393" s="202"/>
      <c r="T393" s="203"/>
      <c r="AT393" s="204" t="s">
        <v>147</v>
      </c>
      <c r="AU393" s="204" t="s">
        <v>81</v>
      </c>
      <c r="AV393" s="13" t="s">
        <v>145</v>
      </c>
      <c r="AW393" s="13" t="s">
        <v>37</v>
      </c>
      <c r="AX393" s="13" t="s">
        <v>22</v>
      </c>
      <c r="AY393" s="204" t="s">
        <v>137</v>
      </c>
    </row>
    <row r="394" spans="2:65" s="1" customFormat="1" ht="22.5" customHeight="1">
      <c r="B394" s="163"/>
      <c r="C394" s="164" t="s">
        <v>463</v>
      </c>
      <c r="D394" s="164" t="s">
        <v>140</v>
      </c>
      <c r="E394" s="165" t="s">
        <v>464</v>
      </c>
      <c r="F394" s="166" t="s">
        <v>465</v>
      </c>
      <c r="G394" s="167" t="s">
        <v>143</v>
      </c>
      <c r="H394" s="168">
        <v>121.706</v>
      </c>
      <c r="I394" s="169"/>
      <c r="J394" s="170">
        <f>ROUND(I394*H394,2)</f>
        <v>0</v>
      </c>
      <c r="K394" s="166" t="s">
        <v>144</v>
      </c>
      <c r="L394" s="34"/>
      <c r="M394" s="171" t="s">
        <v>3</v>
      </c>
      <c r="N394" s="172" t="s">
        <v>44</v>
      </c>
      <c r="O394" s="35"/>
      <c r="P394" s="173">
        <f>O394*H394</f>
        <v>0</v>
      </c>
      <c r="Q394" s="173">
        <v>0</v>
      </c>
      <c r="R394" s="173">
        <f>Q394*H394</f>
        <v>0</v>
      </c>
      <c r="S394" s="173">
        <v>0</v>
      </c>
      <c r="T394" s="174">
        <f>S394*H394</f>
        <v>0</v>
      </c>
      <c r="AR394" s="17" t="s">
        <v>221</v>
      </c>
      <c r="AT394" s="17" t="s">
        <v>140</v>
      </c>
      <c r="AU394" s="17" t="s">
        <v>81</v>
      </c>
      <c r="AY394" s="17" t="s">
        <v>137</v>
      </c>
      <c r="BE394" s="175">
        <f>IF(N394="základní",J394,0)</f>
        <v>0</v>
      </c>
      <c r="BF394" s="175">
        <f>IF(N394="snížená",J394,0)</f>
        <v>0</v>
      </c>
      <c r="BG394" s="175">
        <f>IF(N394="zákl. přenesená",J394,0)</f>
        <v>0</v>
      </c>
      <c r="BH394" s="175">
        <f>IF(N394="sníž. přenesená",J394,0)</f>
        <v>0</v>
      </c>
      <c r="BI394" s="175">
        <f>IF(N394="nulová",J394,0)</f>
        <v>0</v>
      </c>
      <c r="BJ394" s="17" t="s">
        <v>22</v>
      </c>
      <c r="BK394" s="175">
        <f>ROUND(I394*H394,2)</f>
        <v>0</v>
      </c>
      <c r="BL394" s="17" t="s">
        <v>221</v>
      </c>
      <c r="BM394" s="17" t="s">
        <v>463</v>
      </c>
    </row>
    <row r="395" spans="2:47" s="1" customFormat="1" ht="22.5" customHeight="1">
      <c r="B395" s="34"/>
      <c r="D395" s="176" t="s">
        <v>146</v>
      </c>
      <c r="F395" s="177" t="s">
        <v>465</v>
      </c>
      <c r="I395" s="178"/>
      <c r="L395" s="34"/>
      <c r="M395" s="63"/>
      <c r="N395" s="35"/>
      <c r="O395" s="35"/>
      <c r="P395" s="35"/>
      <c r="Q395" s="35"/>
      <c r="R395" s="35"/>
      <c r="S395" s="35"/>
      <c r="T395" s="64"/>
      <c r="AT395" s="17" t="s">
        <v>146</v>
      </c>
      <c r="AU395" s="17" t="s">
        <v>81</v>
      </c>
    </row>
    <row r="396" spans="2:51" s="11" customFormat="1" ht="31.5" customHeight="1">
      <c r="B396" s="179"/>
      <c r="D396" s="176" t="s">
        <v>147</v>
      </c>
      <c r="E396" s="180" t="s">
        <v>3</v>
      </c>
      <c r="F396" s="181" t="s">
        <v>466</v>
      </c>
      <c r="H396" s="182" t="s">
        <v>3</v>
      </c>
      <c r="I396" s="183"/>
      <c r="L396" s="179"/>
      <c r="M396" s="184"/>
      <c r="N396" s="185"/>
      <c r="O396" s="185"/>
      <c r="P396" s="185"/>
      <c r="Q396" s="185"/>
      <c r="R396" s="185"/>
      <c r="S396" s="185"/>
      <c r="T396" s="186"/>
      <c r="AT396" s="182" t="s">
        <v>147</v>
      </c>
      <c r="AU396" s="182" t="s">
        <v>81</v>
      </c>
      <c r="AV396" s="11" t="s">
        <v>22</v>
      </c>
      <c r="AW396" s="11" t="s">
        <v>37</v>
      </c>
      <c r="AX396" s="11" t="s">
        <v>73</v>
      </c>
      <c r="AY396" s="182" t="s">
        <v>137</v>
      </c>
    </row>
    <row r="397" spans="2:51" s="12" customFormat="1" ht="22.5" customHeight="1">
      <c r="B397" s="187"/>
      <c r="D397" s="176" t="s">
        <v>147</v>
      </c>
      <c r="E397" s="188" t="s">
        <v>3</v>
      </c>
      <c r="F397" s="189" t="s">
        <v>467</v>
      </c>
      <c r="H397" s="190">
        <v>113.306</v>
      </c>
      <c r="I397" s="191"/>
      <c r="L397" s="187"/>
      <c r="M397" s="192"/>
      <c r="N397" s="193"/>
      <c r="O397" s="193"/>
      <c r="P397" s="193"/>
      <c r="Q397" s="193"/>
      <c r="R397" s="193"/>
      <c r="S397" s="193"/>
      <c r="T397" s="194"/>
      <c r="AT397" s="188" t="s">
        <v>147</v>
      </c>
      <c r="AU397" s="188" t="s">
        <v>81</v>
      </c>
      <c r="AV397" s="12" t="s">
        <v>81</v>
      </c>
      <c r="AW397" s="12" t="s">
        <v>37</v>
      </c>
      <c r="AX397" s="12" t="s">
        <v>73</v>
      </c>
      <c r="AY397" s="188" t="s">
        <v>137</v>
      </c>
    </row>
    <row r="398" spans="2:51" s="12" customFormat="1" ht="22.5" customHeight="1">
      <c r="B398" s="187"/>
      <c r="D398" s="176" t="s">
        <v>147</v>
      </c>
      <c r="E398" s="188" t="s">
        <v>3</v>
      </c>
      <c r="F398" s="189" t="s">
        <v>468</v>
      </c>
      <c r="H398" s="190">
        <v>8.4</v>
      </c>
      <c r="I398" s="191"/>
      <c r="L398" s="187"/>
      <c r="M398" s="192"/>
      <c r="N398" s="193"/>
      <c r="O398" s="193"/>
      <c r="P398" s="193"/>
      <c r="Q398" s="193"/>
      <c r="R398" s="193"/>
      <c r="S398" s="193"/>
      <c r="T398" s="194"/>
      <c r="AT398" s="188" t="s">
        <v>147</v>
      </c>
      <c r="AU398" s="188" t="s">
        <v>81</v>
      </c>
      <c r="AV398" s="12" t="s">
        <v>81</v>
      </c>
      <c r="AW398" s="12" t="s">
        <v>37</v>
      </c>
      <c r="AX398" s="12" t="s">
        <v>73</v>
      </c>
      <c r="AY398" s="188" t="s">
        <v>137</v>
      </c>
    </row>
    <row r="399" spans="2:51" s="13" customFormat="1" ht="22.5" customHeight="1">
      <c r="B399" s="195"/>
      <c r="D399" s="196" t="s">
        <v>147</v>
      </c>
      <c r="E399" s="197" t="s">
        <v>3</v>
      </c>
      <c r="F399" s="198" t="s">
        <v>150</v>
      </c>
      <c r="H399" s="199">
        <v>121.706</v>
      </c>
      <c r="I399" s="200"/>
      <c r="L399" s="195"/>
      <c r="M399" s="201"/>
      <c r="N399" s="202"/>
      <c r="O399" s="202"/>
      <c r="P399" s="202"/>
      <c r="Q399" s="202"/>
      <c r="R399" s="202"/>
      <c r="S399" s="202"/>
      <c r="T399" s="203"/>
      <c r="AT399" s="204" t="s">
        <v>147</v>
      </c>
      <c r="AU399" s="204" t="s">
        <v>81</v>
      </c>
      <c r="AV399" s="13" t="s">
        <v>145</v>
      </c>
      <c r="AW399" s="13" t="s">
        <v>37</v>
      </c>
      <c r="AX399" s="13" t="s">
        <v>22</v>
      </c>
      <c r="AY399" s="204" t="s">
        <v>137</v>
      </c>
    </row>
    <row r="400" spans="2:65" s="1" customFormat="1" ht="22.5" customHeight="1">
      <c r="B400" s="163"/>
      <c r="C400" s="164" t="s">
        <v>469</v>
      </c>
      <c r="D400" s="164" t="s">
        <v>140</v>
      </c>
      <c r="E400" s="165" t="s">
        <v>470</v>
      </c>
      <c r="F400" s="166" t="s">
        <v>471</v>
      </c>
      <c r="G400" s="167" t="s">
        <v>143</v>
      </c>
      <c r="H400" s="168">
        <v>15.64</v>
      </c>
      <c r="I400" s="169"/>
      <c r="J400" s="170">
        <f>ROUND(I400*H400,2)</f>
        <v>0</v>
      </c>
      <c r="K400" s="166" t="s">
        <v>144</v>
      </c>
      <c r="L400" s="34"/>
      <c r="M400" s="171" t="s">
        <v>3</v>
      </c>
      <c r="N400" s="172" t="s">
        <v>44</v>
      </c>
      <c r="O400" s="35"/>
      <c r="P400" s="173">
        <f>O400*H400</f>
        <v>0</v>
      </c>
      <c r="Q400" s="173">
        <v>0</v>
      </c>
      <c r="R400" s="173">
        <f>Q400*H400</f>
        <v>0</v>
      </c>
      <c r="S400" s="173">
        <v>0</v>
      </c>
      <c r="T400" s="174">
        <f>S400*H400</f>
        <v>0</v>
      </c>
      <c r="AR400" s="17" t="s">
        <v>221</v>
      </c>
      <c r="AT400" s="17" t="s">
        <v>140</v>
      </c>
      <c r="AU400" s="17" t="s">
        <v>81</v>
      </c>
      <c r="AY400" s="17" t="s">
        <v>137</v>
      </c>
      <c r="BE400" s="175">
        <f>IF(N400="základní",J400,0)</f>
        <v>0</v>
      </c>
      <c r="BF400" s="175">
        <f>IF(N400="snížená",J400,0)</f>
        <v>0</v>
      </c>
      <c r="BG400" s="175">
        <f>IF(N400="zákl. přenesená",J400,0)</f>
        <v>0</v>
      </c>
      <c r="BH400" s="175">
        <f>IF(N400="sníž. přenesená",J400,0)</f>
        <v>0</v>
      </c>
      <c r="BI400" s="175">
        <f>IF(N400="nulová",J400,0)</f>
        <v>0</v>
      </c>
      <c r="BJ400" s="17" t="s">
        <v>22</v>
      </c>
      <c r="BK400" s="175">
        <f>ROUND(I400*H400,2)</f>
        <v>0</v>
      </c>
      <c r="BL400" s="17" t="s">
        <v>221</v>
      </c>
      <c r="BM400" s="17" t="s">
        <v>469</v>
      </c>
    </row>
    <row r="401" spans="2:47" s="1" customFormat="1" ht="22.5" customHeight="1">
      <c r="B401" s="34"/>
      <c r="D401" s="176" t="s">
        <v>146</v>
      </c>
      <c r="F401" s="177" t="s">
        <v>471</v>
      </c>
      <c r="I401" s="178"/>
      <c r="L401" s="34"/>
      <c r="M401" s="63"/>
      <c r="N401" s="35"/>
      <c r="O401" s="35"/>
      <c r="P401" s="35"/>
      <c r="Q401" s="35"/>
      <c r="R401" s="35"/>
      <c r="S401" s="35"/>
      <c r="T401" s="64"/>
      <c r="AT401" s="17" t="s">
        <v>146</v>
      </c>
      <c r="AU401" s="17" t="s">
        <v>81</v>
      </c>
    </row>
    <row r="402" spans="2:51" s="11" customFormat="1" ht="31.5" customHeight="1">
      <c r="B402" s="179"/>
      <c r="D402" s="176" t="s">
        <v>147</v>
      </c>
      <c r="E402" s="180" t="s">
        <v>3</v>
      </c>
      <c r="F402" s="181" t="s">
        <v>472</v>
      </c>
      <c r="H402" s="182" t="s">
        <v>3</v>
      </c>
      <c r="I402" s="183"/>
      <c r="L402" s="179"/>
      <c r="M402" s="184"/>
      <c r="N402" s="185"/>
      <c r="O402" s="185"/>
      <c r="P402" s="185"/>
      <c r="Q402" s="185"/>
      <c r="R402" s="185"/>
      <c r="S402" s="185"/>
      <c r="T402" s="186"/>
      <c r="AT402" s="182" t="s">
        <v>147</v>
      </c>
      <c r="AU402" s="182" t="s">
        <v>81</v>
      </c>
      <c r="AV402" s="11" t="s">
        <v>22</v>
      </c>
      <c r="AW402" s="11" t="s">
        <v>37</v>
      </c>
      <c r="AX402" s="11" t="s">
        <v>73</v>
      </c>
      <c r="AY402" s="182" t="s">
        <v>137</v>
      </c>
    </row>
    <row r="403" spans="2:51" s="12" customFormat="1" ht="22.5" customHeight="1">
      <c r="B403" s="187"/>
      <c r="D403" s="176" t="s">
        <v>147</v>
      </c>
      <c r="E403" s="188" t="s">
        <v>3</v>
      </c>
      <c r="F403" s="189" t="s">
        <v>473</v>
      </c>
      <c r="H403" s="190">
        <v>11.72</v>
      </c>
      <c r="I403" s="191"/>
      <c r="L403" s="187"/>
      <c r="M403" s="192"/>
      <c r="N403" s="193"/>
      <c r="O403" s="193"/>
      <c r="P403" s="193"/>
      <c r="Q403" s="193"/>
      <c r="R403" s="193"/>
      <c r="S403" s="193"/>
      <c r="T403" s="194"/>
      <c r="AT403" s="188" t="s">
        <v>147</v>
      </c>
      <c r="AU403" s="188" t="s">
        <v>81</v>
      </c>
      <c r="AV403" s="12" t="s">
        <v>81</v>
      </c>
      <c r="AW403" s="12" t="s">
        <v>37</v>
      </c>
      <c r="AX403" s="12" t="s">
        <v>73</v>
      </c>
      <c r="AY403" s="188" t="s">
        <v>137</v>
      </c>
    </row>
    <row r="404" spans="2:51" s="12" customFormat="1" ht="22.5" customHeight="1">
      <c r="B404" s="187"/>
      <c r="D404" s="176" t="s">
        <v>147</v>
      </c>
      <c r="E404" s="188" t="s">
        <v>3</v>
      </c>
      <c r="F404" s="189" t="s">
        <v>474</v>
      </c>
      <c r="H404" s="190">
        <v>2.52</v>
      </c>
      <c r="I404" s="191"/>
      <c r="L404" s="187"/>
      <c r="M404" s="192"/>
      <c r="N404" s="193"/>
      <c r="O404" s="193"/>
      <c r="P404" s="193"/>
      <c r="Q404" s="193"/>
      <c r="R404" s="193"/>
      <c r="S404" s="193"/>
      <c r="T404" s="194"/>
      <c r="AT404" s="188" t="s">
        <v>147</v>
      </c>
      <c r="AU404" s="188" t="s">
        <v>81</v>
      </c>
      <c r="AV404" s="12" t="s">
        <v>81</v>
      </c>
      <c r="AW404" s="12" t="s">
        <v>37</v>
      </c>
      <c r="AX404" s="12" t="s">
        <v>73</v>
      </c>
      <c r="AY404" s="188" t="s">
        <v>137</v>
      </c>
    </row>
    <row r="405" spans="2:51" s="12" customFormat="1" ht="22.5" customHeight="1">
      <c r="B405" s="187"/>
      <c r="D405" s="176" t="s">
        <v>147</v>
      </c>
      <c r="E405" s="188" t="s">
        <v>3</v>
      </c>
      <c r="F405" s="189" t="s">
        <v>475</v>
      </c>
      <c r="H405" s="190">
        <v>1.4</v>
      </c>
      <c r="I405" s="191"/>
      <c r="L405" s="187"/>
      <c r="M405" s="192"/>
      <c r="N405" s="193"/>
      <c r="O405" s="193"/>
      <c r="P405" s="193"/>
      <c r="Q405" s="193"/>
      <c r="R405" s="193"/>
      <c r="S405" s="193"/>
      <c r="T405" s="194"/>
      <c r="AT405" s="188" t="s">
        <v>147</v>
      </c>
      <c r="AU405" s="188" t="s">
        <v>81</v>
      </c>
      <c r="AV405" s="12" t="s">
        <v>81</v>
      </c>
      <c r="AW405" s="12" t="s">
        <v>37</v>
      </c>
      <c r="AX405" s="12" t="s">
        <v>73</v>
      </c>
      <c r="AY405" s="188" t="s">
        <v>137</v>
      </c>
    </row>
    <row r="406" spans="2:51" s="13" customFormat="1" ht="22.5" customHeight="1">
      <c r="B406" s="195"/>
      <c r="D406" s="196" t="s">
        <v>147</v>
      </c>
      <c r="E406" s="197" t="s">
        <v>3</v>
      </c>
      <c r="F406" s="198" t="s">
        <v>150</v>
      </c>
      <c r="H406" s="199">
        <v>15.64</v>
      </c>
      <c r="I406" s="200"/>
      <c r="L406" s="195"/>
      <c r="M406" s="201"/>
      <c r="N406" s="202"/>
      <c r="O406" s="202"/>
      <c r="P406" s="202"/>
      <c r="Q406" s="202"/>
      <c r="R406" s="202"/>
      <c r="S406" s="202"/>
      <c r="T406" s="203"/>
      <c r="AT406" s="204" t="s">
        <v>147</v>
      </c>
      <c r="AU406" s="204" t="s">
        <v>81</v>
      </c>
      <c r="AV406" s="13" t="s">
        <v>145</v>
      </c>
      <c r="AW406" s="13" t="s">
        <v>37</v>
      </c>
      <c r="AX406" s="13" t="s">
        <v>22</v>
      </c>
      <c r="AY406" s="204" t="s">
        <v>137</v>
      </c>
    </row>
    <row r="407" spans="2:65" s="1" customFormat="1" ht="22.5" customHeight="1">
      <c r="B407" s="163"/>
      <c r="C407" s="164" t="s">
        <v>476</v>
      </c>
      <c r="D407" s="164" t="s">
        <v>140</v>
      </c>
      <c r="E407" s="165" t="s">
        <v>477</v>
      </c>
      <c r="F407" s="166" t="s">
        <v>478</v>
      </c>
      <c r="G407" s="167" t="s">
        <v>143</v>
      </c>
      <c r="H407" s="168">
        <v>15.64</v>
      </c>
      <c r="I407" s="169"/>
      <c r="J407" s="170">
        <f>ROUND(I407*H407,2)</f>
        <v>0</v>
      </c>
      <c r="K407" s="166" t="s">
        <v>144</v>
      </c>
      <c r="L407" s="34"/>
      <c r="M407" s="171" t="s">
        <v>3</v>
      </c>
      <c r="N407" s="172" t="s">
        <v>44</v>
      </c>
      <c r="O407" s="35"/>
      <c r="P407" s="173">
        <f>O407*H407</f>
        <v>0</v>
      </c>
      <c r="Q407" s="173">
        <v>0</v>
      </c>
      <c r="R407" s="173">
        <f>Q407*H407</f>
        <v>0</v>
      </c>
      <c r="S407" s="173">
        <v>0</v>
      </c>
      <c r="T407" s="174">
        <f>S407*H407</f>
        <v>0</v>
      </c>
      <c r="AR407" s="17" t="s">
        <v>221</v>
      </c>
      <c r="AT407" s="17" t="s">
        <v>140</v>
      </c>
      <c r="AU407" s="17" t="s">
        <v>81</v>
      </c>
      <c r="AY407" s="17" t="s">
        <v>137</v>
      </c>
      <c r="BE407" s="175">
        <f>IF(N407="základní",J407,0)</f>
        <v>0</v>
      </c>
      <c r="BF407" s="175">
        <f>IF(N407="snížená",J407,0)</f>
        <v>0</v>
      </c>
      <c r="BG407" s="175">
        <f>IF(N407="zákl. přenesená",J407,0)</f>
        <v>0</v>
      </c>
      <c r="BH407" s="175">
        <f>IF(N407="sníž. přenesená",J407,0)</f>
        <v>0</v>
      </c>
      <c r="BI407" s="175">
        <f>IF(N407="nulová",J407,0)</f>
        <v>0</v>
      </c>
      <c r="BJ407" s="17" t="s">
        <v>22</v>
      </c>
      <c r="BK407" s="175">
        <f>ROUND(I407*H407,2)</f>
        <v>0</v>
      </c>
      <c r="BL407" s="17" t="s">
        <v>221</v>
      </c>
      <c r="BM407" s="17" t="s">
        <v>476</v>
      </c>
    </row>
    <row r="408" spans="2:47" s="1" customFormat="1" ht="22.5" customHeight="1">
      <c r="B408" s="34"/>
      <c r="D408" s="196" t="s">
        <v>146</v>
      </c>
      <c r="F408" s="208" t="s">
        <v>478</v>
      </c>
      <c r="I408" s="178"/>
      <c r="L408" s="34"/>
      <c r="M408" s="63"/>
      <c r="N408" s="35"/>
      <c r="O408" s="35"/>
      <c r="P408" s="35"/>
      <c r="Q408" s="35"/>
      <c r="R408" s="35"/>
      <c r="S408" s="35"/>
      <c r="T408" s="64"/>
      <c r="AT408" s="17" t="s">
        <v>146</v>
      </c>
      <c r="AU408" s="17" t="s">
        <v>81</v>
      </c>
    </row>
    <row r="409" spans="2:65" s="1" customFormat="1" ht="22.5" customHeight="1">
      <c r="B409" s="163"/>
      <c r="C409" s="164" t="s">
        <v>479</v>
      </c>
      <c r="D409" s="164" t="s">
        <v>140</v>
      </c>
      <c r="E409" s="165" t="s">
        <v>480</v>
      </c>
      <c r="F409" s="166" t="s">
        <v>481</v>
      </c>
      <c r="G409" s="167" t="s">
        <v>143</v>
      </c>
      <c r="H409" s="168">
        <v>15.64</v>
      </c>
      <c r="I409" s="169"/>
      <c r="J409" s="170">
        <f>ROUND(I409*H409,2)</f>
        <v>0</v>
      </c>
      <c r="K409" s="166" t="s">
        <v>144</v>
      </c>
      <c r="L409" s="34"/>
      <c r="M409" s="171" t="s">
        <v>3</v>
      </c>
      <c r="N409" s="172" t="s">
        <v>44</v>
      </c>
      <c r="O409" s="35"/>
      <c r="P409" s="173">
        <f>O409*H409</f>
        <v>0</v>
      </c>
      <c r="Q409" s="173">
        <v>0</v>
      </c>
      <c r="R409" s="173">
        <f>Q409*H409</f>
        <v>0</v>
      </c>
      <c r="S409" s="173">
        <v>0</v>
      </c>
      <c r="T409" s="174">
        <f>S409*H409</f>
        <v>0</v>
      </c>
      <c r="AR409" s="17" t="s">
        <v>221</v>
      </c>
      <c r="AT409" s="17" t="s">
        <v>140</v>
      </c>
      <c r="AU409" s="17" t="s">
        <v>81</v>
      </c>
      <c r="AY409" s="17" t="s">
        <v>137</v>
      </c>
      <c r="BE409" s="175">
        <f>IF(N409="základní",J409,0)</f>
        <v>0</v>
      </c>
      <c r="BF409" s="175">
        <f>IF(N409="snížená",J409,0)</f>
        <v>0</v>
      </c>
      <c r="BG409" s="175">
        <f>IF(N409="zákl. přenesená",J409,0)</f>
        <v>0</v>
      </c>
      <c r="BH409" s="175">
        <f>IF(N409="sníž. přenesená",J409,0)</f>
        <v>0</v>
      </c>
      <c r="BI409" s="175">
        <f>IF(N409="nulová",J409,0)</f>
        <v>0</v>
      </c>
      <c r="BJ409" s="17" t="s">
        <v>22</v>
      </c>
      <c r="BK409" s="175">
        <f>ROUND(I409*H409,2)</f>
        <v>0</v>
      </c>
      <c r="BL409" s="17" t="s">
        <v>221</v>
      </c>
      <c r="BM409" s="17" t="s">
        <v>479</v>
      </c>
    </row>
    <row r="410" spans="2:47" s="1" customFormat="1" ht="22.5" customHeight="1">
      <c r="B410" s="34"/>
      <c r="D410" s="196" t="s">
        <v>146</v>
      </c>
      <c r="F410" s="208" t="s">
        <v>481</v>
      </c>
      <c r="I410" s="178"/>
      <c r="L410" s="34"/>
      <c r="M410" s="63"/>
      <c r="N410" s="35"/>
      <c r="O410" s="35"/>
      <c r="P410" s="35"/>
      <c r="Q410" s="35"/>
      <c r="R410" s="35"/>
      <c r="S410" s="35"/>
      <c r="T410" s="64"/>
      <c r="AT410" s="17" t="s">
        <v>146</v>
      </c>
      <c r="AU410" s="17" t="s">
        <v>81</v>
      </c>
    </row>
    <row r="411" spans="2:65" s="1" customFormat="1" ht="22.5" customHeight="1">
      <c r="B411" s="163"/>
      <c r="C411" s="209" t="s">
        <v>482</v>
      </c>
      <c r="D411" s="209" t="s">
        <v>202</v>
      </c>
      <c r="E411" s="210" t="s">
        <v>483</v>
      </c>
      <c r="F411" s="211" t="s">
        <v>484</v>
      </c>
      <c r="G411" s="212" t="s">
        <v>143</v>
      </c>
      <c r="H411" s="213">
        <v>17.204</v>
      </c>
      <c r="I411" s="214"/>
      <c r="J411" s="215">
        <f>ROUND(I411*H411,2)</f>
        <v>0</v>
      </c>
      <c r="K411" s="211" t="s">
        <v>144</v>
      </c>
      <c r="L411" s="216"/>
      <c r="M411" s="217" t="s">
        <v>3</v>
      </c>
      <c r="N411" s="218" t="s">
        <v>44</v>
      </c>
      <c r="O411" s="35"/>
      <c r="P411" s="173">
        <f>O411*H411</f>
        <v>0</v>
      </c>
      <c r="Q411" s="173">
        <v>0</v>
      </c>
      <c r="R411" s="173">
        <f>Q411*H411</f>
        <v>0</v>
      </c>
      <c r="S411" s="173">
        <v>0</v>
      </c>
      <c r="T411" s="174">
        <f>S411*H411</f>
        <v>0</v>
      </c>
      <c r="AR411" s="17" t="s">
        <v>316</v>
      </c>
      <c r="AT411" s="17" t="s">
        <v>202</v>
      </c>
      <c r="AU411" s="17" t="s">
        <v>81</v>
      </c>
      <c r="AY411" s="17" t="s">
        <v>137</v>
      </c>
      <c r="BE411" s="175">
        <f>IF(N411="základní",J411,0)</f>
        <v>0</v>
      </c>
      <c r="BF411" s="175">
        <f>IF(N411="snížená",J411,0)</f>
        <v>0</v>
      </c>
      <c r="BG411" s="175">
        <f>IF(N411="zákl. přenesená",J411,0)</f>
        <v>0</v>
      </c>
      <c r="BH411" s="175">
        <f>IF(N411="sníž. přenesená",J411,0)</f>
        <v>0</v>
      </c>
      <c r="BI411" s="175">
        <f>IF(N411="nulová",J411,0)</f>
        <v>0</v>
      </c>
      <c r="BJ411" s="17" t="s">
        <v>22</v>
      </c>
      <c r="BK411" s="175">
        <f>ROUND(I411*H411,2)</f>
        <v>0</v>
      </c>
      <c r="BL411" s="17" t="s">
        <v>221</v>
      </c>
      <c r="BM411" s="17" t="s">
        <v>482</v>
      </c>
    </row>
    <row r="412" spans="2:47" s="1" customFormat="1" ht="22.5" customHeight="1">
      <c r="B412" s="34"/>
      <c r="D412" s="176" t="s">
        <v>146</v>
      </c>
      <c r="F412" s="177" t="s">
        <v>484</v>
      </c>
      <c r="I412" s="178"/>
      <c r="L412" s="34"/>
      <c r="M412" s="63"/>
      <c r="N412" s="35"/>
      <c r="O412" s="35"/>
      <c r="P412" s="35"/>
      <c r="Q412" s="35"/>
      <c r="R412" s="35"/>
      <c r="S412" s="35"/>
      <c r="T412" s="64"/>
      <c r="AT412" s="17" t="s">
        <v>146</v>
      </c>
      <c r="AU412" s="17" t="s">
        <v>81</v>
      </c>
    </row>
    <row r="413" spans="2:51" s="11" customFormat="1" ht="31.5" customHeight="1">
      <c r="B413" s="179"/>
      <c r="D413" s="176" t="s">
        <v>147</v>
      </c>
      <c r="E413" s="180" t="s">
        <v>3</v>
      </c>
      <c r="F413" s="181" t="s">
        <v>485</v>
      </c>
      <c r="H413" s="182" t="s">
        <v>3</v>
      </c>
      <c r="I413" s="183"/>
      <c r="L413" s="179"/>
      <c r="M413" s="184"/>
      <c r="N413" s="185"/>
      <c r="O413" s="185"/>
      <c r="P413" s="185"/>
      <c r="Q413" s="185"/>
      <c r="R413" s="185"/>
      <c r="S413" s="185"/>
      <c r="T413" s="186"/>
      <c r="AT413" s="182" t="s">
        <v>147</v>
      </c>
      <c r="AU413" s="182" t="s">
        <v>81</v>
      </c>
      <c r="AV413" s="11" t="s">
        <v>22</v>
      </c>
      <c r="AW413" s="11" t="s">
        <v>37</v>
      </c>
      <c r="AX413" s="11" t="s">
        <v>73</v>
      </c>
      <c r="AY413" s="182" t="s">
        <v>137</v>
      </c>
    </row>
    <row r="414" spans="2:51" s="12" customFormat="1" ht="22.5" customHeight="1">
      <c r="B414" s="187"/>
      <c r="D414" s="176" t="s">
        <v>147</v>
      </c>
      <c r="E414" s="188" t="s">
        <v>3</v>
      </c>
      <c r="F414" s="189" t="s">
        <v>486</v>
      </c>
      <c r="H414" s="190">
        <v>17.204</v>
      </c>
      <c r="I414" s="191"/>
      <c r="L414" s="187"/>
      <c r="M414" s="192"/>
      <c r="N414" s="193"/>
      <c r="O414" s="193"/>
      <c r="P414" s="193"/>
      <c r="Q414" s="193"/>
      <c r="R414" s="193"/>
      <c r="S414" s="193"/>
      <c r="T414" s="194"/>
      <c r="AT414" s="188" t="s">
        <v>147</v>
      </c>
      <c r="AU414" s="188" t="s">
        <v>81</v>
      </c>
      <c r="AV414" s="12" t="s">
        <v>81</v>
      </c>
      <c r="AW414" s="12" t="s">
        <v>37</v>
      </c>
      <c r="AX414" s="12" t="s">
        <v>73</v>
      </c>
      <c r="AY414" s="188" t="s">
        <v>137</v>
      </c>
    </row>
    <row r="415" spans="2:51" s="13" customFormat="1" ht="22.5" customHeight="1">
      <c r="B415" s="195"/>
      <c r="D415" s="196" t="s">
        <v>147</v>
      </c>
      <c r="E415" s="197" t="s">
        <v>3</v>
      </c>
      <c r="F415" s="198" t="s">
        <v>150</v>
      </c>
      <c r="H415" s="199">
        <v>17.204</v>
      </c>
      <c r="I415" s="200"/>
      <c r="L415" s="195"/>
      <c r="M415" s="201"/>
      <c r="N415" s="202"/>
      <c r="O415" s="202"/>
      <c r="P415" s="202"/>
      <c r="Q415" s="202"/>
      <c r="R415" s="202"/>
      <c r="S415" s="202"/>
      <c r="T415" s="203"/>
      <c r="AT415" s="204" t="s">
        <v>147</v>
      </c>
      <c r="AU415" s="204" t="s">
        <v>81</v>
      </c>
      <c r="AV415" s="13" t="s">
        <v>145</v>
      </c>
      <c r="AW415" s="13" t="s">
        <v>37</v>
      </c>
      <c r="AX415" s="13" t="s">
        <v>22</v>
      </c>
      <c r="AY415" s="204" t="s">
        <v>137</v>
      </c>
    </row>
    <row r="416" spans="2:65" s="1" customFormat="1" ht="22.5" customHeight="1">
      <c r="B416" s="163"/>
      <c r="C416" s="164" t="s">
        <v>487</v>
      </c>
      <c r="D416" s="164" t="s">
        <v>140</v>
      </c>
      <c r="E416" s="165" t="s">
        <v>488</v>
      </c>
      <c r="F416" s="166" t="s">
        <v>489</v>
      </c>
      <c r="G416" s="167" t="s">
        <v>193</v>
      </c>
      <c r="H416" s="168">
        <v>7</v>
      </c>
      <c r="I416" s="169"/>
      <c r="J416" s="170">
        <f>ROUND(I416*H416,2)</f>
        <v>0</v>
      </c>
      <c r="K416" s="166" t="s">
        <v>144</v>
      </c>
      <c r="L416" s="34"/>
      <c r="M416" s="171" t="s">
        <v>3</v>
      </c>
      <c r="N416" s="172" t="s">
        <v>44</v>
      </c>
      <c r="O416" s="35"/>
      <c r="P416" s="173">
        <f>O416*H416</f>
        <v>0</v>
      </c>
      <c r="Q416" s="173">
        <v>0</v>
      </c>
      <c r="R416" s="173">
        <f>Q416*H416</f>
        <v>0</v>
      </c>
      <c r="S416" s="173">
        <v>0</v>
      </c>
      <c r="T416" s="174">
        <f>S416*H416</f>
        <v>0</v>
      </c>
      <c r="AR416" s="17" t="s">
        <v>221</v>
      </c>
      <c r="AT416" s="17" t="s">
        <v>140</v>
      </c>
      <c r="AU416" s="17" t="s">
        <v>81</v>
      </c>
      <c r="AY416" s="17" t="s">
        <v>137</v>
      </c>
      <c r="BE416" s="175">
        <f>IF(N416="základní",J416,0)</f>
        <v>0</v>
      </c>
      <c r="BF416" s="175">
        <f>IF(N416="snížená",J416,0)</f>
        <v>0</v>
      </c>
      <c r="BG416" s="175">
        <f>IF(N416="zákl. přenesená",J416,0)</f>
        <v>0</v>
      </c>
      <c r="BH416" s="175">
        <f>IF(N416="sníž. přenesená",J416,0)</f>
        <v>0</v>
      </c>
      <c r="BI416" s="175">
        <f>IF(N416="nulová",J416,0)</f>
        <v>0</v>
      </c>
      <c r="BJ416" s="17" t="s">
        <v>22</v>
      </c>
      <c r="BK416" s="175">
        <f>ROUND(I416*H416,2)</f>
        <v>0</v>
      </c>
      <c r="BL416" s="17" t="s">
        <v>221</v>
      </c>
      <c r="BM416" s="17" t="s">
        <v>487</v>
      </c>
    </row>
    <row r="417" spans="2:47" s="1" customFormat="1" ht="22.5" customHeight="1">
      <c r="B417" s="34"/>
      <c r="D417" s="176" t="s">
        <v>146</v>
      </c>
      <c r="F417" s="177" t="s">
        <v>489</v>
      </c>
      <c r="I417" s="178"/>
      <c r="L417" s="34"/>
      <c r="M417" s="63"/>
      <c r="N417" s="35"/>
      <c r="O417" s="35"/>
      <c r="P417" s="35"/>
      <c r="Q417" s="35"/>
      <c r="R417" s="35"/>
      <c r="S417" s="35"/>
      <c r="T417" s="64"/>
      <c r="AT417" s="17" t="s">
        <v>146</v>
      </c>
      <c r="AU417" s="17" t="s">
        <v>81</v>
      </c>
    </row>
    <row r="418" spans="2:51" s="11" customFormat="1" ht="31.5" customHeight="1">
      <c r="B418" s="179"/>
      <c r="D418" s="176" t="s">
        <v>147</v>
      </c>
      <c r="E418" s="180" t="s">
        <v>3</v>
      </c>
      <c r="F418" s="181" t="s">
        <v>490</v>
      </c>
      <c r="H418" s="182" t="s">
        <v>3</v>
      </c>
      <c r="I418" s="183"/>
      <c r="L418" s="179"/>
      <c r="M418" s="184"/>
      <c r="N418" s="185"/>
      <c r="O418" s="185"/>
      <c r="P418" s="185"/>
      <c r="Q418" s="185"/>
      <c r="R418" s="185"/>
      <c r="S418" s="185"/>
      <c r="T418" s="186"/>
      <c r="AT418" s="182" t="s">
        <v>147</v>
      </c>
      <c r="AU418" s="182" t="s">
        <v>81</v>
      </c>
      <c r="AV418" s="11" t="s">
        <v>22</v>
      </c>
      <c r="AW418" s="11" t="s">
        <v>37</v>
      </c>
      <c r="AX418" s="11" t="s">
        <v>73</v>
      </c>
      <c r="AY418" s="182" t="s">
        <v>137</v>
      </c>
    </row>
    <row r="419" spans="2:51" s="12" customFormat="1" ht="22.5" customHeight="1">
      <c r="B419" s="187"/>
      <c r="D419" s="176" t="s">
        <v>147</v>
      </c>
      <c r="E419" s="188" t="s">
        <v>3</v>
      </c>
      <c r="F419" s="189" t="s">
        <v>491</v>
      </c>
      <c r="H419" s="190">
        <v>2</v>
      </c>
      <c r="I419" s="191"/>
      <c r="L419" s="187"/>
      <c r="M419" s="192"/>
      <c r="N419" s="193"/>
      <c r="O419" s="193"/>
      <c r="P419" s="193"/>
      <c r="Q419" s="193"/>
      <c r="R419" s="193"/>
      <c r="S419" s="193"/>
      <c r="T419" s="194"/>
      <c r="AT419" s="188" t="s">
        <v>147</v>
      </c>
      <c r="AU419" s="188" t="s">
        <v>81</v>
      </c>
      <c r="AV419" s="12" t="s">
        <v>81</v>
      </c>
      <c r="AW419" s="12" t="s">
        <v>37</v>
      </c>
      <c r="AX419" s="12" t="s">
        <v>73</v>
      </c>
      <c r="AY419" s="188" t="s">
        <v>137</v>
      </c>
    </row>
    <row r="420" spans="2:51" s="12" customFormat="1" ht="22.5" customHeight="1">
      <c r="B420" s="187"/>
      <c r="D420" s="176" t="s">
        <v>147</v>
      </c>
      <c r="E420" s="188" t="s">
        <v>3</v>
      </c>
      <c r="F420" s="189" t="s">
        <v>492</v>
      </c>
      <c r="H420" s="190">
        <v>2</v>
      </c>
      <c r="I420" s="191"/>
      <c r="L420" s="187"/>
      <c r="M420" s="192"/>
      <c r="N420" s="193"/>
      <c r="O420" s="193"/>
      <c r="P420" s="193"/>
      <c r="Q420" s="193"/>
      <c r="R420" s="193"/>
      <c r="S420" s="193"/>
      <c r="T420" s="194"/>
      <c r="AT420" s="188" t="s">
        <v>147</v>
      </c>
      <c r="AU420" s="188" t="s">
        <v>81</v>
      </c>
      <c r="AV420" s="12" t="s">
        <v>81</v>
      </c>
      <c r="AW420" s="12" t="s">
        <v>37</v>
      </c>
      <c r="AX420" s="12" t="s">
        <v>73</v>
      </c>
      <c r="AY420" s="188" t="s">
        <v>137</v>
      </c>
    </row>
    <row r="421" spans="2:51" s="12" customFormat="1" ht="22.5" customHeight="1">
      <c r="B421" s="187"/>
      <c r="D421" s="176" t="s">
        <v>147</v>
      </c>
      <c r="E421" s="188" t="s">
        <v>3</v>
      </c>
      <c r="F421" s="189" t="s">
        <v>493</v>
      </c>
      <c r="H421" s="190">
        <v>3</v>
      </c>
      <c r="I421" s="191"/>
      <c r="L421" s="187"/>
      <c r="M421" s="192"/>
      <c r="N421" s="193"/>
      <c r="O421" s="193"/>
      <c r="P421" s="193"/>
      <c r="Q421" s="193"/>
      <c r="R421" s="193"/>
      <c r="S421" s="193"/>
      <c r="T421" s="194"/>
      <c r="AT421" s="188" t="s">
        <v>147</v>
      </c>
      <c r="AU421" s="188" t="s">
        <v>81</v>
      </c>
      <c r="AV421" s="12" t="s">
        <v>81</v>
      </c>
      <c r="AW421" s="12" t="s">
        <v>37</v>
      </c>
      <c r="AX421" s="12" t="s">
        <v>73</v>
      </c>
      <c r="AY421" s="188" t="s">
        <v>137</v>
      </c>
    </row>
    <row r="422" spans="2:51" s="13" customFormat="1" ht="22.5" customHeight="1">
      <c r="B422" s="195"/>
      <c r="D422" s="196" t="s">
        <v>147</v>
      </c>
      <c r="E422" s="197" t="s">
        <v>3</v>
      </c>
      <c r="F422" s="198" t="s">
        <v>150</v>
      </c>
      <c r="H422" s="199">
        <v>7</v>
      </c>
      <c r="I422" s="200"/>
      <c r="L422" s="195"/>
      <c r="M422" s="201"/>
      <c r="N422" s="202"/>
      <c r="O422" s="202"/>
      <c r="P422" s="202"/>
      <c r="Q422" s="202"/>
      <c r="R422" s="202"/>
      <c r="S422" s="202"/>
      <c r="T422" s="203"/>
      <c r="AT422" s="204" t="s">
        <v>147</v>
      </c>
      <c r="AU422" s="204" t="s">
        <v>81</v>
      </c>
      <c r="AV422" s="13" t="s">
        <v>145</v>
      </c>
      <c r="AW422" s="13" t="s">
        <v>37</v>
      </c>
      <c r="AX422" s="13" t="s">
        <v>22</v>
      </c>
      <c r="AY422" s="204" t="s">
        <v>137</v>
      </c>
    </row>
    <row r="423" spans="2:65" s="1" customFormat="1" ht="22.5" customHeight="1">
      <c r="B423" s="163"/>
      <c r="C423" s="209" t="s">
        <v>494</v>
      </c>
      <c r="D423" s="209" t="s">
        <v>202</v>
      </c>
      <c r="E423" s="210" t="s">
        <v>495</v>
      </c>
      <c r="F423" s="211" t="s">
        <v>496</v>
      </c>
      <c r="G423" s="212" t="s">
        <v>193</v>
      </c>
      <c r="H423" s="213">
        <v>3</v>
      </c>
      <c r="I423" s="214"/>
      <c r="J423" s="215">
        <f>ROUND(I423*H423,2)</f>
        <v>0</v>
      </c>
      <c r="K423" s="211" t="s">
        <v>144</v>
      </c>
      <c r="L423" s="216"/>
      <c r="M423" s="217" t="s">
        <v>3</v>
      </c>
      <c r="N423" s="218" t="s">
        <v>44</v>
      </c>
      <c r="O423" s="35"/>
      <c r="P423" s="173">
        <f>O423*H423</f>
        <v>0</v>
      </c>
      <c r="Q423" s="173">
        <v>0</v>
      </c>
      <c r="R423" s="173">
        <f>Q423*H423</f>
        <v>0</v>
      </c>
      <c r="S423" s="173">
        <v>0</v>
      </c>
      <c r="T423" s="174">
        <f>S423*H423</f>
        <v>0</v>
      </c>
      <c r="AR423" s="17" t="s">
        <v>316</v>
      </c>
      <c r="AT423" s="17" t="s">
        <v>202</v>
      </c>
      <c r="AU423" s="17" t="s">
        <v>81</v>
      </c>
      <c r="AY423" s="17" t="s">
        <v>137</v>
      </c>
      <c r="BE423" s="175">
        <f>IF(N423="základní",J423,0)</f>
        <v>0</v>
      </c>
      <c r="BF423" s="175">
        <f>IF(N423="snížená",J423,0)</f>
        <v>0</v>
      </c>
      <c r="BG423" s="175">
        <f>IF(N423="zákl. přenesená",J423,0)</f>
        <v>0</v>
      </c>
      <c r="BH423" s="175">
        <f>IF(N423="sníž. přenesená",J423,0)</f>
        <v>0</v>
      </c>
      <c r="BI423" s="175">
        <f>IF(N423="nulová",J423,0)</f>
        <v>0</v>
      </c>
      <c r="BJ423" s="17" t="s">
        <v>22</v>
      </c>
      <c r="BK423" s="175">
        <f>ROUND(I423*H423,2)</f>
        <v>0</v>
      </c>
      <c r="BL423" s="17" t="s">
        <v>221</v>
      </c>
      <c r="BM423" s="17" t="s">
        <v>494</v>
      </c>
    </row>
    <row r="424" spans="2:47" s="1" customFormat="1" ht="22.5" customHeight="1">
      <c r="B424" s="34"/>
      <c r="D424" s="196" t="s">
        <v>146</v>
      </c>
      <c r="F424" s="208" t="s">
        <v>496</v>
      </c>
      <c r="I424" s="178"/>
      <c r="L424" s="34"/>
      <c r="M424" s="63"/>
      <c r="N424" s="35"/>
      <c r="O424" s="35"/>
      <c r="P424" s="35"/>
      <c r="Q424" s="35"/>
      <c r="R424" s="35"/>
      <c r="S424" s="35"/>
      <c r="T424" s="64"/>
      <c r="AT424" s="17" t="s">
        <v>146</v>
      </c>
      <c r="AU424" s="17" t="s">
        <v>81</v>
      </c>
    </row>
    <row r="425" spans="2:65" s="1" customFormat="1" ht="22.5" customHeight="1">
      <c r="B425" s="163"/>
      <c r="C425" s="209" t="s">
        <v>497</v>
      </c>
      <c r="D425" s="209" t="s">
        <v>202</v>
      </c>
      <c r="E425" s="210" t="s">
        <v>498</v>
      </c>
      <c r="F425" s="211" t="s">
        <v>499</v>
      </c>
      <c r="G425" s="212" t="s">
        <v>193</v>
      </c>
      <c r="H425" s="213">
        <v>4</v>
      </c>
      <c r="I425" s="214"/>
      <c r="J425" s="215">
        <f>ROUND(I425*H425,2)</f>
        <v>0</v>
      </c>
      <c r="K425" s="211" t="s">
        <v>144</v>
      </c>
      <c r="L425" s="216"/>
      <c r="M425" s="217" t="s">
        <v>3</v>
      </c>
      <c r="N425" s="218" t="s">
        <v>44</v>
      </c>
      <c r="O425" s="35"/>
      <c r="P425" s="173">
        <f>O425*H425</f>
        <v>0</v>
      </c>
      <c r="Q425" s="173">
        <v>0</v>
      </c>
      <c r="R425" s="173">
        <f>Q425*H425</f>
        <v>0</v>
      </c>
      <c r="S425" s="173">
        <v>0</v>
      </c>
      <c r="T425" s="174">
        <f>S425*H425</f>
        <v>0</v>
      </c>
      <c r="AR425" s="17" t="s">
        <v>316</v>
      </c>
      <c r="AT425" s="17" t="s">
        <v>202</v>
      </c>
      <c r="AU425" s="17" t="s">
        <v>81</v>
      </c>
      <c r="AY425" s="17" t="s">
        <v>137</v>
      </c>
      <c r="BE425" s="175">
        <f>IF(N425="základní",J425,0)</f>
        <v>0</v>
      </c>
      <c r="BF425" s="175">
        <f>IF(N425="snížená",J425,0)</f>
        <v>0</v>
      </c>
      <c r="BG425" s="175">
        <f>IF(N425="zákl. přenesená",J425,0)</f>
        <v>0</v>
      </c>
      <c r="BH425" s="175">
        <f>IF(N425="sníž. přenesená",J425,0)</f>
        <v>0</v>
      </c>
      <c r="BI425" s="175">
        <f>IF(N425="nulová",J425,0)</f>
        <v>0</v>
      </c>
      <c r="BJ425" s="17" t="s">
        <v>22</v>
      </c>
      <c r="BK425" s="175">
        <f>ROUND(I425*H425,2)</f>
        <v>0</v>
      </c>
      <c r="BL425" s="17" t="s">
        <v>221</v>
      </c>
      <c r="BM425" s="17" t="s">
        <v>497</v>
      </c>
    </row>
    <row r="426" spans="2:47" s="1" customFormat="1" ht="22.5" customHeight="1">
      <c r="B426" s="34"/>
      <c r="D426" s="176" t="s">
        <v>146</v>
      </c>
      <c r="F426" s="177" t="s">
        <v>499</v>
      </c>
      <c r="I426" s="178"/>
      <c r="L426" s="34"/>
      <c r="M426" s="63"/>
      <c r="N426" s="35"/>
      <c r="O426" s="35"/>
      <c r="P426" s="35"/>
      <c r="Q426" s="35"/>
      <c r="R426" s="35"/>
      <c r="S426" s="35"/>
      <c r="T426" s="64"/>
      <c r="AT426" s="17" t="s">
        <v>146</v>
      </c>
      <c r="AU426" s="17" t="s">
        <v>81</v>
      </c>
    </row>
    <row r="427" spans="2:51" s="11" customFormat="1" ht="22.5" customHeight="1">
      <c r="B427" s="179"/>
      <c r="D427" s="176" t="s">
        <v>147</v>
      </c>
      <c r="E427" s="180" t="s">
        <v>3</v>
      </c>
      <c r="F427" s="181" t="s">
        <v>500</v>
      </c>
      <c r="H427" s="182" t="s">
        <v>3</v>
      </c>
      <c r="I427" s="183"/>
      <c r="L427" s="179"/>
      <c r="M427" s="184"/>
      <c r="N427" s="185"/>
      <c r="O427" s="185"/>
      <c r="P427" s="185"/>
      <c r="Q427" s="185"/>
      <c r="R427" s="185"/>
      <c r="S427" s="185"/>
      <c r="T427" s="186"/>
      <c r="AT427" s="182" t="s">
        <v>147</v>
      </c>
      <c r="AU427" s="182" t="s">
        <v>81</v>
      </c>
      <c r="AV427" s="11" t="s">
        <v>22</v>
      </c>
      <c r="AW427" s="11" t="s">
        <v>37</v>
      </c>
      <c r="AX427" s="11" t="s">
        <v>73</v>
      </c>
      <c r="AY427" s="182" t="s">
        <v>137</v>
      </c>
    </row>
    <row r="428" spans="2:51" s="12" customFormat="1" ht="22.5" customHeight="1">
      <c r="B428" s="187"/>
      <c r="D428" s="176" t="s">
        <v>147</v>
      </c>
      <c r="E428" s="188" t="s">
        <v>3</v>
      </c>
      <c r="F428" s="189" t="s">
        <v>491</v>
      </c>
      <c r="H428" s="190">
        <v>2</v>
      </c>
      <c r="I428" s="191"/>
      <c r="L428" s="187"/>
      <c r="M428" s="192"/>
      <c r="N428" s="193"/>
      <c r="O428" s="193"/>
      <c r="P428" s="193"/>
      <c r="Q428" s="193"/>
      <c r="R428" s="193"/>
      <c r="S428" s="193"/>
      <c r="T428" s="194"/>
      <c r="AT428" s="188" t="s">
        <v>147</v>
      </c>
      <c r="AU428" s="188" t="s">
        <v>81</v>
      </c>
      <c r="AV428" s="12" t="s">
        <v>81</v>
      </c>
      <c r="AW428" s="12" t="s">
        <v>37</v>
      </c>
      <c r="AX428" s="12" t="s">
        <v>73</v>
      </c>
      <c r="AY428" s="188" t="s">
        <v>137</v>
      </c>
    </row>
    <row r="429" spans="2:51" s="12" customFormat="1" ht="22.5" customHeight="1">
      <c r="B429" s="187"/>
      <c r="D429" s="176" t="s">
        <v>147</v>
      </c>
      <c r="E429" s="188" t="s">
        <v>3</v>
      </c>
      <c r="F429" s="189" t="s">
        <v>492</v>
      </c>
      <c r="H429" s="190">
        <v>2</v>
      </c>
      <c r="I429" s="191"/>
      <c r="L429" s="187"/>
      <c r="M429" s="192"/>
      <c r="N429" s="193"/>
      <c r="O429" s="193"/>
      <c r="P429" s="193"/>
      <c r="Q429" s="193"/>
      <c r="R429" s="193"/>
      <c r="S429" s="193"/>
      <c r="T429" s="194"/>
      <c r="AT429" s="188" t="s">
        <v>147</v>
      </c>
      <c r="AU429" s="188" t="s">
        <v>81</v>
      </c>
      <c r="AV429" s="12" t="s">
        <v>81</v>
      </c>
      <c r="AW429" s="12" t="s">
        <v>37</v>
      </c>
      <c r="AX429" s="12" t="s">
        <v>73</v>
      </c>
      <c r="AY429" s="188" t="s">
        <v>137</v>
      </c>
    </row>
    <row r="430" spans="2:51" s="13" customFormat="1" ht="22.5" customHeight="1">
      <c r="B430" s="195"/>
      <c r="D430" s="196" t="s">
        <v>147</v>
      </c>
      <c r="E430" s="197" t="s">
        <v>3</v>
      </c>
      <c r="F430" s="198" t="s">
        <v>150</v>
      </c>
      <c r="H430" s="199">
        <v>4</v>
      </c>
      <c r="I430" s="200"/>
      <c r="L430" s="195"/>
      <c r="M430" s="201"/>
      <c r="N430" s="202"/>
      <c r="O430" s="202"/>
      <c r="P430" s="202"/>
      <c r="Q430" s="202"/>
      <c r="R430" s="202"/>
      <c r="S430" s="202"/>
      <c r="T430" s="203"/>
      <c r="AT430" s="204" t="s">
        <v>147</v>
      </c>
      <c r="AU430" s="204" t="s">
        <v>81</v>
      </c>
      <c r="AV430" s="13" t="s">
        <v>145</v>
      </c>
      <c r="AW430" s="13" t="s">
        <v>37</v>
      </c>
      <c r="AX430" s="13" t="s">
        <v>22</v>
      </c>
      <c r="AY430" s="204" t="s">
        <v>137</v>
      </c>
    </row>
    <row r="431" spans="2:65" s="1" customFormat="1" ht="22.5" customHeight="1">
      <c r="B431" s="163"/>
      <c r="C431" s="164" t="s">
        <v>501</v>
      </c>
      <c r="D431" s="164" t="s">
        <v>140</v>
      </c>
      <c r="E431" s="165" t="s">
        <v>502</v>
      </c>
      <c r="F431" s="166" t="s">
        <v>503</v>
      </c>
      <c r="G431" s="167" t="s">
        <v>342</v>
      </c>
      <c r="H431" s="219"/>
      <c r="I431" s="169"/>
      <c r="J431" s="170">
        <f>ROUND(I431*H431,2)</f>
        <v>0</v>
      </c>
      <c r="K431" s="166" t="s">
        <v>144</v>
      </c>
      <c r="L431" s="34"/>
      <c r="M431" s="171" t="s">
        <v>3</v>
      </c>
      <c r="N431" s="172" t="s">
        <v>44</v>
      </c>
      <c r="O431" s="35"/>
      <c r="P431" s="173">
        <f>O431*H431</f>
        <v>0</v>
      </c>
      <c r="Q431" s="173">
        <v>0</v>
      </c>
      <c r="R431" s="173">
        <f>Q431*H431</f>
        <v>0</v>
      </c>
      <c r="S431" s="173">
        <v>0</v>
      </c>
      <c r="T431" s="174">
        <f>S431*H431</f>
        <v>0</v>
      </c>
      <c r="AR431" s="17" t="s">
        <v>221</v>
      </c>
      <c r="AT431" s="17" t="s">
        <v>140</v>
      </c>
      <c r="AU431" s="17" t="s">
        <v>81</v>
      </c>
      <c r="AY431" s="17" t="s">
        <v>137</v>
      </c>
      <c r="BE431" s="175">
        <f>IF(N431="základní",J431,0)</f>
        <v>0</v>
      </c>
      <c r="BF431" s="175">
        <f>IF(N431="snížená",J431,0)</f>
        <v>0</v>
      </c>
      <c r="BG431" s="175">
        <f>IF(N431="zákl. přenesená",J431,0)</f>
        <v>0</v>
      </c>
      <c r="BH431" s="175">
        <f>IF(N431="sníž. přenesená",J431,0)</f>
        <v>0</v>
      </c>
      <c r="BI431" s="175">
        <f>IF(N431="nulová",J431,0)</f>
        <v>0</v>
      </c>
      <c r="BJ431" s="17" t="s">
        <v>22</v>
      </c>
      <c r="BK431" s="175">
        <f>ROUND(I431*H431,2)</f>
        <v>0</v>
      </c>
      <c r="BL431" s="17" t="s">
        <v>221</v>
      </c>
      <c r="BM431" s="17" t="s">
        <v>501</v>
      </c>
    </row>
    <row r="432" spans="2:47" s="1" customFormat="1" ht="22.5" customHeight="1">
      <c r="B432" s="34"/>
      <c r="D432" s="176" t="s">
        <v>146</v>
      </c>
      <c r="F432" s="177" t="s">
        <v>503</v>
      </c>
      <c r="I432" s="178"/>
      <c r="L432" s="34"/>
      <c r="M432" s="63"/>
      <c r="N432" s="35"/>
      <c r="O432" s="35"/>
      <c r="P432" s="35"/>
      <c r="Q432" s="35"/>
      <c r="R432" s="35"/>
      <c r="S432" s="35"/>
      <c r="T432" s="64"/>
      <c r="AT432" s="17" t="s">
        <v>146</v>
      </c>
      <c r="AU432" s="17" t="s">
        <v>81</v>
      </c>
    </row>
    <row r="433" spans="2:63" s="10" customFormat="1" ht="29.25" customHeight="1">
      <c r="B433" s="149"/>
      <c r="D433" s="160" t="s">
        <v>72</v>
      </c>
      <c r="E433" s="161" t="s">
        <v>504</v>
      </c>
      <c r="F433" s="161" t="s">
        <v>505</v>
      </c>
      <c r="I433" s="152"/>
      <c r="J433" s="162">
        <f>BK433</f>
        <v>0</v>
      </c>
      <c r="L433" s="149"/>
      <c r="M433" s="154"/>
      <c r="N433" s="155"/>
      <c r="O433" s="155"/>
      <c r="P433" s="156">
        <f>SUM(P434:P486)</f>
        <v>0</v>
      </c>
      <c r="Q433" s="155"/>
      <c r="R433" s="156">
        <f>SUM(R434:R486)</f>
        <v>0</v>
      </c>
      <c r="S433" s="155"/>
      <c r="T433" s="157">
        <f>SUM(T434:T486)</f>
        <v>0</v>
      </c>
      <c r="AR433" s="150" t="s">
        <v>81</v>
      </c>
      <c r="AT433" s="158" t="s">
        <v>72</v>
      </c>
      <c r="AU433" s="158" t="s">
        <v>22</v>
      </c>
      <c r="AY433" s="150" t="s">
        <v>137</v>
      </c>
      <c r="BK433" s="159">
        <f>SUM(BK434:BK486)</f>
        <v>0</v>
      </c>
    </row>
    <row r="434" spans="2:65" s="1" customFormat="1" ht="22.5" customHeight="1">
      <c r="B434" s="163"/>
      <c r="C434" s="164" t="s">
        <v>506</v>
      </c>
      <c r="D434" s="164" t="s">
        <v>140</v>
      </c>
      <c r="E434" s="165" t="s">
        <v>507</v>
      </c>
      <c r="F434" s="166" t="s">
        <v>508</v>
      </c>
      <c r="G434" s="167" t="s">
        <v>287</v>
      </c>
      <c r="H434" s="168">
        <v>14</v>
      </c>
      <c r="I434" s="169"/>
      <c r="J434" s="170">
        <f>ROUND(I434*H434,2)</f>
        <v>0</v>
      </c>
      <c r="K434" s="166" t="s">
        <v>3</v>
      </c>
      <c r="L434" s="34"/>
      <c r="M434" s="171" t="s">
        <v>3</v>
      </c>
      <c r="N434" s="172" t="s">
        <v>44</v>
      </c>
      <c r="O434" s="35"/>
      <c r="P434" s="173">
        <f>O434*H434</f>
        <v>0</v>
      </c>
      <c r="Q434" s="173">
        <v>0</v>
      </c>
      <c r="R434" s="173">
        <f>Q434*H434</f>
        <v>0</v>
      </c>
      <c r="S434" s="173">
        <v>0</v>
      </c>
      <c r="T434" s="174">
        <f>S434*H434</f>
        <v>0</v>
      </c>
      <c r="AR434" s="17" t="s">
        <v>221</v>
      </c>
      <c r="AT434" s="17" t="s">
        <v>140</v>
      </c>
      <c r="AU434" s="17" t="s">
        <v>81</v>
      </c>
      <c r="AY434" s="17" t="s">
        <v>137</v>
      </c>
      <c r="BE434" s="175">
        <f>IF(N434="základní",J434,0)</f>
        <v>0</v>
      </c>
      <c r="BF434" s="175">
        <f>IF(N434="snížená",J434,0)</f>
        <v>0</v>
      </c>
      <c r="BG434" s="175">
        <f>IF(N434="zákl. přenesená",J434,0)</f>
        <v>0</v>
      </c>
      <c r="BH434" s="175">
        <f>IF(N434="sníž. přenesená",J434,0)</f>
        <v>0</v>
      </c>
      <c r="BI434" s="175">
        <f>IF(N434="nulová",J434,0)</f>
        <v>0</v>
      </c>
      <c r="BJ434" s="17" t="s">
        <v>22</v>
      </c>
      <c r="BK434" s="175">
        <f>ROUND(I434*H434,2)</f>
        <v>0</v>
      </c>
      <c r="BL434" s="17" t="s">
        <v>221</v>
      </c>
      <c r="BM434" s="17" t="s">
        <v>506</v>
      </c>
    </row>
    <row r="435" spans="2:47" s="1" customFormat="1" ht="22.5" customHeight="1">
      <c r="B435" s="34"/>
      <c r="D435" s="176" t="s">
        <v>146</v>
      </c>
      <c r="F435" s="177" t="s">
        <v>508</v>
      </c>
      <c r="I435" s="178"/>
      <c r="L435" s="34"/>
      <c r="M435" s="63"/>
      <c r="N435" s="35"/>
      <c r="O435" s="35"/>
      <c r="P435" s="35"/>
      <c r="Q435" s="35"/>
      <c r="R435" s="35"/>
      <c r="S435" s="35"/>
      <c r="T435" s="64"/>
      <c r="AT435" s="17" t="s">
        <v>146</v>
      </c>
      <c r="AU435" s="17" t="s">
        <v>81</v>
      </c>
    </row>
    <row r="436" spans="2:51" s="12" customFormat="1" ht="22.5" customHeight="1">
      <c r="B436" s="187"/>
      <c r="D436" s="176" t="s">
        <v>147</v>
      </c>
      <c r="E436" s="188" t="s">
        <v>3</v>
      </c>
      <c r="F436" s="189" t="s">
        <v>509</v>
      </c>
      <c r="H436" s="190">
        <v>14</v>
      </c>
      <c r="I436" s="191"/>
      <c r="L436" s="187"/>
      <c r="M436" s="192"/>
      <c r="N436" s="193"/>
      <c r="O436" s="193"/>
      <c r="P436" s="193"/>
      <c r="Q436" s="193"/>
      <c r="R436" s="193"/>
      <c r="S436" s="193"/>
      <c r="T436" s="194"/>
      <c r="AT436" s="188" t="s">
        <v>147</v>
      </c>
      <c r="AU436" s="188" t="s">
        <v>81</v>
      </c>
      <c r="AV436" s="12" t="s">
        <v>81</v>
      </c>
      <c r="AW436" s="12" t="s">
        <v>37</v>
      </c>
      <c r="AX436" s="12" t="s">
        <v>73</v>
      </c>
      <c r="AY436" s="188" t="s">
        <v>137</v>
      </c>
    </row>
    <row r="437" spans="2:51" s="13" customFormat="1" ht="22.5" customHeight="1">
      <c r="B437" s="195"/>
      <c r="D437" s="196" t="s">
        <v>147</v>
      </c>
      <c r="E437" s="197" t="s">
        <v>3</v>
      </c>
      <c r="F437" s="198" t="s">
        <v>150</v>
      </c>
      <c r="H437" s="199">
        <v>14</v>
      </c>
      <c r="I437" s="200"/>
      <c r="L437" s="195"/>
      <c r="M437" s="201"/>
      <c r="N437" s="202"/>
      <c r="O437" s="202"/>
      <c r="P437" s="202"/>
      <c r="Q437" s="202"/>
      <c r="R437" s="202"/>
      <c r="S437" s="202"/>
      <c r="T437" s="203"/>
      <c r="AT437" s="204" t="s">
        <v>147</v>
      </c>
      <c r="AU437" s="204" t="s">
        <v>81</v>
      </c>
      <c r="AV437" s="13" t="s">
        <v>145</v>
      </c>
      <c r="AW437" s="13" t="s">
        <v>37</v>
      </c>
      <c r="AX437" s="13" t="s">
        <v>22</v>
      </c>
      <c r="AY437" s="204" t="s">
        <v>137</v>
      </c>
    </row>
    <row r="438" spans="2:65" s="1" customFormat="1" ht="22.5" customHeight="1">
      <c r="B438" s="163"/>
      <c r="C438" s="164" t="s">
        <v>510</v>
      </c>
      <c r="D438" s="164" t="s">
        <v>140</v>
      </c>
      <c r="E438" s="165" t="s">
        <v>511</v>
      </c>
      <c r="F438" s="166" t="s">
        <v>512</v>
      </c>
      <c r="G438" s="167" t="s">
        <v>287</v>
      </c>
      <c r="H438" s="168">
        <v>1</v>
      </c>
      <c r="I438" s="169"/>
      <c r="J438" s="170">
        <f>ROUND(I438*H438,2)</f>
        <v>0</v>
      </c>
      <c r="K438" s="166" t="s">
        <v>3</v>
      </c>
      <c r="L438" s="34"/>
      <c r="M438" s="171" t="s">
        <v>3</v>
      </c>
      <c r="N438" s="172" t="s">
        <v>44</v>
      </c>
      <c r="O438" s="35"/>
      <c r="P438" s="173">
        <f>O438*H438</f>
        <v>0</v>
      </c>
      <c r="Q438" s="173">
        <v>0</v>
      </c>
      <c r="R438" s="173">
        <f>Q438*H438</f>
        <v>0</v>
      </c>
      <c r="S438" s="173">
        <v>0</v>
      </c>
      <c r="T438" s="174">
        <f>S438*H438</f>
        <v>0</v>
      </c>
      <c r="AR438" s="17" t="s">
        <v>221</v>
      </c>
      <c r="AT438" s="17" t="s">
        <v>140</v>
      </c>
      <c r="AU438" s="17" t="s">
        <v>81</v>
      </c>
      <c r="AY438" s="17" t="s">
        <v>137</v>
      </c>
      <c r="BE438" s="175">
        <f>IF(N438="základní",J438,0)</f>
        <v>0</v>
      </c>
      <c r="BF438" s="175">
        <f>IF(N438="snížená",J438,0)</f>
        <v>0</v>
      </c>
      <c r="BG438" s="175">
        <f>IF(N438="zákl. přenesená",J438,0)</f>
        <v>0</v>
      </c>
      <c r="BH438" s="175">
        <f>IF(N438="sníž. přenesená",J438,0)</f>
        <v>0</v>
      </c>
      <c r="BI438" s="175">
        <f>IF(N438="nulová",J438,0)</f>
        <v>0</v>
      </c>
      <c r="BJ438" s="17" t="s">
        <v>22</v>
      </c>
      <c r="BK438" s="175">
        <f>ROUND(I438*H438,2)</f>
        <v>0</v>
      </c>
      <c r="BL438" s="17" t="s">
        <v>221</v>
      </c>
      <c r="BM438" s="17" t="s">
        <v>510</v>
      </c>
    </row>
    <row r="439" spans="2:47" s="1" customFormat="1" ht="22.5" customHeight="1">
      <c r="B439" s="34"/>
      <c r="D439" s="196" t="s">
        <v>146</v>
      </c>
      <c r="F439" s="208" t="s">
        <v>512</v>
      </c>
      <c r="I439" s="178"/>
      <c r="L439" s="34"/>
      <c r="M439" s="63"/>
      <c r="N439" s="35"/>
      <c r="O439" s="35"/>
      <c r="P439" s="35"/>
      <c r="Q439" s="35"/>
      <c r="R439" s="35"/>
      <c r="S439" s="35"/>
      <c r="T439" s="64"/>
      <c r="AT439" s="17" t="s">
        <v>146</v>
      </c>
      <c r="AU439" s="17" t="s">
        <v>81</v>
      </c>
    </row>
    <row r="440" spans="2:65" s="1" customFormat="1" ht="22.5" customHeight="1">
      <c r="B440" s="163"/>
      <c r="C440" s="164" t="s">
        <v>513</v>
      </c>
      <c r="D440" s="164" t="s">
        <v>140</v>
      </c>
      <c r="E440" s="165" t="s">
        <v>514</v>
      </c>
      <c r="F440" s="166" t="s">
        <v>515</v>
      </c>
      <c r="G440" s="167" t="s">
        <v>143</v>
      </c>
      <c r="H440" s="168">
        <v>2.7</v>
      </c>
      <c r="I440" s="169"/>
      <c r="J440" s="170">
        <f>ROUND(I440*H440,2)</f>
        <v>0</v>
      </c>
      <c r="K440" s="166" t="s">
        <v>144</v>
      </c>
      <c r="L440" s="34"/>
      <c r="M440" s="171" t="s">
        <v>3</v>
      </c>
      <c r="N440" s="172" t="s">
        <v>44</v>
      </c>
      <c r="O440" s="35"/>
      <c r="P440" s="173">
        <f>O440*H440</f>
        <v>0</v>
      </c>
      <c r="Q440" s="173">
        <v>0</v>
      </c>
      <c r="R440" s="173">
        <f>Q440*H440</f>
        <v>0</v>
      </c>
      <c r="S440" s="173">
        <v>0</v>
      </c>
      <c r="T440" s="174">
        <f>S440*H440</f>
        <v>0</v>
      </c>
      <c r="AR440" s="17" t="s">
        <v>221</v>
      </c>
      <c r="AT440" s="17" t="s">
        <v>140</v>
      </c>
      <c r="AU440" s="17" t="s">
        <v>81</v>
      </c>
      <c r="AY440" s="17" t="s">
        <v>137</v>
      </c>
      <c r="BE440" s="175">
        <f>IF(N440="základní",J440,0)</f>
        <v>0</v>
      </c>
      <c r="BF440" s="175">
        <f>IF(N440="snížená",J440,0)</f>
        <v>0</v>
      </c>
      <c r="BG440" s="175">
        <f>IF(N440="zákl. přenesená",J440,0)</f>
        <v>0</v>
      </c>
      <c r="BH440" s="175">
        <f>IF(N440="sníž. přenesená",J440,0)</f>
        <v>0</v>
      </c>
      <c r="BI440" s="175">
        <f>IF(N440="nulová",J440,0)</f>
        <v>0</v>
      </c>
      <c r="BJ440" s="17" t="s">
        <v>22</v>
      </c>
      <c r="BK440" s="175">
        <f>ROUND(I440*H440,2)</f>
        <v>0</v>
      </c>
      <c r="BL440" s="17" t="s">
        <v>221</v>
      </c>
      <c r="BM440" s="17" t="s">
        <v>513</v>
      </c>
    </row>
    <row r="441" spans="2:47" s="1" customFormat="1" ht="22.5" customHeight="1">
      <c r="B441" s="34"/>
      <c r="D441" s="176" t="s">
        <v>146</v>
      </c>
      <c r="F441" s="177" t="s">
        <v>515</v>
      </c>
      <c r="I441" s="178"/>
      <c r="L441" s="34"/>
      <c r="M441" s="63"/>
      <c r="N441" s="35"/>
      <c r="O441" s="35"/>
      <c r="P441" s="35"/>
      <c r="Q441" s="35"/>
      <c r="R441" s="35"/>
      <c r="S441" s="35"/>
      <c r="T441" s="64"/>
      <c r="AT441" s="17" t="s">
        <v>146</v>
      </c>
      <c r="AU441" s="17" t="s">
        <v>81</v>
      </c>
    </row>
    <row r="442" spans="2:51" s="11" customFormat="1" ht="31.5" customHeight="1">
      <c r="B442" s="179"/>
      <c r="D442" s="176" t="s">
        <v>147</v>
      </c>
      <c r="E442" s="180" t="s">
        <v>3</v>
      </c>
      <c r="F442" s="181" t="s">
        <v>516</v>
      </c>
      <c r="H442" s="182" t="s">
        <v>3</v>
      </c>
      <c r="I442" s="183"/>
      <c r="L442" s="179"/>
      <c r="M442" s="184"/>
      <c r="N442" s="185"/>
      <c r="O442" s="185"/>
      <c r="P442" s="185"/>
      <c r="Q442" s="185"/>
      <c r="R442" s="185"/>
      <c r="S442" s="185"/>
      <c r="T442" s="186"/>
      <c r="AT442" s="182" t="s">
        <v>147</v>
      </c>
      <c r="AU442" s="182" t="s">
        <v>81</v>
      </c>
      <c r="AV442" s="11" t="s">
        <v>22</v>
      </c>
      <c r="AW442" s="11" t="s">
        <v>37</v>
      </c>
      <c r="AX442" s="11" t="s">
        <v>73</v>
      </c>
      <c r="AY442" s="182" t="s">
        <v>137</v>
      </c>
    </row>
    <row r="443" spans="2:51" s="12" customFormat="1" ht="22.5" customHeight="1">
      <c r="B443" s="187"/>
      <c r="D443" s="176" t="s">
        <v>147</v>
      </c>
      <c r="E443" s="188" t="s">
        <v>3</v>
      </c>
      <c r="F443" s="189" t="s">
        <v>517</v>
      </c>
      <c r="H443" s="190">
        <v>2.7</v>
      </c>
      <c r="I443" s="191"/>
      <c r="L443" s="187"/>
      <c r="M443" s="192"/>
      <c r="N443" s="193"/>
      <c r="O443" s="193"/>
      <c r="P443" s="193"/>
      <c r="Q443" s="193"/>
      <c r="R443" s="193"/>
      <c r="S443" s="193"/>
      <c r="T443" s="194"/>
      <c r="AT443" s="188" t="s">
        <v>147</v>
      </c>
      <c r="AU443" s="188" t="s">
        <v>81</v>
      </c>
      <c r="AV443" s="12" t="s">
        <v>81</v>
      </c>
      <c r="AW443" s="12" t="s">
        <v>37</v>
      </c>
      <c r="AX443" s="12" t="s">
        <v>73</v>
      </c>
      <c r="AY443" s="188" t="s">
        <v>137</v>
      </c>
    </row>
    <row r="444" spans="2:51" s="13" customFormat="1" ht="22.5" customHeight="1">
      <c r="B444" s="195"/>
      <c r="D444" s="196" t="s">
        <v>147</v>
      </c>
      <c r="E444" s="197" t="s">
        <v>3</v>
      </c>
      <c r="F444" s="198" t="s">
        <v>150</v>
      </c>
      <c r="H444" s="199">
        <v>2.7</v>
      </c>
      <c r="I444" s="200"/>
      <c r="L444" s="195"/>
      <c r="M444" s="201"/>
      <c r="N444" s="202"/>
      <c r="O444" s="202"/>
      <c r="P444" s="202"/>
      <c r="Q444" s="202"/>
      <c r="R444" s="202"/>
      <c r="S444" s="202"/>
      <c r="T444" s="203"/>
      <c r="AT444" s="204" t="s">
        <v>147</v>
      </c>
      <c r="AU444" s="204" t="s">
        <v>81</v>
      </c>
      <c r="AV444" s="13" t="s">
        <v>145</v>
      </c>
      <c r="AW444" s="13" t="s">
        <v>37</v>
      </c>
      <c r="AX444" s="13" t="s">
        <v>22</v>
      </c>
      <c r="AY444" s="204" t="s">
        <v>137</v>
      </c>
    </row>
    <row r="445" spans="2:65" s="1" customFormat="1" ht="22.5" customHeight="1">
      <c r="B445" s="163"/>
      <c r="C445" s="209" t="s">
        <v>518</v>
      </c>
      <c r="D445" s="209" t="s">
        <v>202</v>
      </c>
      <c r="E445" s="210" t="s">
        <v>519</v>
      </c>
      <c r="F445" s="211" t="s">
        <v>520</v>
      </c>
      <c r="G445" s="212" t="s">
        <v>193</v>
      </c>
      <c r="H445" s="213">
        <v>3</v>
      </c>
      <c r="I445" s="214"/>
      <c r="J445" s="215">
        <f>ROUND(I445*H445,2)</f>
        <v>0</v>
      </c>
      <c r="K445" s="211" t="s">
        <v>3</v>
      </c>
      <c r="L445" s="216"/>
      <c r="M445" s="217" t="s">
        <v>3</v>
      </c>
      <c r="N445" s="218" t="s">
        <v>44</v>
      </c>
      <c r="O445" s="35"/>
      <c r="P445" s="173">
        <f>O445*H445</f>
        <v>0</v>
      </c>
      <c r="Q445" s="173">
        <v>0</v>
      </c>
      <c r="R445" s="173">
        <f>Q445*H445</f>
        <v>0</v>
      </c>
      <c r="S445" s="173">
        <v>0</v>
      </c>
      <c r="T445" s="174">
        <f>S445*H445</f>
        <v>0</v>
      </c>
      <c r="AR445" s="17" t="s">
        <v>316</v>
      </c>
      <c r="AT445" s="17" t="s">
        <v>202</v>
      </c>
      <c r="AU445" s="17" t="s">
        <v>81</v>
      </c>
      <c r="AY445" s="17" t="s">
        <v>137</v>
      </c>
      <c r="BE445" s="175">
        <f>IF(N445="základní",J445,0)</f>
        <v>0</v>
      </c>
      <c r="BF445" s="175">
        <f>IF(N445="snížená",J445,0)</f>
        <v>0</v>
      </c>
      <c r="BG445" s="175">
        <f>IF(N445="zákl. přenesená",J445,0)</f>
        <v>0</v>
      </c>
      <c r="BH445" s="175">
        <f>IF(N445="sníž. přenesená",J445,0)</f>
        <v>0</v>
      </c>
      <c r="BI445" s="175">
        <f>IF(N445="nulová",J445,0)</f>
        <v>0</v>
      </c>
      <c r="BJ445" s="17" t="s">
        <v>22</v>
      </c>
      <c r="BK445" s="175">
        <f>ROUND(I445*H445,2)</f>
        <v>0</v>
      </c>
      <c r="BL445" s="17" t="s">
        <v>221</v>
      </c>
      <c r="BM445" s="17" t="s">
        <v>518</v>
      </c>
    </row>
    <row r="446" spans="2:47" s="1" customFormat="1" ht="22.5" customHeight="1">
      <c r="B446" s="34"/>
      <c r="D446" s="196" t="s">
        <v>146</v>
      </c>
      <c r="F446" s="208" t="s">
        <v>520</v>
      </c>
      <c r="I446" s="178"/>
      <c r="L446" s="34"/>
      <c r="M446" s="63"/>
      <c r="N446" s="35"/>
      <c r="O446" s="35"/>
      <c r="P446" s="35"/>
      <c r="Q446" s="35"/>
      <c r="R446" s="35"/>
      <c r="S446" s="35"/>
      <c r="T446" s="64"/>
      <c r="AT446" s="17" t="s">
        <v>146</v>
      </c>
      <c r="AU446" s="17" t="s">
        <v>81</v>
      </c>
    </row>
    <row r="447" spans="2:65" s="1" customFormat="1" ht="22.5" customHeight="1">
      <c r="B447" s="163"/>
      <c r="C447" s="164" t="s">
        <v>521</v>
      </c>
      <c r="D447" s="164" t="s">
        <v>140</v>
      </c>
      <c r="E447" s="165" t="s">
        <v>522</v>
      </c>
      <c r="F447" s="166" t="s">
        <v>523</v>
      </c>
      <c r="G447" s="167" t="s">
        <v>193</v>
      </c>
      <c r="H447" s="168">
        <v>13</v>
      </c>
      <c r="I447" s="169"/>
      <c r="J447" s="170">
        <f>ROUND(I447*H447,2)</f>
        <v>0</v>
      </c>
      <c r="K447" s="166" t="s">
        <v>144</v>
      </c>
      <c r="L447" s="34"/>
      <c r="M447" s="171" t="s">
        <v>3</v>
      </c>
      <c r="N447" s="172" t="s">
        <v>44</v>
      </c>
      <c r="O447" s="35"/>
      <c r="P447" s="173">
        <f>O447*H447</f>
        <v>0</v>
      </c>
      <c r="Q447" s="173">
        <v>0</v>
      </c>
      <c r="R447" s="173">
        <f>Q447*H447</f>
        <v>0</v>
      </c>
      <c r="S447" s="173">
        <v>0</v>
      </c>
      <c r="T447" s="174">
        <f>S447*H447</f>
        <v>0</v>
      </c>
      <c r="AR447" s="17" t="s">
        <v>221</v>
      </c>
      <c r="AT447" s="17" t="s">
        <v>140</v>
      </c>
      <c r="AU447" s="17" t="s">
        <v>81</v>
      </c>
      <c r="AY447" s="17" t="s">
        <v>137</v>
      </c>
      <c r="BE447" s="175">
        <f>IF(N447="základní",J447,0)</f>
        <v>0</v>
      </c>
      <c r="BF447" s="175">
        <f>IF(N447="snížená",J447,0)</f>
        <v>0</v>
      </c>
      <c r="BG447" s="175">
        <f>IF(N447="zákl. přenesená",J447,0)</f>
        <v>0</v>
      </c>
      <c r="BH447" s="175">
        <f>IF(N447="sníž. přenesená",J447,0)</f>
        <v>0</v>
      </c>
      <c r="BI447" s="175">
        <f>IF(N447="nulová",J447,0)</f>
        <v>0</v>
      </c>
      <c r="BJ447" s="17" t="s">
        <v>22</v>
      </c>
      <c r="BK447" s="175">
        <f>ROUND(I447*H447,2)</f>
        <v>0</v>
      </c>
      <c r="BL447" s="17" t="s">
        <v>221</v>
      </c>
      <c r="BM447" s="17" t="s">
        <v>521</v>
      </c>
    </row>
    <row r="448" spans="2:47" s="1" customFormat="1" ht="22.5" customHeight="1">
      <c r="B448" s="34"/>
      <c r="D448" s="176" t="s">
        <v>146</v>
      </c>
      <c r="F448" s="177" t="s">
        <v>523</v>
      </c>
      <c r="I448" s="178"/>
      <c r="L448" s="34"/>
      <c r="M448" s="63"/>
      <c r="N448" s="35"/>
      <c r="O448" s="35"/>
      <c r="P448" s="35"/>
      <c r="Q448" s="35"/>
      <c r="R448" s="35"/>
      <c r="S448" s="35"/>
      <c r="T448" s="64"/>
      <c r="AT448" s="17" t="s">
        <v>146</v>
      </c>
      <c r="AU448" s="17" t="s">
        <v>81</v>
      </c>
    </row>
    <row r="449" spans="2:51" s="11" customFormat="1" ht="31.5" customHeight="1">
      <c r="B449" s="179"/>
      <c r="D449" s="176" t="s">
        <v>147</v>
      </c>
      <c r="E449" s="180" t="s">
        <v>3</v>
      </c>
      <c r="F449" s="181" t="s">
        <v>524</v>
      </c>
      <c r="H449" s="182" t="s">
        <v>3</v>
      </c>
      <c r="I449" s="183"/>
      <c r="L449" s="179"/>
      <c r="M449" s="184"/>
      <c r="N449" s="185"/>
      <c r="O449" s="185"/>
      <c r="P449" s="185"/>
      <c r="Q449" s="185"/>
      <c r="R449" s="185"/>
      <c r="S449" s="185"/>
      <c r="T449" s="186"/>
      <c r="AT449" s="182" t="s">
        <v>147</v>
      </c>
      <c r="AU449" s="182" t="s">
        <v>81</v>
      </c>
      <c r="AV449" s="11" t="s">
        <v>22</v>
      </c>
      <c r="AW449" s="11" t="s">
        <v>37</v>
      </c>
      <c r="AX449" s="11" t="s">
        <v>73</v>
      </c>
      <c r="AY449" s="182" t="s">
        <v>137</v>
      </c>
    </row>
    <row r="450" spans="2:51" s="12" customFormat="1" ht="22.5" customHeight="1">
      <c r="B450" s="187"/>
      <c r="D450" s="176" t="s">
        <v>147</v>
      </c>
      <c r="E450" s="188" t="s">
        <v>3</v>
      </c>
      <c r="F450" s="189" t="s">
        <v>525</v>
      </c>
      <c r="H450" s="190">
        <v>4</v>
      </c>
      <c r="I450" s="191"/>
      <c r="L450" s="187"/>
      <c r="M450" s="192"/>
      <c r="N450" s="193"/>
      <c r="O450" s="193"/>
      <c r="P450" s="193"/>
      <c r="Q450" s="193"/>
      <c r="R450" s="193"/>
      <c r="S450" s="193"/>
      <c r="T450" s="194"/>
      <c r="AT450" s="188" t="s">
        <v>147</v>
      </c>
      <c r="AU450" s="188" t="s">
        <v>81</v>
      </c>
      <c r="AV450" s="12" t="s">
        <v>81</v>
      </c>
      <c r="AW450" s="12" t="s">
        <v>37</v>
      </c>
      <c r="AX450" s="12" t="s">
        <v>73</v>
      </c>
      <c r="AY450" s="188" t="s">
        <v>137</v>
      </c>
    </row>
    <row r="451" spans="2:51" s="12" customFormat="1" ht="22.5" customHeight="1">
      <c r="B451" s="187"/>
      <c r="D451" s="176" t="s">
        <v>147</v>
      </c>
      <c r="E451" s="188" t="s">
        <v>3</v>
      </c>
      <c r="F451" s="189" t="s">
        <v>526</v>
      </c>
      <c r="H451" s="190">
        <v>4</v>
      </c>
      <c r="I451" s="191"/>
      <c r="L451" s="187"/>
      <c r="M451" s="192"/>
      <c r="N451" s="193"/>
      <c r="O451" s="193"/>
      <c r="P451" s="193"/>
      <c r="Q451" s="193"/>
      <c r="R451" s="193"/>
      <c r="S451" s="193"/>
      <c r="T451" s="194"/>
      <c r="AT451" s="188" t="s">
        <v>147</v>
      </c>
      <c r="AU451" s="188" t="s">
        <v>81</v>
      </c>
      <c r="AV451" s="12" t="s">
        <v>81</v>
      </c>
      <c r="AW451" s="12" t="s">
        <v>37</v>
      </c>
      <c r="AX451" s="12" t="s">
        <v>73</v>
      </c>
      <c r="AY451" s="188" t="s">
        <v>137</v>
      </c>
    </row>
    <row r="452" spans="2:51" s="12" customFormat="1" ht="22.5" customHeight="1">
      <c r="B452" s="187"/>
      <c r="D452" s="176" t="s">
        <v>147</v>
      </c>
      <c r="E452" s="188" t="s">
        <v>3</v>
      </c>
      <c r="F452" s="189" t="s">
        <v>527</v>
      </c>
      <c r="H452" s="190">
        <v>5</v>
      </c>
      <c r="I452" s="191"/>
      <c r="L452" s="187"/>
      <c r="M452" s="192"/>
      <c r="N452" s="193"/>
      <c r="O452" s="193"/>
      <c r="P452" s="193"/>
      <c r="Q452" s="193"/>
      <c r="R452" s="193"/>
      <c r="S452" s="193"/>
      <c r="T452" s="194"/>
      <c r="AT452" s="188" t="s">
        <v>147</v>
      </c>
      <c r="AU452" s="188" t="s">
        <v>81</v>
      </c>
      <c r="AV452" s="12" t="s">
        <v>81</v>
      </c>
      <c r="AW452" s="12" t="s">
        <v>37</v>
      </c>
      <c r="AX452" s="12" t="s">
        <v>73</v>
      </c>
      <c r="AY452" s="188" t="s">
        <v>137</v>
      </c>
    </row>
    <row r="453" spans="2:51" s="13" customFormat="1" ht="22.5" customHeight="1">
      <c r="B453" s="195"/>
      <c r="D453" s="196" t="s">
        <v>147</v>
      </c>
      <c r="E453" s="197" t="s">
        <v>3</v>
      </c>
      <c r="F453" s="198" t="s">
        <v>150</v>
      </c>
      <c r="H453" s="199">
        <v>13</v>
      </c>
      <c r="I453" s="200"/>
      <c r="L453" s="195"/>
      <c r="M453" s="201"/>
      <c r="N453" s="202"/>
      <c r="O453" s="202"/>
      <c r="P453" s="202"/>
      <c r="Q453" s="202"/>
      <c r="R453" s="202"/>
      <c r="S453" s="202"/>
      <c r="T453" s="203"/>
      <c r="AT453" s="204" t="s">
        <v>147</v>
      </c>
      <c r="AU453" s="204" t="s">
        <v>81</v>
      </c>
      <c r="AV453" s="13" t="s">
        <v>145</v>
      </c>
      <c r="AW453" s="13" t="s">
        <v>37</v>
      </c>
      <c r="AX453" s="13" t="s">
        <v>22</v>
      </c>
      <c r="AY453" s="204" t="s">
        <v>137</v>
      </c>
    </row>
    <row r="454" spans="2:65" s="1" customFormat="1" ht="22.5" customHeight="1">
      <c r="B454" s="163"/>
      <c r="C454" s="209" t="s">
        <v>528</v>
      </c>
      <c r="D454" s="209" t="s">
        <v>202</v>
      </c>
      <c r="E454" s="210" t="s">
        <v>529</v>
      </c>
      <c r="F454" s="211" t="s">
        <v>530</v>
      </c>
      <c r="G454" s="212" t="s">
        <v>193</v>
      </c>
      <c r="H454" s="213">
        <v>4</v>
      </c>
      <c r="I454" s="214"/>
      <c r="J454" s="215">
        <f>ROUND(I454*H454,2)</f>
        <v>0</v>
      </c>
      <c r="K454" s="211" t="s">
        <v>144</v>
      </c>
      <c r="L454" s="216"/>
      <c r="M454" s="217" t="s">
        <v>3</v>
      </c>
      <c r="N454" s="218" t="s">
        <v>44</v>
      </c>
      <c r="O454" s="35"/>
      <c r="P454" s="173">
        <f>O454*H454</f>
        <v>0</v>
      </c>
      <c r="Q454" s="173">
        <v>0</v>
      </c>
      <c r="R454" s="173">
        <f>Q454*H454</f>
        <v>0</v>
      </c>
      <c r="S454" s="173">
        <v>0</v>
      </c>
      <c r="T454" s="174">
        <f>S454*H454</f>
        <v>0</v>
      </c>
      <c r="AR454" s="17" t="s">
        <v>316</v>
      </c>
      <c r="AT454" s="17" t="s">
        <v>202</v>
      </c>
      <c r="AU454" s="17" t="s">
        <v>81</v>
      </c>
      <c r="AY454" s="17" t="s">
        <v>137</v>
      </c>
      <c r="BE454" s="175">
        <f>IF(N454="základní",J454,0)</f>
        <v>0</v>
      </c>
      <c r="BF454" s="175">
        <f>IF(N454="snížená",J454,0)</f>
        <v>0</v>
      </c>
      <c r="BG454" s="175">
        <f>IF(N454="zákl. přenesená",J454,0)</f>
        <v>0</v>
      </c>
      <c r="BH454" s="175">
        <f>IF(N454="sníž. přenesená",J454,0)</f>
        <v>0</v>
      </c>
      <c r="BI454" s="175">
        <f>IF(N454="nulová",J454,0)</f>
        <v>0</v>
      </c>
      <c r="BJ454" s="17" t="s">
        <v>22</v>
      </c>
      <c r="BK454" s="175">
        <f>ROUND(I454*H454,2)</f>
        <v>0</v>
      </c>
      <c r="BL454" s="17" t="s">
        <v>221</v>
      </c>
      <c r="BM454" s="17" t="s">
        <v>528</v>
      </c>
    </row>
    <row r="455" spans="2:47" s="1" customFormat="1" ht="22.5" customHeight="1">
      <c r="B455" s="34"/>
      <c r="D455" s="176" t="s">
        <v>146</v>
      </c>
      <c r="F455" s="177" t="s">
        <v>530</v>
      </c>
      <c r="I455" s="178"/>
      <c r="L455" s="34"/>
      <c r="M455" s="63"/>
      <c r="N455" s="35"/>
      <c r="O455" s="35"/>
      <c r="P455" s="35"/>
      <c r="Q455" s="35"/>
      <c r="R455" s="35"/>
      <c r="S455" s="35"/>
      <c r="T455" s="64"/>
      <c r="AT455" s="17" t="s">
        <v>146</v>
      </c>
      <c r="AU455" s="17" t="s">
        <v>81</v>
      </c>
    </row>
    <row r="456" spans="2:51" s="11" customFormat="1" ht="31.5" customHeight="1">
      <c r="B456" s="179"/>
      <c r="D456" s="176" t="s">
        <v>147</v>
      </c>
      <c r="E456" s="180" t="s">
        <v>3</v>
      </c>
      <c r="F456" s="181" t="s">
        <v>531</v>
      </c>
      <c r="H456" s="182" t="s">
        <v>3</v>
      </c>
      <c r="I456" s="183"/>
      <c r="L456" s="179"/>
      <c r="M456" s="184"/>
      <c r="N456" s="185"/>
      <c r="O456" s="185"/>
      <c r="P456" s="185"/>
      <c r="Q456" s="185"/>
      <c r="R456" s="185"/>
      <c r="S456" s="185"/>
      <c r="T456" s="186"/>
      <c r="AT456" s="182" t="s">
        <v>147</v>
      </c>
      <c r="AU456" s="182" t="s">
        <v>81</v>
      </c>
      <c r="AV456" s="11" t="s">
        <v>22</v>
      </c>
      <c r="AW456" s="11" t="s">
        <v>37</v>
      </c>
      <c r="AX456" s="11" t="s">
        <v>73</v>
      </c>
      <c r="AY456" s="182" t="s">
        <v>137</v>
      </c>
    </row>
    <row r="457" spans="2:51" s="12" customFormat="1" ht="22.5" customHeight="1">
      <c r="B457" s="187"/>
      <c r="D457" s="176" t="s">
        <v>147</v>
      </c>
      <c r="E457" s="188" t="s">
        <v>3</v>
      </c>
      <c r="F457" s="189" t="s">
        <v>532</v>
      </c>
      <c r="H457" s="190">
        <v>4</v>
      </c>
      <c r="I457" s="191"/>
      <c r="L457" s="187"/>
      <c r="M457" s="192"/>
      <c r="N457" s="193"/>
      <c r="O457" s="193"/>
      <c r="P457" s="193"/>
      <c r="Q457" s="193"/>
      <c r="R457" s="193"/>
      <c r="S457" s="193"/>
      <c r="T457" s="194"/>
      <c r="AT457" s="188" t="s">
        <v>147</v>
      </c>
      <c r="AU457" s="188" t="s">
        <v>81</v>
      </c>
      <c r="AV457" s="12" t="s">
        <v>81</v>
      </c>
      <c r="AW457" s="12" t="s">
        <v>37</v>
      </c>
      <c r="AX457" s="12" t="s">
        <v>73</v>
      </c>
      <c r="AY457" s="188" t="s">
        <v>137</v>
      </c>
    </row>
    <row r="458" spans="2:51" s="13" customFormat="1" ht="22.5" customHeight="1">
      <c r="B458" s="195"/>
      <c r="D458" s="196" t="s">
        <v>147</v>
      </c>
      <c r="E458" s="197" t="s">
        <v>3</v>
      </c>
      <c r="F458" s="198" t="s">
        <v>150</v>
      </c>
      <c r="H458" s="199">
        <v>4</v>
      </c>
      <c r="I458" s="200"/>
      <c r="L458" s="195"/>
      <c r="M458" s="201"/>
      <c r="N458" s="202"/>
      <c r="O458" s="202"/>
      <c r="P458" s="202"/>
      <c r="Q458" s="202"/>
      <c r="R458" s="202"/>
      <c r="S458" s="202"/>
      <c r="T458" s="203"/>
      <c r="AT458" s="204" t="s">
        <v>147</v>
      </c>
      <c r="AU458" s="204" t="s">
        <v>81</v>
      </c>
      <c r="AV458" s="13" t="s">
        <v>145</v>
      </c>
      <c r="AW458" s="13" t="s">
        <v>37</v>
      </c>
      <c r="AX458" s="13" t="s">
        <v>22</v>
      </c>
      <c r="AY458" s="204" t="s">
        <v>137</v>
      </c>
    </row>
    <row r="459" spans="2:65" s="1" customFormat="1" ht="22.5" customHeight="1">
      <c r="B459" s="163"/>
      <c r="C459" s="209" t="s">
        <v>533</v>
      </c>
      <c r="D459" s="209" t="s">
        <v>202</v>
      </c>
      <c r="E459" s="210" t="s">
        <v>534</v>
      </c>
      <c r="F459" s="211" t="s">
        <v>535</v>
      </c>
      <c r="G459" s="212" t="s">
        <v>193</v>
      </c>
      <c r="H459" s="213">
        <v>5</v>
      </c>
      <c r="I459" s="214"/>
      <c r="J459" s="215">
        <f>ROUND(I459*H459,2)</f>
        <v>0</v>
      </c>
      <c r="K459" s="211" t="s">
        <v>144</v>
      </c>
      <c r="L459" s="216"/>
      <c r="M459" s="217" t="s">
        <v>3</v>
      </c>
      <c r="N459" s="218" t="s">
        <v>44</v>
      </c>
      <c r="O459" s="35"/>
      <c r="P459" s="173">
        <f>O459*H459</f>
        <v>0</v>
      </c>
      <c r="Q459" s="173">
        <v>0</v>
      </c>
      <c r="R459" s="173">
        <f>Q459*H459</f>
        <v>0</v>
      </c>
      <c r="S459" s="173">
        <v>0</v>
      </c>
      <c r="T459" s="174">
        <f>S459*H459</f>
        <v>0</v>
      </c>
      <c r="AR459" s="17" t="s">
        <v>316</v>
      </c>
      <c r="AT459" s="17" t="s">
        <v>202</v>
      </c>
      <c r="AU459" s="17" t="s">
        <v>81</v>
      </c>
      <c r="AY459" s="17" t="s">
        <v>137</v>
      </c>
      <c r="BE459" s="175">
        <f>IF(N459="základní",J459,0)</f>
        <v>0</v>
      </c>
      <c r="BF459" s="175">
        <f>IF(N459="snížená",J459,0)</f>
        <v>0</v>
      </c>
      <c r="BG459" s="175">
        <f>IF(N459="zákl. přenesená",J459,0)</f>
        <v>0</v>
      </c>
      <c r="BH459" s="175">
        <f>IF(N459="sníž. přenesená",J459,0)</f>
        <v>0</v>
      </c>
      <c r="BI459" s="175">
        <f>IF(N459="nulová",J459,0)</f>
        <v>0</v>
      </c>
      <c r="BJ459" s="17" t="s">
        <v>22</v>
      </c>
      <c r="BK459" s="175">
        <f>ROUND(I459*H459,2)</f>
        <v>0</v>
      </c>
      <c r="BL459" s="17" t="s">
        <v>221</v>
      </c>
      <c r="BM459" s="17" t="s">
        <v>533</v>
      </c>
    </row>
    <row r="460" spans="2:47" s="1" customFormat="1" ht="22.5" customHeight="1">
      <c r="B460" s="34"/>
      <c r="D460" s="176" t="s">
        <v>146</v>
      </c>
      <c r="F460" s="177" t="s">
        <v>535</v>
      </c>
      <c r="I460" s="178"/>
      <c r="L460" s="34"/>
      <c r="M460" s="63"/>
      <c r="N460" s="35"/>
      <c r="O460" s="35"/>
      <c r="P460" s="35"/>
      <c r="Q460" s="35"/>
      <c r="R460" s="35"/>
      <c r="S460" s="35"/>
      <c r="T460" s="64"/>
      <c r="AT460" s="17" t="s">
        <v>146</v>
      </c>
      <c r="AU460" s="17" t="s">
        <v>81</v>
      </c>
    </row>
    <row r="461" spans="2:51" s="11" customFormat="1" ht="31.5" customHeight="1">
      <c r="B461" s="179"/>
      <c r="D461" s="176" t="s">
        <v>147</v>
      </c>
      <c r="E461" s="180" t="s">
        <v>3</v>
      </c>
      <c r="F461" s="181" t="s">
        <v>536</v>
      </c>
      <c r="H461" s="182" t="s">
        <v>3</v>
      </c>
      <c r="I461" s="183"/>
      <c r="L461" s="179"/>
      <c r="M461" s="184"/>
      <c r="N461" s="185"/>
      <c r="O461" s="185"/>
      <c r="P461" s="185"/>
      <c r="Q461" s="185"/>
      <c r="R461" s="185"/>
      <c r="S461" s="185"/>
      <c r="T461" s="186"/>
      <c r="AT461" s="182" t="s">
        <v>147</v>
      </c>
      <c r="AU461" s="182" t="s">
        <v>81</v>
      </c>
      <c r="AV461" s="11" t="s">
        <v>22</v>
      </c>
      <c r="AW461" s="11" t="s">
        <v>37</v>
      </c>
      <c r="AX461" s="11" t="s">
        <v>73</v>
      </c>
      <c r="AY461" s="182" t="s">
        <v>137</v>
      </c>
    </row>
    <row r="462" spans="2:51" s="12" customFormat="1" ht="22.5" customHeight="1">
      <c r="B462" s="187"/>
      <c r="D462" s="176" t="s">
        <v>147</v>
      </c>
      <c r="E462" s="188" t="s">
        <v>3</v>
      </c>
      <c r="F462" s="189" t="s">
        <v>527</v>
      </c>
      <c r="H462" s="190">
        <v>5</v>
      </c>
      <c r="I462" s="191"/>
      <c r="L462" s="187"/>
      <c r="M462" s="192"/>
      <c r="N462" s="193"/>
      <c r="O462" s="193"/>
      <c r="P462" s="193"/>
      <c r="Q462" s="193"/>
      <c r="R462" s="193"/>
      <c r="S462" s="193"/>
      <c r="T462" s="194"/>
      <c r="AT462" s="188" t="s">
        <v>147</v>
      </c>
      <c r="AU462" s="188" t="s">
        <v>81</v>
      </c>
      <c r="AV462" s="12" t="s">
        <v>81</v>
      </c>
      <c r="AW462" s="12" t="s">
        <v>37</v>
      </c>
      <c r="AX462" s="12" t="s">
        <v>73</v>
      </c>
      <c r="AY462" s="188" t="s">
        <v>137</v>
      </c>
    </row>
    <row r="463" spans="2:51" s="13" customFormat="1" ht="22.5" customHeight="1">
      <c r="B463" s="195"/>
      <c r="D463" s="196" t="s">
        <v>147</v>
      </c>
      <c r="E463" s="197" t="s">
        <v>3</v>
      </c>
      <c r="F463" s="198" t="s">
        <v>150</v>
      </c>
      <c r="H463" s="199">
        <v>5</v>
      </c>
      <c r="I463" s="200"/>
      <c r="L463" s="195"/>
      <c r="M463" s="201"/>
      <c r="N463" s="202"/>
      <c r="O463" s="202"/>
      <c r="P463" s="202"/>
      <c r="Q463" s="202"/>
      <c r="R463" s="202"/>
      <c r="S463" s="202"/>
      <c r="T463" s="203"/>
      <c r="AT463" s="204" t="s">
        <v>147</v>
      </c>
      <c r="AU463" s="204" t="s">
        <v>81</v>
      </c>
      <c r="AV463" s="13" t="s">
        <v>145</v>
      </c>
      <c r="AW463" s="13" t="s">
        <v>37</v>
      </c>
      <c r="AX463" s="13" t="s">
        <v>22</v>
      </c>
      <c r="AY463" s="204" t="s">
        <v>137</v>
      </c>
    </row>
    <row r="464" spans="2:65" s="1" customFormat="1" ht="22.5" customHeight="1">
      <c r="B464" s="163"/>
      <c r="C464" s="209" t="s">
        <v>537</v>
      </c>
      <c r="D464" s="209" t="s">
        <v>202</v>
      </c>
      <c r="E464" s="210" t="s">
        <v>538</v>
      </c>
      <c r="F464" s="211" t="s">
        <v>539</v>
      </c>
      <c r="G464" s="212" t="s">
        <v>193</v>
      </c>
      <c r="H464" s="213">
        <v>4</v>
      </c>
      <c r="I464" s="214"/>
      <c r="J464" s="215">
        <f>ROUND(I464*H464,2)</f>
        <v>0</v>
      </c>
      <c r="K464" s="211" t="s">
        <v>144</v>
      </c>
      <c r="L464" s="216"/>
      <c r="M464" s="217" t="s">
        <v>3</v>
      </c>
      <c r="N464" s="218" t="s">
        <v>44</v>
      </c>
      <c r="O464" s="35"/>
      <c r="P464" s="173">
        <f>O464*H464</f>
        <v>0</v>
      </c>
      <c r="Q464" s="173">
        <v>0</v>
      </c>
      <c r="R464" s="173">
        <f>Q464*H464</f>
        <v>0</v>
      </c>
      <c r="S464" s="173">
        <v>0</v>
      </c>
      <c r="T464" s="174">
        <f>S464*H464</f>
        <v>0</v>
      </c>
      <c r="AR464" s="17" t="s">
        <v>316</v>
      </c>
      <c r="AT464" s="17" t="s">
        <v>202</v>
      </c>
      <c r="AU464" s="17" t="s">
        <v>81</v>
      </c>
      <c r="AY464" s="17" t="s">
        <v>137</v>
      </c>
      <c r="BE464" s="175">
        <f>IF(N464="základní",J464,0)</f>
        <v>0</v>
      </c>
      <c r="BF464" s="175">
        <f>IF(N464="snížená",J464,0)</f>
        <v>0</v>
      </c>
      <c r="BG464" s="175">
        <f>IF(N464="zákl. přenesená",J464,0)</f>
        <v>0</v>
      </c>
      <c r="BH464" s="175">
        <f>IF(N464="sníž. přenesená",J464,0)</f>
        <v>0</v>
      </c>
      <c r="BI464" s="175">
        <f>IF(N464="nulová",J464,0)</f>
        <v>0</v>
      </c>
      <c r="BJ464" s="17" t="s">
        <v>22</v>
      </c>
      <c r="BK464" s="175">
        <f>ROUND(I464*H464,2)</f>
        <v>0</v>
      </c>
      <c r="BL464" s="17" t="s">
        <v>221</v>
      </c>
      <c r="BM464" s="17" t="s">
        <v>537</v>
      </c>
    </row>
    <row r="465" spans="2:47" s="1" customFormat="1" ht="22.5" customHeight="1">
      <c r="B465" s="34"/>
      <c r="D465" s="176" t="s">
        <v>146</v>
      </c>
      <c r="F465" s="177" t="s">
        <v>539</v>
      </c>
      <c r="I465" s="178"/>
      <c r="L465" s="34"/>
      <c r="M465" s="63"/>
      <c r="N465" s="35"/>
      <c r="O465" s="35"/>
      <c r="P465" s="35"/>
      <c r="Q465" s="35"/>
      <c r="R465" s="35"/>
      <c r="S465" s="35"/>
      <c r="T465" s="64"/>
      <c r="AT465" s="17" t="s">
        <v>146</v>
      </c>
      <c r="AU465" s="17" t="s">
        <v>81</v>
      </c>
    </row>
    <row r="466" spans="2:51" s="11" customFormat="1" ht="31.5" customHeight="1">
      <c r="B466" s="179"/>
      <c r="D466" s="176" t="s">
        <v>147</v>
      </c>
      <c r="E466" s="180" t="s">
        <v>3</v>
      </c>
      <c r="F466" s="181" t="s">
        <v>540</v>
      </c>
      <c r="H466" s="182" t="s">
        <v>3</v>
      </c>
      <c r="I466" s="183"/>
      <c r="L466" s="179"/>
      <c r="M466" s="184"/>
      <c r="N466" s="185"/>
      <c r="O466" s="185"/>
      <c r="P466" s="185"/>
      <c r="Q466" s="185"/>
      <c r="R466" s="185"/>
      <c r="S466" s="185"/>
      <c r="T466" s="186"/>
      <c r="AT466" s="182" t="s">
        <v>147</v>
      </c>
      <c r="AU466" s="182" t="s">
        <v>81</v>
      </c>
      <c r="AV466" s="11" t="s">
        <v>22</v>
      </c>
      <c r="AW466" s="11" t="s">
        <v>37</v>
      </c>
      <c r="AX466" s="11" t="s">
        <v>73</v>
      </c>
      <c r="AY466" s="182" t="s">
        <v>137</v>
      </c>
    </row>
    <row r="467" spans="2:51" s="12" customFormat="1" ht="22.5" customHeight="1">
      <c r="B467" s="187"/>
      <c r="D467" s="176" t="s">
        <v>147</v>
      </c>
      <c r="E467" s="188" t="s">
        <v>3</v>
      </c>
      <c r="F467" s="189" t="s">
        <v>526</v>
      </c>
      <c r="H467" s="190">
        <v>4</v>
      </c>
      <c r="I467" s="191"/>
      <c r="L467" s="187"/>
      <c r="M467" s="192"/>
      <c r="N467" s="193"/>
      <c r="O467" s="193"/>
      <c r="P467" s="193"/>
      <c r="Q467" s="193"/>
      <c r="R467" s="193"/>
      <c r="S467" s="193"/>
      <c r="T467" s="194"/>
      <c r="AT467" s="188" t="s">
        <v>147</v>
      </c>
      <c r="AU467" s="188" t="s">
        <v>81</v>
      </c>
      <c r="AV467" s="12" t="s">
        <v>81</v>
      </c>
      <c r="AW467" s="12" t="s">
        <v>37</v>
      </c>
      <c r="AX467" s="12" t="s">
        <v>73</v>
      </c>
      <c r="AY467" s="188" t="s">
        <v>137</v>
      </c>
    </row>
    <row r="468" spans="2:51" s="13" customFormat="1" ht="22.5" customHeight="1">
      <c r="B468" s="195"/>
      <c r="D468" s="196" t="s">
        <v>147</v>
      </c>
      <c r="E468" s="197" t="s">
        <v>3</v>
      </c>
      <c r="F468" s="198" t="s">
        <v>150</v>
      </c>
      <c r="H468" s="199">
        <v>4</v>
      </c>
      <c r="I468" s="200"/>
      <c r="L468" s="195"/>
      <c r="M468" s="201"/>
      <c r="N468" s="202"/>
      <c r="O468" s="202"/>
      <c r="P468" s="202"/>
      <c r="Q468" s="202"/>
      <c r="R468" s="202"/>
      <c r="S468" s="202"/>
      <c r="T468" s="203"/>
      <c r="AT468" s="204" t="s">
        <v>147</v>
      </c>
      <c r="AU468" s="204" t="s">
        <v>81</v>
      </c>
      <c r="AV468" s="13" t="s">
        <v>145</v>
      </c>
      <c r="AW468" s="13" t="s">
        <v>37</v>
      </c>
      <c r="AX468" s="13" t="s">
        <v>22</v>
      </c>
      <c r="AY468" s="204" t="s">
        <v>137</v>
      </c>
    </row>
    <row r="469" spans="2:65" s="1" customFormat="1" ht="22.5" customHeight="1">
      <c r="B469" s="163"/>
      <c r="C469" s="164" t="s">
        <v>541</v>
      </c>
      <c r="D469" s="164" t="s">
        <v>140</v>
      </c>
      <c r="E469" s="165" t="s">
        <v>542</v>
      </c>
      <c r="F469" s="166" t="s">
        <v>543</v>
      </c>
      <c r="G469" s="167" t="s">
        <v>193</v>
      </c>
      <c r="H469" s="168">
        <v>1</v>
      </c>
      <c r="I469" s="169"/>
      <c r="J469" s="170">
        <f>ROUND(I469*H469,2)</f>
        <v>0</v>
      </c>
      <c r="K469" s="166" t="s">
        <v>144</v>
      </c>
      <c r="L469" s="34"/>
      <c r="M469" s="171" t="s">
        <v>3</v>
      </c>
      <c r="N469" s="172" t="s">
        <v>44</v>
      </c>
      <c r="O469" s="35"/>
      <c r="P469" s="173">
        <f>O469*H469</f>
        <v>0</v>
      </c>
      <c r="Q469" s="173">
        <v>0</v>
      </c>
      <c r="R469" s="173">
        <f>Q469*H469</f>
        <v>0</v>
      </c>
      <c r="S469" s="173">
        <v>0</v>
      </c>
      <c r="T469" s="174">
        <f>S469*H469</f>
        <v>0</v>
      </c>
      <c r="AR469" s="17" t="s">
        <v>221</v>
      </c>
      <c r="AT469" s="17" t="s">
        <v>140</v>
      </c>
      <c r="AU469" s="17" t="s">
        <v>81</v>
      </c>
      <c r="AY469" s="17" t="s">
        <v>137</v>
      </c>
      <c r="BE469" s="175">
        <f>IF(N469="základní",J469,0)</f>
        <v>0</v>
      </c>
      <c r="BF469" s="175">
        <f>IF(N469="snížená",J469,0)</f>
        <v>0</v>
      </c>
      <c r="BG469" s="175">
        <f>IF(N469="zákl. přenesená",J469,0)</f>
        <v>0</v>
      </c>
      <c r="BH469" s="175">
        <f>IF(N469="sníž. přenesená",J469,0)</f>
        <v>0</v>
      </c>
      <c r="BI469" s="175">
        <f>IF(N469="nulová",J469,0)</f>
        <v>0</v>
      </c>
      <c r="BJ469" s="17" t="s">
        <v>22</v>
      </c>
      <c r="BK469" s="175">
        <f>ROUND(I469*H469,2)</f>
        <v>0</v>
      </c>
      <c r="BL469" s="17" t="s">
        <v>221</v>
      </c>
      <c r="BM469" s="17" t="s">
        <v>541</v>
      </c>
    </row>
    <row r="470" spans="2:47" s="1" customFormat="1" ht="22.5" customHeight="1">
      <c r="B470" s="34"/>
      <c r="D470" s="196" t="s">
        <v>146</v>
      </c>
      <c r="F470" s="208" t="s">
        <v>543</v>
      </c>
      <c r="I470" s="178"/>
      <c r="L470" s="34"/>
      <c r="M470" s="63"/>
      <c r="N470" s="35"/>
      <c r="O470" s="35"/>
      <c r="P470" s="35"/>
      <c r="Q470" s="35"/>
      <c r="R470" s="35"/>
      <c r="S470" s="35"/>
      <c r="T470" s="64"/>
      <c r="AT470" s="17" t="s">
        <v>146</v>
      </c>
      <c r="AU470" s="17" t="s">
        <v>81</v>
      </c>
    </row>
    <row r="471" spans="2:65" s="1" customFormat="1" ht="22.5" customHeight="1">
      <c r="B471" s="163"/>
      <c r="C471" s="209" t="s">
        <v>544</v>
      </c>
      <c r="D471" s="209" t="s">
        <v>202</v>
      </c>
      <c r="E471" s="210" t="s">
        <v>545</v>
      </c>
      <c r="F471" s="211" t="s">
        <v>546</v>
      </c>
      <c r="G471" s="212" t="s">
        <v>193</v>
      </c>
      <c r="H471" s="213">
        <v>1</v>
      </c>
      <c r="I471" s="214"/>
      <c r="J471" s="215">
        <f>ROUND(I471*H471,2)</f>
        <v>0</v>
      </c>
      <c r="K471" s="211" t="s">
        <v>144</v>
      </c>
      <c r="L471" s="216"/>
      <c r="M471" s="217" t="s">
        <v>3</v>
      </c>
      <c r="N471" s="218" t="s">
        <v>44</v>
      </c>
      <c r="O471" s="35"/>
      <c r="P471" s="173">
        <f>O471*H471</f>
        <v>0</v>
      </c>
      <c r="Q471" s="173">
        <v>0</v>
      </c>
      <c r="R471" s="173">
        <f>Q471*H471</f>
        <v>0</v>
      </c>
      <c r="S471" s="173">
        <v>0</v>
      </c>
      <c r="T471" s="174">
        <f>S471*H471</f>
        <v>0</v>
      </c>
      <c r="AR471" s="17" t="s">
        <v>316</v>
      </c>
      <c r="AT471" s="17" t="s">
        <v>202</v>
      </c>
      <c r="AU471" s="17" t="s">
        <v>81</v>
      </c>
      <c r="AY471" s="17" t="s">
        <v>137</v>
      </c>
      <c r="BE471" s="175">
        <f>IF(N471="základní",J471,0)</f>
        <v>0</v>
      </c>
      <c r="BF471" s="175">
        <f>IF(N471="snížená",J471,0)</f>
        <v>0</v>
      </c>
      <c r="BG471" s="175">
        <f>IF(N471="zákl. přenesená",J471,0)</f>
        <v>0</v>
      </c>
      <c r="BH471" s="175">
        <f>IF(N471="sníž. přenesená",J471,0)</f>
        <v>0</v>
      </c>
      <c r="BI471" s="175">
        <f>IF(N471="nulová",J471,0)</f>
        <v>0</v>
      </c>
      <c r="BJ471" s="17" t="s">
        <v>22</v>
      </c>
      <c r="BK471" s="175">
        <f>ROUND(I471*H471,2)</f>
        <v>0</v>
      </c>
      <c r="BL471" s="17" t="s">
        <v>221</v>
      </c>
      <c r="BM471" s="17" t="s">
        <v>544</v>
      </c>
    </row>
    <row r="472" spans="2:47" s="1" customFormat="1" ht="22.5" customHeight="1">
      <c r="B472" s="34"/>
      <c r="D472" s="196" t="s">
        <v>146</v>
      </c>
      <c r="F472" s="208" t="s">
        <v>546</v>
      </c>
      <c r="I472" s="178"/>
      <c r="L472" s="34"/>
      <c r="M472" s="63"/>
      <c r="N472" s="35"/>
      <c r="O472" s="35"/>
      <c r="P472" s="35"/>
      <c r="Q472" s="35"/>
      <c r="R472" s="35"/>
      <c r="S472" s="35"/>
      <c r="T472" s="64"/>
      <c r="AT472" s="17" t="s">
        <v>146</v>
      </c>
      <c r="AU472" s="17" t="s">
        <v>81</v>
      </c>
    </row>
    <row r="473" spans="2:65" s="1" customFormat="1" ht="22.5" customHeight="1">
      <c r="B473" s="163"/>
      <c r="C473" s="164" t="s">
        <v>547</v>
      </c>
      <c r="D473" s="164" t="s">
        <v>140</v>
      </c>
      <c r="E473" s="165" t="s">
        <v>548</v>
      </c>
      <c r="F473" s="166" t="s">
        <v>549</v>
      </c>
      <c r="G473" s="167" t="s">
        <v>193</v>
      </c>
      <c r="H473" s="168">
        <v>14</v>
      </c>
      <c r="I473" s="169"/>
      <c r="J473" s="170">
        <f>ROUND(I473*H473,2)</f>
        <v>0</v>
      </c>
      <c r="K473" s="166" t="s">
        <v>144</v>
      </c>
      <c r="L473" s="34"/>
      <c r="M473" s="171" t="s">
        <v>3</v>
      </c>
      <c r="N473" s="172" t="s">
        <v>44</v>
      </c>
      <c r="O473" s="35"/>
      <c r="P473" s="173">
        <f>O473*H473</f>
        <v>0</v>
      </c>
      <c r="Q473" s="173">
        <v>0</v>
      </c>
      <c r="R473" s="173">
        <f>Q473*H473</f>
        <v>0</v>
      </c>
      <c r="S473" s="173">
        <v>0</v>
      </c>
      <c r="T473" s="174">
        <f>S473*H473</f>
        <v>0</v>
      </c>
      <c r="AR473" s="17" t="s">
        <v>221</v>
      </c>
      <c r="AT473" s="17" t="s">
        <v>140</v>
      </c>
      <c r="AU473" s="17" t="s">
        <v>81</v>
      </c>
      <c r="AY473" s="17" t="s">
        <v>137</v>
      </c>
      <c r="BE473" s="175">
        <f>IF(N473="základní",J473,0)</f>
        <v>0</v>
      </c>
      <c r="BF473" s="175">
        <f>IF(N473="snížená",J473,0)</f>
        <v>0</v>
      </c>
      <c r="BG473" s="175">
        <f>IF(N473="zákl. přenesená",J473,0)</f>
        <v>0</v>
      </c>
      <c r="BH473" s="175">
        <f>IF(N473="sníž. přenesená",J473,0)</f>
        <v>0</v>
      </c>
      <c r="BI473" s="175">
        <f>IF(N473="nulová",J473,0)</f>
        <v>0</v>
      </c>
      <c r="BJ473" s="17" t="s">
        <v>22</v>
      </c>
      <c r="BK473" s="175">
        <f>ROUND(I473*H473,2)</f>
        <v>0</v>
      </c>
      <c r="BL473" s="17" t="s">
        <v>221</v>
      </c>
      <c r="BM473" s="17" t="s">
        <v>547</v>
      </c>
    </row>
    <row r="474" spans="2:47" s="1" customFormat="1" ht="22.5" customHeight="1">
      <c r="B474" s="34"/>
      <c r="D474" s="176" t="s">
        <v>146</v>
      </c>
      <c r="F474" s="177" t="s">
        <v>549</v>
      </c>
      <c r="I474" s="178"/>
      <c r="L474" s="34"/>
      <c r="M474" s="63"/>
      <c r="N474" s="35"/>
      <c r="O474" s="35"/>
      <c r="P474" s="35"/>
      <c r="Q474" s="35"/>
      <c r="R474" s="35"/>
      <c r="S474" s="35"/>
      <c r="T474" s="64"/>
      <c r="AT474" s="17" t="s">
        <v>146</v>
      </c>
      <c r="AU474" s="17" t="s">
        <v>81</v>
      </c>
    </row>
    <row r="475" spans="2:51" s="11" customFormat="1" ht="31.5" customHeight="1">
      <c r="B475" s="179"/>
      <c r="D475" s="176" t="s">
        <v>147</v>
      </c>
      <c r="E475" s="180" t="s">
        <v>3</v>
      </c>
      <c r="F475" s="181" t="s">
        <v>550</v>
      </c>
      <c r="H475" s="182" t="s">
        <v>3</v>
      </c>
      <c r="I475" s="183"/>
      <c r="L475" s="179"/>
      <c r="M475" s="184"/>
      <c r="N475" s="185"/>
      <c r="O475" s="185"/>
      <c r="P475" s="185"/>
      <c r="Q475" s="185"/>
      <c r="R475" s="185"/>
      <c r="S475" s="185"/>
      <c r="T475" s="186"/>
      <c r="AT475" s="182" t="s">
        <v>147</v>
      </c>
      <c r="AU475" s="182" t="s">
        <v>81</v>
      </c>
      <c r="AV475" s="11" t="s">
        <v>22</v>
      </c>
      <c r="AW475" s="11" t="s">
        <v>37</v>
      </c>
      <c r="AX475" s="11" t="s">
        <v>73</v>
      </c>
      <c r="AY475" s="182" t="s">
        <v>137</v>
      </c>
    </row>
    <row r="476" spans="2:51" s="12" customFormat="1" ht="22.5" customHeight="1">
      <c r="B476" s="187"/>
      <c r="D476" s="176" t="s">
        <v>147</v>
      </c>
      <c r="E476" s="188" t="s">
        <v>3</v>
      </c>
      <c r="F476" s="189" t="s">
        <v>551</v>
      </c>
      <c r="H476" s="190">
        <v>1</v>
      </c>
      <c r="I476" s="191"/>
      <c r="L476" s="187"/>
      <c r="M476" s="192"/>
      <c r="N476" s="193"/>
      <c r="O476" s="193"/>
      <c r="P476" s="193"/>
      <c r="Q476" s="193"/>
      <c r="R476" s="193"/>
      <c r="S476" s="193"/>
      <c r="T476" s="194"/>
      <c r="AT476" s="188" t="s">
        <v>147</v>
      </c>
      <c r="AU476" s="188" t="s">
        <v>81</v>
      </c>
      <c r="AV476" s="12" t="s">
        <v>81</v>
      </c>
      <c r="AW476" s="12" t="s">
        <v>37</v>
      </c>
      <c r="AX476" s="12" t="s">
        <v>73</v>
      </c>
      <c r="AY476" s="188" t="s">
        <v>137</v>
      </c>
    </row>
    <row r="477" spans="2:51" s="12" customFormat="1" ht="22.5" customHeight="1">
      <c r="B477" s="187"/>
      <c r="D477" s="176" t="s">
        <v>147</v>
      </c>
      <c r="E477" s="188" t="s">
        <v>3</v>
      </c>
      <c r="F477" s="189" t="s">
        <v>552</v>
      </c>
      <c r="H477" s="190">
        <v>1</v>
      </c>
      <c r="I477" s="191"/>
      <c r="L477" s="187"/>
      <c r="M477" s="192"/>
      <c r="N477" s="193"/>
      <c r="O477" s="193"/>
      <c r="P477" s="193"/>
      <c r="Q477" s="193"/>
      <c r="R477" s="193"/>
      <c r="S477" s="193"/>
      <c r="T477" s="194"/>
      <c r="AT477" s="188" t="s">
        <v>147</v>
      </c>
      <c r="AU477" s="188" t="s">
        <v>81</v>
      </c>
      <c r="AV477" s="12" t="s">
        <v>81</v>
      </c>
      <c r="AW477" s="12" t="s">
        <v>37</v>
      </c>
      <c r="AX477" s="12" t="s">
        <v>73</v>
      </c>
      <c r="AY477" s="188" t="s">
        <v>137</v>
      </c>
    </row>
    <row r="478" spans="2:51" s="12" customFormat="1" ht="22.5" customHeight="1">
      <c r="B478" s="187"/>
      <c r="D478" s="176" t="s">
        <v>147</v>
      </c>
      <c r="E478" s="188" t="s">
        <v>3</v>
      </c>
      <c r="F478" s="189" t="s">
        <v>553</v>
      </c>
      <c r="H478" s="190">
        <v>1</v>
      </c>
      <c r="I478" s="191"/>
      <c r="L478" s="187"/>
      <c r="M478" s="192"/>
      <c r="N478" s="193"/>
      <c r="O478" s="193"/>
      <c r="P478" s="193"/>
      <c r="Q478" s="193"/>
      <c r="R478" s="193"/>
      <c r="S478" s="193"/>
      <c r="T478" s="194"/>
      <c r="AT478" s="188" t="s">
        <v>147</v>
      </c>
      <c r="AU478" s="188" t="s">
        <v>81</v>
      </c>
      <c r="AV478" s="12" t="s">
        <v>81</v>
      </c>
      <c r="AW478" s="12" t="s">
        <v>37</v>
      </c>
      <c r="AX478" s="12" t="s">
        <v>73</v>
      </c>
      <c r="AY478" s="188" t="s">
        <v>137</v>
      </c>
    </row>
    <row r="479" spans="2:51" s="12" customFormat="1" ht="22.5" customHeight="1">
      <c r="B479" s="187"/>
      <c r="D479" s="176" t="s">
        <v>147</v>
      </c>
      <c r="E479" s="188" t="s">
        <v>3</v>
      </c>
      <c r="F479" s="189" t="s">
        <v>554</v>
      </c>
      <c r="H479" s="190">
        <v>2</v>
      </c>
      <c r="I479" s="191"/>
      <c r="L479" s="187"/>
      <c r="M479" s="192"/>
      <c r="N479" s="193"/>
      <c r="O479" s="193"/>
      <c r="P479" s="193"/>
      <c r="Q479" s="193"/>
      <c r="R479" s="193"/>
      <c r="S479" s="193"/>
      <c r="T479" s="194"/>
      <c r="AT479" s="188" t="s">
        <v>147</v>
      </c>
      <c r="AU479" s="188" t="s">
        <v>81</v>
      </c>
      <c r="AV479" s="12" t="s">
        <v>81</v>
      </c>
      <c r="AW479" s="12" t="s">
        <v>37</v>
      </c>
      <c r="AX479" s="12" t="s">
        <v>73</v>
      </c>
      <c r="AY479" s="188" t="s">
        <v>137</v>
      </c>
    </row>
    <row r="480" spans="2:51" s="12" customFormat="1" ht="22.5" customHeight="1">
      <c r="B480" s="187"/>
      <c r="D480" s="176" t="s">
        <v>147</v>
      </c>
      <c r="E480" s="188" t="s">
        <v>3</v>
      </c>
      <c r="F480" s="189" t="s">
        <v>555</v>
      </c>
      <c r="H480" s="190">
        <v>2</v>
      </c>
      <c r="I480" s="191"/>
      <c r="L480" s="187"/>
      <c r="M480" s="192"/>
      <c r="N480" s="193"/>
      <c r="O480" s="193"/>
      <c r="P480" s="193"/>
      <c r="Q480" s="193"/>
      <c r="R480" s="193"/>
      <c r="S480" s="193"/>
      <c r="T480" s="194"/>
      <c r="AT480" s="188" t="s">
        <v>147</v>
      </c>
      <c r="AU480" s="188" t="s">
        <v>81</v>
      </c>
      <c r="AV480" s="12" t="s">
        <v>81</v>
      </c>
      <c r="AW480" s="12" t="s">
        <v>37</v>
      </c>
      <c r="AX480" s="12" t="s">
        <v>73</v>
      </c>
      <c r="AY480" s="188" t="s">
        <v>137</v>
      </c>
    </row>
    <row r="481" spans="2:51" s="12" customFormat="1" ht="22.5" customHeight="1">
      <c r="B481" s="187"/>
      <c r="D481" s="176" t="s">
        <v>147</v>
      </c>
      <c r="E481" s="188" t="s">
        <v>3</v>
      </c>
      <c r="F481" s="189" t="s">
        <v>556</v>
      </c>
      <c r="H481" s="190">
        <v>3</v>
      </c>
      <c r="I481" s="191"/>
      <c r="L481" s="187"/>
      <c r="M481" s="192"/>
      <c r="N481" s="193"/>
      <c r="O481" s="193"/>
      <c r="P481" s="193"/>
      <c r="Q481" s="193"/>
      <c r="R481" s="193"/>
      <c r="S481" s="193"/>
      <c r="T481" s="194"/>
      <c r="AT481" s="188" t="s">
        <v>147</v>
      </c>
      <c r="AU481" s="188" t="s">
        <v>81</v>
      </c>
      <c r="AV481" s="12" t="s">
        <v>81</v>
      </c>
      <c r="AW481" s="12" t="s">
        <v>37</v>
      </c>
      <c r="AX481" s="12" t="s">
        <v>73</v>
      </c>
      <c r="AY481" s="188" t="s">
        <v>137</v>
      </c>
    </row>
    <row r="482" spans="2:51" s="12" customFormat="1" ht="22.5" customHeight="1">
      <c r="B482" s="187"/>
      <c r="D482" s="176" t="s">
        <v>147</v>
      </c>
      <c r="E482" s="188" t="s">
        <v>3</v>
      </c>
      <c r="F482" s="189" t="s">
        <v>557</v>
      </c>
      <c r="H482" s="190">
        <v>1</v>
      </c>
      <c r="I482" s="191"/>
      <c r="L482" s="187"/>
      <c r="M482" s="192"/>
      <c r="N482" s="193"/>
      <c r="O482" s="193"/>
      <c r="P482" s="193"/>
      <c r="Q482" s="193"/>
      <c r="R482" s="193"/>
      <c r="S482" s="193"/>
      <c r="T482" s="194"/>
      <c r="AT482" s="188" t="s">
        <v>147</v>
      </c>
      <c r="AU482" s="188" t="s">
        <v>81</v>
      </c>
      <c r="AV482" s="12" t="s">
        <v>81</v>
      </c>
      <c r="AW482" s="12" t="s">
        <v>37</v>
      </c>
      <c r="AX482" s="12" t="s">
        <v>73</v>
      </c>
      <c r="AY482" s="188" t="s">
        <v>137</v>
      </c>
    </row>
    <row r="483" spans="2:51" s="12" customFormat="1" ht="22.5" customHeight="1">
      <c r="B483" s="187"/>
      <c r="D483" s="176" t="s">
        <v>147</v>
      </c>
      <c r="E483" s="188" t="s">
        <v>3</v>
      </c>
      <c r="F483" s="189" t="s">
        <v>558</v>
      </c>
      <c r="H483" s="190">
        <v>3</v>
      </c>
      <c r="I483" s="191"/>
      <c r="L483" s="187"/>
      <c r="M483" s="192"/>
      <c r="N483" s="193"/>
      <c r="O483" s="193"/>
      <c r="P483" s="193"/>
      <c r="Q483" s="193"/>
      <c r="R483" s="193"/>
      <c r="S483" s="193"/>
      <c r="T483" s="194"/>
      <c r="AT483" s="188" t="s">
        <v>147</v>
      </c>
      <c r="AU483" s="188" t="s">
        <v>81</v>
      </c>
      <c r="AV483" s="12" t="s">
        <v>81</v>
      </c>
      <c r="AW483" s="12" t="s">
        <v>37</v>
      </c>
      <c r="AX483" s="12" t="s">
        <v>73</v>
      </c>
      <c r="AY483" s="188" t="s">
        <v>137</v>
      </c>
    </row>
    <row r="484" spans="2:51" s="13" customFormat="1" ht="22.5" customHeight="1">
      <c r="B484" s="195"/>
      <c r="D484" s="196" t="s">
        <v>147</v>
      </c>
      <c r="E484" s="197" t="s">
        <v>3</v>
      </c>
      <c r="F484" s="198" t="s">
        <v>150</v>
      </c>
      <c r="H484" s="199">
        <v>14</v>
      </c>
      <c r="I484" s="200"/>
      <c r="L484" s="195"/>
      <c r="M484" s="201"/>
      <c r="N484" s="202"/>
      <c r="O484" s="202"/>
      <c r="P484" s="202"/>
      <c r="Q484" s="202"/>
      <c r="R484" s="202"/>
      <c r="S484" s="202"/>
      <c r="T484" s="203"/>
      <c r="AT484" s="204" t="s">
        <v>147</v>
      </c>
      <c r="AU484" s="204" t="s">
        <v>81</v>
      </c>
      <c r="AV484" s="13" t="s">
        <v>145</v>
      </c>
      <c r="AW484" s="13" t="s">
        <v>37</v>
      </c>
      <c r="AX484" s="13" t="s">
        <v>22</v>
      </c>
      <c r="AY484" s="204" t="s">
        <v>137</v>
      </c>
    </row>
    <row r="485" spans="2:65" s="1" customFormat="1" ht="22.5" customHeight="1">
      <c r="B485" s="163"/>
      <c r="C485" s="164" t="s">
        <v>559</v>
      </c>
      <c r="D485" s="164" t="s">
        <v>140</v>
      </c>
      <c r="E485" s="165" t="s">
        <v>560</v>
      </c>
      <c r="F485" s="166" t="s">
        <v>561</v>
      </c>
      <c r="G485" s="167" t="s">
        <v>342</v>
      </c>
      <c r="H485" s="219"/>
      <c r="I485" s="169"/>
      <c r="J485" s="170">
        <f>ROUND(I485*H485,2)</f>
        <v>0</v>
      </c>
      <c r="K485" s="166" t="s">
        <v>144</v>
      </c>
      <c r="L485" s="34"/>
      <c r="M485" s="171" t="s">
        <v>3</v>
      </c>
      <c r="N485" s="172" t="s">
        <v>44</v>
      </c>
      <c r="O485" s="35"/>
      <c r="P485" s="173">
        <f>O485*H485</f>
        <v>0</v>
      </c>
      <c r="Q485" s="173">
        <v>0</v>
      </c>
      <c r="R485" s="173">
        <f>Q485*H485</f>
        <v>0</v>
      </c>
      <c r="S485" s="173">
        <v>0</v>
      </c>
      <c r="T485" s="174">
        <f>S485*H485</f>
        <v>0</v>
      </c>
      <c r="AR485" s="17" t="s">
        <v>221</v>
      </c>
      <c r="AT485" s="17" t="s">
        <v>140</v>
      </c>
      <c r="AU485" s="17" t="s">
        <v>81</v>
      </c>
      <c r="AY485" s="17" t="s">
        <v>137</v>
      </c>
      <c r="BE485" s="175">
        <f>IF(N485="základní",J485,0)</f>
        <v>0</v>
      </c>
      <c r="BF485" s="175">
        <f>IF(N485="snížená",J485,0)</f>
        <v>0</v>
      </c>
      <c r="BG485" s="175">
        <f>IF(N485="zákl. přenesená",J485,0)</f>
        <v>0</v>
      </c>
      <c r="BH485" s="175">
        <f>IF(N485="sníž. přenesená",J485,0)</f>
        <v>0</v>
      </c>
      <c r="BI485" s="175">
        <f>IF(N485="nulová",J485,0)</f>
        <v>0</v>
      </c>
      <c r="BJ485" s="17" t="s">
        <v>22</v>
      </c>
      <c r="BK485" s="175">
        <f>ROUND(I485*H485,2)</f>
        <v>0</v>
      </c>
      <c r="BL485" s="17" t="s">
        <v>221</v>
      </c>
      <c r="BM485" s="17" t="s">
        <v>559</v>
      </c>
    </row>
    <row r="486" spans="2:47" s="1" customFormat="1" ht="22.5" customHeight="1">
      <c r="B486" s="34"/>
      <c r="D486" s="176" t="s">
        <v>146</v>
      </c>
      <c r="F486" s="177" t="s">
        <v>561</v>
      </c>
      <c r="I486" s="178"/>
      <c r="L486" s="34"/>
      <c r="M486" s="63"/>
      <c r="N486" s="35"/>
      <c r="O486" s="35"/>
      <c r="P486" s="35"/>
      <c r="Q486" s="35"/>
      <c r="R486" s="35"/>
      <c r="S486" s="35"/>
      <c r="T486" s="64"/>
      <c r="AT486" s="17" t="s">
        <v>146</v>
      </c>
      <c r="AU486" s="17" t="s">
        <v>81</v>
      </c>
    </row>
    <row r="487" spans="2:63" s="10" customFormat="1" ht="29.25" customHeight="1">
      <c r="B487" s="149"/>
      <c r="D487" s="160" t="s">
        <v>72</v>
      </c>
      <c r="E487" s="161" t="s">
        <v>562</v>
      </c>
      <c r="F487" s="161" t="s">
        <v>563</v>
      </c>
      <c r="I487" s="152"/>
      <c r="J487" s="162">
        <f>BK487</f>
        <v>0</v>
      </c>
      <c r="L487" s="149"/>
      <c r="M487" s="154"/>
      <c r="N487" s="155"/>
      <c r="O487" s="155"/>
      <c r="P487" s="156">
        <f>SUM(P488:P504)</f>
        <v>0</v>
      </c>
      <c r="Q487" s="155"/>
      <c r="R487" s="156">
        <f>SUM(R488:R504)</f>
        <v>0</v>
      </c>
      <c r="S487" s="155"/>
      <c r="T487" s="157">
        <f>SUM(T488:T504)</f>
        <v>0</v>
      </c>
      <c r="AR487" s="150" t="s">
        <v>81</v>
      </c>
      <c r="AT487" s="158" t="s">
        <v>72</v>
      </c>
      <c r="AU487" s="158" t="s">
        <v>22</v>
      </c>
      <c r="AY487" s="150" t="s">
        <v>137</v>
      </c>
      <c r="BK487" s="159">
        <f>SUM(BK488:BK504)</f>
        <v>0</v>
      </c>
    </row>
    <row r="488" spans="2:65" s="1" customFormat="1" ht="22.5" customHeight="1">
      <c r="B488" s="163"/>
      <c r="C488" s="164" t="s">
        <v>564</v>
      </c>
      <c r="D488" s="164" t="s">
        <v>140</v>
      </c>
      <c r="E488" s="165" t="s">
        <v>565</v>
      </c>
      <c r="F488" s="166" t="s">
        <v>566</v>
      </c>
      <c r="G488" s="167" t="s">
        <v>143</v>
      </c>
      <c r="H488" s="168">
        <v>23.328</v>
      </c>
      <c r="I488" s="169"/>
      <c r="J488" s="170">
        <f>ROUND(I488*H488,2)</f>
        <v>0</v>
      </c>
      <c r="K488" s="166" t="s">
        <v>144</v>
      </c>
      <c r="L488" s="34"/>
      <c r="M488" s="171" t="s">
        <v>3</v>
      </c>
      <c r="N488" s="172" t="s">
        <v>44</v>
      </c>
      <c r="O488" s="35"/>
      <c r="P488" s="173">
        <f>O488*H488</f>
        <v>0</v>
      </c>
      <c r="Q488" s="173">
        <v>0</v>
      </c>
      <c r="R488" s="173">
        <f>Q488*H488</f>
        <v>0</v>
      </c>
      <c r="S488" s="173">
        <v>0</v>
      </c>
      <c r="T488" s="174">
        <f>S488*H488</f>
        <v>0</v>
      </c>
      <c r="AR488" s="17" t="s">
        <v>221</v>
      </c>
      <c r="AT488" s="17" t="s">
        <v>140</v>
      </c>
      <c r="AU488" s="17" t="s">
        <v>81</v>
      </c>
      <c r="AY488" s="17" t="s">
        <v>137</v>
      </c>
      <c r="BE488" s="175">
        <f>IF(N488="základní",J488,0)</f>
        <v>0</v>
      </c>
      <c r="BF488" s="175">
        <f>IF(N488="snížená",J488,0)</f>
        <v>0</v>
      </c>
      <c r="BG488" s="175">
        <f>IF(N488="zákl. přenesená",J488,0)</f>
        <v>0</v>
      </c>
      <c r="BH488" s="175">
        <f>IF(N488="sníž. přenesená",J488,0)</f>
        <v>0</v>
      </c>
      <c r="BI488" s="175">
        <f>IF(N488="nulová",J488,0)</f>
        <v>0</v>
      </c>
      <c r="BJ488" s="17" t="s">
        <v>22</v>
      </c>
      <c r="BK488" s="175">
        <f>ROUND(I488*H488,2)</f>
        <v>0</v>
      </c>
      <c r="BL488" s="17" t="s">
        <v>221</v>
      </c>
      <c r="BM488" s="17" t="s">
        <v>564</v>
      </c>
    </row>
    <row r="489" spans="2:47" s="1" customFormat="1" ht="22.5" customHeight="1">
      <c r="B489" s="34"/>
      <c r="D489" s="176" t="s">
        <v>146</v>
      </c>
      <c r="F489" s="177" t="s">
        <v>566</v>
      </c>
      <c r="I489" s="178"/>
      <c r="L489" s="34"/>
      <c r="M489" s="63"/>
      <c r="N489" s="35"/>
      <c r="O489" s="35"/>
      <c r="P489" s="35"/>
      <c r="Q489" s="35"/>
      <c r="R489" s="35"/>
      <c r="S489" s="35"/>
      <c r="T489" s="64"/>
      <c r="AT489" s="17" t="s">
        <v>146</v>
      </c>
      <c r="AU489" s="17" t="s">
        <v>81</v>
      </c>
    </row>
    <row r="490" spans="2:51" s="11" customFormat="1" ht="22.5" customHeight="1">
      <c r="B490" s="179"/>
      <c r="D490" s="176" t="s">
        <v>147</v>
      </c>
      <c r="E490" s="180" t="s">
        <v>3</v>
      </c>
      <c r="F490" s="181" t="s">
        <v>566</v>
      </c>
      <c r="H490" s="182" t="s">
        <v>3</v>
      </c>
      <c r="I490" s="183"/>
      <c r="L490" s="179"/>
      <c r="M490" s="184"/>
      <c r="N490" s="185"/>
      <c r="O490" s="185"/>
      <c r="P490" s="185"/>
      <c r="Q490" s="185"/>
      <c r="R490" s="185"/>
      <c r="S490" s="185"/>
      <c r="T490" s="186"/>
      <c r="AT490" s="182" t="s">
        <v>147</v>
      </c>
      <c r="AU490" s="182" t="s">
        <v>81</v>
      </c>
      <c r="AV490" s="11" t="s">
        <v>22</v>
      </c>
      <c r="AW490" s="11" t="s">
        <v>37</v>
      </c>
      <c r="AX490" s="11" t="s">
        <v>73</v>
      </c>
      <c r="AY490" s="182" t="s">
        <v>137</v>
      </c>
    </row>
    <row r="491" spans="2:51" s="12" customFormat="1" ht="22.5" customHeight="1">
      <c r="B491" s="187"/>
      <c r="D491" s="176" t="s">
        <v>147</v>
      </c>
      <c r="E491" s="188" t="s">
        <v>3</v>
      </c>
      <c r="F491" s="189" t="s">
        <v>567</v>
      </c>
      <c r="H491" s="190">
        <v>7.656</v>
      </c>
      <c r="I491" s="191"/>
      <c r="L491" s="187"/>
      <c r="M491" s="192"/>
      <c r="N491" s="193"/>
      <c r="O491" s="193"/>
      <c r="P491" s="193"/>
      <c r="Q491" s="193"/>
      <c r="R491" s="193"/>
      <c r="S491" s="193"/>
      <c r="T491" s="194"/>
      <c r="AT491" s="188" t="s">
        <v>147</v>
      </c>
      <c r="AU491" s="188" t="s">
        <v>81</v>
      </c>
      <c r="AV491" s="12" t="s">
        <v>81</v>
      </c>
      <c r="AW491" s="12" t="s">
        <v>37</v>
      </c>
      <c r="AX491" s="12" t="s">
        <v>73</v>
      </c>
      <c r="AY491" s="188" t="s">
        <v>137</v>
      </c>
    </row>
    <row r="492" spans="2:51" s="12" customFormat="1" ht="22.5" customHeight="1">
      <c r="B492" s="187"/>
      <c r="D492" s="176" t="s">
        <v>147</v>
      </c>
      <c r="E492" s="188" t="s">
        <v>3</v>
      </c>
      <c r="F492" s="189" t="s">
        <v>568</v>
      </c>
      <c r="H492" s="190">
        <v>3.492</v>
      </c>
      <c r="I492" s="191"/>
      <c r="L492" s="187"/>
      <c r="M492" s="192"/>
      <c r="N492" s="193"/>
      <c r="O492" s="193"/>
      <c r="P492" s="193"/>
      <c r="Q492" s="193"/>
      <c r="R492" s="193"/>
      <c r="S492" s="193"/>
      <c r="T492" s="194"/>
      <c r="AT492" s="188" t="s">
        <v>147</v>
      </c>
      <c r="AU492" s="188" t="s">
        <v>81</v>
      </c>
      <c r="AV492" s="12" t="s">
        <v>81</v>
      </c>
      <c r="AW492" s="12" t="s">
        <v>37</v>
      </c>
      <c r="AX492" s="12" t="s">
        <v>73</v>
      </c>
      <c r="AY492" s="188" t="s">
        <v>137</v>
      </c>
    </row>
    <row r="493" spans="2:51" s="12" customFormat="1" ht="22.5" customHeight="1">
      <c r="B493" s="187"/>
      <c r="D493" s="176" t="s">
        <v>147</v>
      </c>
      <c r="E493" s="188" t="s">
        <v>3</v>
      </c>
      <c r="F493" s="189" t="s">
        <v>569</v>
      </c>
      <c r="H493" s="190">
        <v>2.18</v>
      </c>
      <c r="I493" s="191"/>
      <c r="L493" s="187"/>
      <c r="M493" s="192"/>
      <c r="N493" s="193"/>
      <c r="O493" s="193"/>
      <c r="P493" s="193"/>
      <c r="Q493" s="193"/>
      <c r="R493" s="193"/>
      <c r="S493" s="193"/>
      <c r="T493" s="194"/>
      <c r="AT493" s="188" t="s">
        <v>147</v>
      </c>
      <c r="AU493" s="188" t="s">
        <v>81</v>
      </c>
      <c r="AV493" s="12" t="s">
        <v>81</v>
      </c>
      <c r="AW493" s="12" t="s">
        <v>37</v>
      </c>
      <c r="AX493" s="12" t="s">
        <v>73</v>
      </c>
      <c r="AY493" s="188" t="s">
        <v>137</v>
      </c>
    </row>
    <row r="494" spans="2:51" s="12" customFormat="1" ht="22.5" customHeight="1">
      <c r="B494" s="187"/>
      <c r="D494" s="176" t="s">
        <v>147</v>
      </c>
      <c r="E494" s="188" t="s">
        <v>3</v>
      </c>
      <c r="F494" s="189" t="s">
        <v>570</v>
      </c>
      <c r="H494" s="190">
        <v>10</v>
      </c>
      <c r="I494" s="191"/>
      <c r="L494" s="187"/>
      <c r="M494" s="192"/>
      <c r="N494" s="193"/>
      <c r="O494" s="193"/>
      <c r="P494" s="193"/>
      <c r="Q494" s="193"/>
      <c r="R494" s="193"/>
      <c r="S494" s="193"/>
      <c r="T494" s="194"/>
      <c r="AT494" s="188" t="s">
        <v>147</v>
      </c>
      <c r="AU494" s="188" t="s">
        <v>81</v>
      </c>
      <c r="AV494" s="12" t="s">
        <v>81</v>
      </c>
      <c r="AW494" s="12" t="s">
        <v>37</v>
      </c>
      <c r="AX494" s="12" t="s">
        <v>73</v>
      </c>
      <c r="AY494" s="188" t="s">
        <v>137</v>
      </c>
    </row>
    <row r="495" spans="2:51" s="13" customFormat="1" ht="22.5" customHeight="1">
      <c r="B495" s="195"/>
      <c r="D495" s="196" t="s">
        <v>147</v>
      </c>
      <c r="E495" s="197" t="s">
        <v>3</v>
      </c>
      <c r="F495" s="198" t="s">
        <v>150</v>
      </c>
      <c r="H495" s="199">
        <v>23.328</v>
      </c>
      <c r="I495" s="200"/>
      <c r="L495" s="195"/>
      <c r="M495" s="201"/>
      <c r="N495" s="202"/>
      <c r="O495" s="202"/>
      <c r="P495" s="202"/>
      <c r="Q495" s="202"/>
      <c r="R495" s="202"/>
      <c r="S495" s="202"/>
      <c r="T495" s="203"/>
      <c r="AT495" s="204" t="s">
        <v>147</v>
      </c>
      <c r="AU495" s="204" t="s">
        <v>81</v>
      </c>
      <c r="AV495" s="13" t="s">
        <v>145</v>
      </c>
      <c r="AW495" s="13" t="s">
        <v>37</v>
      </c>
      <c r="AX495" s="13" t="s">
        <v>22</v>
      </c>
      <c r="AY495" s="204" t="s">
        <v>137</v>
      </c>
    </row>
    <row r="496" spans="2:65" s="1" customFormat="1" ht="22.5" customHeight="1">
      <c r="B496" s="163"/>
      <c r="C496" s="164" t="s">
        <v>571</v>
      </c>
      <c r="D496" s="164" t="s">
        <v>140</v>
      </c>
      <c r="E496" s="165" t="s">
        <v>572</v>
      </c>
      <c r="F496" s="166" t="s">
        <v>573</v>
      </c>
      <c r="G496" s="167" t="s">
        <v>193</v>
      </c>
      <c r="H496" s="168">
        <v>279.936</v>
      </c>
      <c r="I496" s="169"/>
      <c r="J496" s="170">
        <f>ROUND(I496*H496,2)</f>
        <v>0</v>
      </c>
      <c r="K496" s="166" t="s">
        <v>144</v>
      </c>
      <c r="L496" s="34"/>
      <c r="M496" s="171" t="s">
        <v>3</v>
      </c>
      <c r="N496" s="172" t="s">
        <v>44</v>
      </c>
      <c r="O496" s="35"/>
      <c r="P496" s="173">
        <f>O496*H496</f>
        <v>0</v>
      </c>
      <c r="Q496" s="173">
        <v>0</v>
      </c>
      <c r="R496" s="173">
        <f>Q496*H496</f>
        <v>0</v>
      </c>
      <c r="S496" s="173">
        <v>0</v>
      </c>
      <c r="T496" s="174">
        <f>S496*H496</f>
        <v>0</v>
      </c>
      <c r="AR496" s="17" t="s">
        <v>221</v>
      </c>
      <c r="AT496" s="17" t="s">
        <v>140</v>
      </c>
      <c r="AU496" s="17" t="s">
        <v>81</v>
      </c>
      <c r="AY496" s="17" t="s">
        <v>137</v>
      </c>
      <c r="BE496" s="175">
        <f>IF(N496="základní",J496,0)</f>
        <v>0</v>
      </c>
      <c r="BF496" s="175">
        <f>IF(N496="snížená",J496,0)</f>
        <v>0</v>
      </c>
      <c r="BG496" s="175">
        <f>IF(N496="zákl. přenesená",J496,0)</f>
        <v>0</v>
      </c>
      <c r="BH496" s="175">
        <f>IF(N496="sníž. přenesená",J496,0)</f>
        <v>0</v>
      </c>
      <c r="BI496" s="175">
        <f>IF(N496="nulová",J496,0)</f>
        <v>0</v>
      </c>
      <c r="BJ496" s="17" t="s">
        <v>22</v>
      </c>
      <c r="BK496" s="175">
        <f>ROUND(I496*H496,2)</f>
        <v>0</v>
      </c>
      <c r="BL496" s="17" t="s">
        <v>221</v>
      </c>
      <c r="BM496" s="17" t="s">
        <v>571</v>
      </c>
    </row>
    <row r="497" spans="2:47" s="1" customFormat="1" ht="22.5" customHeight="1">
      <c r="B497" s="34"/>
      <c r="D497" s="176" t="s">
        <v>146</v>
      </c>
      <c r="F497" s="177" t="s">
        <v>573</v>
      </c>
      <c r="I497" s="178"/>
      <c r="L497" s="34"/>
      <c r="M497" s="63"/>
      <c r="N497" s="35"/>
      <c r="O497" s="35"/>
      <c r="P497" s="35"/>
      <c r="Q497" s="35"/>
      <c r="R497" s="35"/>
      <c r="S497" s="35"/>
      <c r="T497" s="64"/>
      <c r="AT497" s="17" t="s">
        <v>146</v>
      </c>
      <c r="AU497" s="17" t="s">
        <v>81</v>
      </c>
    </row>
    <row r="498" spans="2:51" s="11" customFormat="1" ht="31.5" customHeight="1">
      <c r="B498" s="179"/>
      <c r="D498" s="176" t="s">
        <v>147</v>
      </c>
      <c r="E498" s="180" t="s">
        <v>3</v>
      </c>
      <c r="F498" s="181" t="s">
        <v>574</v>
      </c>
      <c r="H498" s="182" t="s">
        <v>3</v>
      </c>
      <c r="I498" s="183"/>
      <c r="L498" s="179"/>
      <c r="M498" s="184"/>
      <c r="N498" s="185"/>
      <c r="O498" s="185"/>
      <c r="P498" s="185"/>
      <c r="Q498" s="185"/>
      <c r="R498" s="185"/>
      <c r="S498" s="185"/>
      <c r="T498" s="186"/>
      <c r="AT498" s="182" t="s">
        <v>147</v>
      </c>
      <c r="AU498" s="182" t="s">
        <v>81</v>
      </c>
      <c r="AV498" s="11" t="s">
        <v>22</v>
      </c>
      <c r="AW498" s="11" t="s">
        <v>37</v>
      </c>
      <c r="AX498" s="11" t="s">
        <v>73</v>
      </c>
      <c r="AY498" s="182" t="s">
        <v>137</v>
      </c>
    </row>
    <row r="499" spans="2:51" s="12" customFormat="1" ht="22.5" customHeight="1">
      <c r="B499" s="187"/>
      <c r="D499" s="176" t="s">
        <v>147</v>
      </c>
      <c r="E499" s="188" t="s">
        <v>3</v>
      </c>
      <c r="F499" s="189" t="s">
        <v>575</v>
      </c>
      <c r="H499" s="190">
        <v>279.936</v>
      </c>
      <c r="I499" s="191"/>
      <c r="L499" s="187"/>
      <c r="M499" s="192"/>
      <c r="N499" s="193"/>
      <c r="O499" s="193"/>
      <c r="P499" s="193"/>
      <c r="Q499" s="193"/>
      <c r="R499" s="193"/>
      <c r="S499" s="193"/>
      <c r="T499" s="194"/>
      <c r="AT499" s="188" t="s">
        <v>147</v>
      </c>
      <c r="AU499" s="188" t="s">
        <v>81</v>
      </c>
      <c r="AV499" s="12" t="s">
        <v>81</v>
      </c>
      <c r="AW499" s="12" t="s">
        <v>37</v>
      </c>
      <c r="AX499" s="12" t="s">
        <v>73</v>
      </c>
      <c r="AY499" s="188" t="s">
        <v>137</v>
      </c>
    </row>
    <row r="500" spans="2:51" s="13" customFormat="1" ht="22.5" customHeight="1">
      <c r="B500" s="195"/>
      <c r="D500" s="196" t="s">
        <v>147</v>
      </c>
      <c r="E500" s="197" t="s">
        <v>3</v>
      </c>
      <c r="F500" s="198" t="s">
        <v>150</v>
      </c>
      <c r="H500" s="199">
        <v>279.936</v>
      </c>
      <c r="I500" s="200"/>
      <c r="L500" s="195"/>
      <c r="M500" s="201"/>
      <c r="N500" s="202"/>
      <c r="O500" s="202"/>
      <c r="P500" s="202"/>
      <c r="Q500" s="202"/>
      <c r="R500" s="202"/>
      <c r="S500" s="202"/>
      <c r="T500" s="203"/>
      <c r="AT500" s="204" t="s">
        <v>147</v>
      </c>
      <c r="AU500" s="204" t="s">
        <v>81</v>
      </c>
      <c r="AV500" s="13" t="s">
        <v>145</v>
      </c>
      <c r="AW500" s="13" t="s">
        <v>37</v>
      </c>
      <c r="AX500" s="13" t="s">
        <v>22</v>
      </c>
      <c r="AY500" s="204" t="s">
        <v>137</v>
      </c>
    </row>
    <row r="501" spans="2:65" s="1" customFormat="1" ht="22.5" customHeight="1">
      <c r="B501" s="163"/>
      <c r="C501" s="209" t="s">
        <v>576</v>
      </c>
      <c r="D501" s="209" t="s">
        <v>202</v>
      </c>
      <c r="E501" s="210" t="s">
        <v>577</v>
      </c>
      <c r="F501" s="211" t="s">
        <v>578</v>
      </c>
      <c r="G501" s="212" t="s">
        <v>143</v>
      </c>
      <c r="H501" s="213">
        <v>28.227</v>
      </c>
      <c r="I501" s="214"/>
      <c r="J501" s="215">
        <f>ROUND(I501*H501,2)</f>
        <v>0</v>
      </c>
      <c r="K501" s="211" t="s">
        <v>3</v>
      </c>
      <c r="L501" s="216"/>
      <c r="M501" s="217" t="s">
        <v>3</v>
      </c>
      <c r="N501" s="218" t="s">
        <v>44</v>
      </c>
      <c r="O501" s="35"/>
      <c r="P501" s="173">
        <f>O501*H501</f>
        <v>0</v>
      </c>
      <c r="Q501" s="173">
        <v>0</v>
      </c>
      <c r="R501" s="173">
        <f>Q501*H501</f>
        <v>0</v>
      </c>
      <c r="S501" s="173">
        <v>0</v>
      </c>
      <c r="T501" s="174">
        <f>S501*H501</f>
        <v>0</v>
      </c>
      <c r="AR501" s="17" t="s">
        <v>316</v>
      </c>
      <c r="AT501" s="17" t="s">
        <v>202</v>
      </c>
      <c r="AU501" s="17" t="s">
        <v>81</v>
      </c>
      <c r="AY501" s="17" t="s">
        <v>137</v>
      </c>
      <c r="BE501" s="175">
        <f>IF(N501="základní",J501,0)</f>
        <v>0</v>
      </c>
      <c r="BF501" s="175">
        <f>IF(N501="snížená",J501,0)</f>
        <v>0</v>
      </c>
      <c r="BG501" s="175">
        <f>IF(N501="zákl. přenesená",J501,0)</f>
        <v>0</v>
      </c>
      <c r="BH501" s="175">
        <f>IF(N501="sníž. přenesená",J501,0)</f>
        <v>0</v>
      </c>
      <c r="BI501" s="175">
        <f>IF(N501="nulová",J501,0)</f>
        <v>0</v>
      </c>
      <c r="BJ501" s="17" t="s">
        <v>22</v>
      </c>
      <c r="BK501" s="175">
        <f>ROUND(I501*H501,2)</f>
        <v>0</v>
      </c>
      <c r="BL501" s="17" t="s">
        <v>221</v>
      </c>
      <c r="BM501" s="17" t="s">
        <v>576</v>
      </c>
    </row>
    <row r="502" spans="2:47" s="1" customFormat="1" ht="22.5" customHeight="1">
      <c r="B502" s="34"/>
      <c r="D502" s="196" t="s">
        <v>146</v>
      </c>
      <c r="F502" s="208" t="s">
        <v>578</v>
      </c>
      <c r="I502" s="178"/>
      <c r="L502" s="34"/>
      <c r="M502" s="63"/>
      <c r="N502" s="35"/>
      <c r="O502" s="35"/>
      <c r="P502" s="35"/>
      <c r="Q502" s="35"/>
      <c r="R502" s="35"/>
      <c r="S502" s="35"/>
      <c r="T502" s="64"/>
      <c r="AT502" s="17" t="s">
        <v>146</v>
      </c>
      <c r="AU502" s="17" t="s">
        <v>81</v>
      </c>
    </row>
    <row r="503" spans="2:65" s="1" customFormat="1" ht="22.5" customHeight="1">
      <c r="B503" s="163"/>
      <c r="C503" s="164" t="s">
        <v>579</v>
      </c>
      <c r="D503" s="164" t="s">
        <v>140</v>
      </c>
      <c r="E503" s="165" t="s">
        <v>580</v>
      </c>
      <c r="F503" s="166" t="s">
        <v>581</v>
      </c>
      <c r="G503" s="167" t="s">
        <v>342</v>
      </c>
      <c r="H503" s="219"/>
      <c r="I503" s="169"/>
      <c r="J503" s="170">
        <f>ROUND(I503*H503,2)</f>
        <v>0</v>
      </c>
      <c r="K503" s="166" t="s">
        <v>144</v>
      </c>
      <c r="L503" s="34"/>
      <c r="M503" s="171" t="s">
        <v>3</v>
      </c>
      <c r="N503" s="172" t="s">
        <v>44</v>
      </c>
      <c r="O503" s="35"/>
      <c r="P503" s="173">
        <f>O503*H503</f>
        <v>0</v>
      </c>
      <c r="Q503" s="173">
        <v>0</v>
      </c>
      <c r="R503" s="173">
        <f>Q503*H503</f>
        <v>0</v>
      </c>
      <c r="S503" s="173">
        <v>0</v>
      </c>
      <c r="T503" s="174">
        <f>S503*H503</f>
        <v>0</v>
      </c>
      <c r="AR503" s="17" t="s">
        <v>221</v>
      </c>
      <c r="AT503" s="17" t="s">
        <v>140</v>
      </c>
      <c r="AU503" s="17" t="s">
        <v>81</v>
      </c>
      <c r="AY503" s="17" t="s">
        <v>137</v>
      </c>
      <c r="BE503" s="175">
        <f>IF(N503="základní",J503,0)</f>
        <v>0</v>
      </c>
      <c r="BF503" s="175">
        <f>IF(N503="snížená",J503,0)</f>
        <v>0</v>
      </c>
      <c r="BG503" s="175">
        <f>IF(N503="zákl. přenesená",J503,0)</f>
        <v>0</v>
      </c>
      <c r="BH503" s="175">
        <f>IF(N503="sníž. přenesená",J503,0)</f>
        <v>0</v>
      </c>
      <c r="BI503" s="175">
        <f>IF(N503="nulová",J503,0)</f>
        <v>0</v>
      </c>
      <c r="BJ503" s="17" t="s">
        <v>22</v>
      </c>
      <c r="BK503" s="175">
        <f>ROUND(I503*H503,2)</f>
        <v>0</v>
      </c>
      <c r="BL503" s="17" t="s">
        <v>221</v>
      </c>
      <c r="BM503" s="17" t="s">
        <v>579</v>
      </c>
    </row>
    <row r="504" spans="2:47" s="1" customFormat="1" ht="22.5" customHeight="1">
      <c r="B504" s="34"/>
      <c r="D504" s="176" t="s">
        <v>146</v>
      </c>
      <c r="F504" s="177" t="s">
        <v>581</v>
      </c>
      <c r="I504" s="178"/>
      <c r="L504" s="34"/>
      <c r="M504" s="63"/>
      <c r="N504" s="35"/>
      <c r="O504" s="35"/>
      <c r="P504" s="35"/>
      <c r="Q504" s="35"/>
      <c r="R504" s="35"/>
      <c r="S504" s="35"/>
      <c r="T504" s="64"/>
      <c r="AT504" s="17" t="s">
        <v>146</v>
      </c>
      <c r="AU504" s="17" t="s">
        <v>81</v>
      </c>
    </row>
    <row r="505" spans="2:63" s="10" customFormat="1" ht="29.25" customHeight="1">
      <c r="B505" s="149"/>
      <c r="D505" s="160" t="s">
        <v>72</v>
      </c>
      <c r="E505" s="161" t="s">
        <v>582</v>
      </c>
      <c r="F505" s="161" t="s">
        <v>583</v>
      </c>
      <c r="I505" s="152"/>
      <c r="J505" s="162">
        <f>BK505</f>
        <v>0</v>
      </c>
      <c r="L505" s="149"/>
      <c r="M505" s="154"/>
      <c r="N505" s="155"/>
      <c r="O505" s="155"/>
      <c r="P505" s="156">
        <f>SUM(P506:P555)</f>
        <v>0</v>
      </c>
      <c r="Q505" s="155"/>
      <c r="R505" s="156">
        <f>SUM(R506:R555)</f>
        <v>0</v>
      </c>
      <c r="S505" s="155"/>
      <c r="T505" s="157">
        <f>SUM(T506:T555)</f>
        <v>0</v>
      </c>
      <c r="AR505" s="150" t="s">
        <v>81</v>
      </c>
      <c r="AT505" s="158" t="s">
        <v>72</v>
      </c>
      <c r="AU505" s="158" t="s">
        <v>22</v>
      </c>
      <c r="AY505" s="150" t="s">
        <v>137</v>
      </c>
      <c r="BK505" s="159">
        <f>SUM(BK506:BK555)</f>
        <v>0</v>
      </c>
    </row>
    <row r="506" spans="2:65" s="1" customFormat="1" ht="22.5" customHeight="1">
      <c r="B506" s="163"/>
      <c r="C506" s="164" t="s">
        <v>584</v>
      </c>
      <c r="D506" s="164" t="s">
        <v>140</v>
      </c>
      <c r="E506" s="165" t="s">
        <v>585</v>
      </c>
      <c r="F506" s="166" t="s">
        <v>586</v>
      </c>
      <c r="G506" s="167" t="s">
        <v>143</v>
      </c>
      <c r="H506" s="168">
        <v>118.49</v>
      </c>
      <c r="I506" s="169"/>
      <c r="J506" s="170">
        <f>ROUND(I506*H506,2)</f>
        <v>0</v>
      </c>
      <c r="K506" s="166" t="s">
        <v>144</v>
      </c>
      <c r="L506" s="34"/>
      <c r="M506" s="171" t="s">
        <v>3</v>
      </c>
      <c r="N506" s="172" t="s">
        <v>44</v>
      </c>
      <c r="O506" s="35"/>
      <c r="P506" s="173">
        <f>O506*H506</f>
        <v>0</v>
      </c>
      <c r="Q506" s="173">
        <v>0</v>
      </c>
      <c r="R506" s="173">
        <f>Q506*H506</f>
        <v>0</v>
      </c>
      <c r="S506" s="173">
        <v>0</v>
      </c>
      <c r="T506" s="174">
        <f>S506*H506</f>
        <v>0</v>
      </c>
      <c r="AR506" s="17" t="s">
        <v>221</v>
      </c>
      <c r="AT506" s="17" t="s">
        <v>140</v>
      </c>
      <c r="AU506" s="17" t="s">
        <v>81</v>
      </c>
      <c r="AY506" s="17" t="s">
        <v>137</v>
      </c>
      <c r="BE506" s="175">
        <f>IF(N506="základní",J506,0)</f>
        <v>0</v>
      </c>
      <c r="BF506" s="175">
        <f>IF(N506="snížená",J506,0)</f>
        <v>0</v>
      </c>
      <c r="BG506" s="175">
        <f>IF(N506="zákl. přenesená",J506,0)</f>
        <v>0</v>
      </c>
      <c r="BH506" s="175">
        <f>IF(N506="sníž. přenesená",J506,0)</f>
        <v>0</v>
      </c>
      <c r="BI506" s="175">
        <f>IF(N506="nulová",J506,0)</f>
        <v>0</v>
      </c>
      <c r="BJ506" s="17" t="s">
        <v>22</v>
      </c>
      <c r="BK506" s="175">
        <f>ROUND(I506*H506,2)</f>
        <v>0</v>
      </c>
      <c r="BL506" s="17" t="s">
        <v>221</v>
      </c>
      <c r="BM506" s="17" t="s">
        <v>584</v>
      </c>
    </row>
    <row r="507" spans="2:47" s="1" customFormat="1" ht="22.5" customHeight="1">
      <c r="B507" s="34"/>
      <c r="D507" s="176" t="s">
        <v>146</v>
      </c>
      <c r="F507" s="177" t="s">
        <v>586</v>
      </c>
      <c r="I507" s="178"/>
      <c r="L507" s="34"/>
      <c r="M507" s="63"/>
      <c r="N507" s="35"/>
      <c r="O507" s="35"/>
      <c r="P507" s="35"/>
      <c r="Q507" s="35"/>
      <c r="R507" s="35"/>
      <c r="S507" s="35"/>
      <c r="T507" s="64"/>
      <c r="AT507" s="17" t="s">
        <v>146</v>
      </c>
      <c r="AU507" s="17" t="s">
        <v>81</v>
      </c>
    </row>
    <row r="508" spans="2:51" s="11" customFormat="1" ht="31.5" customHeight="1">
      <c r="B508" s="179"/>
      <c r="D508" s="176" t="s">
        <v>147</v>
      </c>
      <c r="E508" s="180" t="s">
        <v>3</v>
      </c>
      <c r="F508" s="181" t="s">
        <v>587</v>
      </c>
      <c r="H508" s="182" t="s">
        <v>3</v>
      </c>
      <c r="I508" s="183"/>
      <c r="L508" s="179"/>
      <c r="M508" s="184"/>
      <c r="N508" s="185"/>
      <c r="O508" s="185"/>
      <c r="P508" s="185"/>
      <c r="Q508" s="185"/>
      <c r="R508" s="185"/>
      <c r="S508" s="185"/>
      <c r="T508" s="186"/>
      <c r="AT508" s="182" t="s">
        <v>147</v>
      </c>
      <c r="AU508" s="182" t="s">
        <v>81</v>
      </c>
      <c r="AV508" s="11" t="s">
        <v>22</v>
      </c>
      <c r="AW508" s="11" t="s">
        <v>37</v>
      </c>
      <c r="AX508" s="11" t="s">
        <v>73</v>
      </c>
      <c r="AY508" s="182" t="s">
        <v>137</v>
      </c>
    </row>
    <row r="509" spans="2:51" s="12" customFormat="1" ht="22.5" customHeight="1">
      <c r="B509" s="187"/>
      <c r="D509" s="176" t="s">
        <v>147</v>
      </c>
      <c r="E509" s="188" t="s">
        <v>3</v>
      </c>
      <c r="F509" s="189" t="s">
        <v>588</v>
      </c>
      <c r="H509" s="190">
        <v>80</v>
      </c>
      <c r="I509" s="191"/>
      <c r="L509" s="187"/>
      <c r="M509" s="192"/>
      <c r="N509" s="193"/>
      <c r="O509" s="193"/>
      <c r="P509" s="193"/>
      <c r="Q509" s="193"/>
      <c r="R509" s="193"/>
      <c r="S509" s="193"/>
      <c r="T509" s="194"/>
      <c r="AT509" s="188" t="s">
        <v>147</v>
      </c>
      <c r="AU509" s="188" t="s">
        <v>81</v>
      </c>
      <c r="AV509" s="12" t="s">
        <v>81</v>
      </c>
      <c r="AW509" s="12" t="s">
        <v>37</v>
      </c>
      <c r="AX509" s="12" t="s">
        <v>73</v>
      </c>
      <c r="AY509" s="188" t="s">
        <v>137</v>
      </c>
    </row>
    <row r="510" spans="2:51" s="12" customFormat="1" ht="22.5" customHeight="1">
      <c r="B510" s="187"/>
      <c r="D510" s="176" t="s">
        <v>147</v>
      </c>
      <c r="E510" s="188" t="s">
        <v>3</v>
      </c>
      <c r="F510" s="189" t="s">
        <v>589</v>
      </c>
      <c r="H510" s="190">
        <v>11.1</v>
      </c>
      <c r="I510" s="191"/>
      <c r="L510" s="187"/>
      <c r="M510" s="192"/>
      <c r="N510" s="193"/>
      <c r="O510" s="193"/>
      <c r="P510" s="193"/>
      <c r="Q510" s="193"/>
      <c r="R510" s="193"/>
      <c r="S510" s="193"/>
      <c r="T510" s="194"/>
      <c r="AT510" s="188" t="s">
        <v>147</v>
      </c>
      <c r="AU510" s="188" t="s">
        <v>81</v>
      </c>
      <c r="AV510" s="12" t="s">
        <v>81</v>
      </c>
      <c r="AW510" s="12" t="s">
        <v>37</v>
      </c>
      <c r="AX510" s="12" t="s">
        <v>73</v>
      </c>
      <c r="AY510" s="188" t="s">
        <v>137</v>
      </c>
    </row>
    <row r="511" spans="2:51" s="12" customFormat="1" ht="22.5" customHeight="1">
      <c r="B511" s="187"/>
      <c r="D511" s="176" t="s">
        <v>147</v>
      </c>
      <c r="E511" s="188" t="s">
        <v>3</v>
      </c>
      <c r="F511" s="189" t="s">
        <v>590</v>
      </c>
      <c r="H511" s="190">
        <v>7.76</v>
      </c>
      <c r="I511" s="191"/>
      <c r="L511" s="187"/>
      <c r="M511" s="192"/>
      <c r="N511" s="193"/>
      <c r="O511" s="193"/>
      <c r="P511" s="193"/>
      <c r="Q511" s="193"/>
      <c r="R511" s="193"/>
      <c r="S511" s="193"/>
      <c r="T511" s="194"/>
      <c r="AT511" s="188" t="s">
        <v>147</v>
      </c>
      <c r="AU511" s="188" t="s">
        <v>81</v>
      </c>
      <c r="AV511" s="12" t="s">
        <v>81</v>
      </c>
      <c r="AW511" s="12" t="s">
        <v>37</v>
      </c>
      <c r="AX511" s="12" t="s">
        <v>73</v>
      </c>
      <c r="AY511" s="188" t="s">
        <v>137</v>
      </c>
    </row>
    <row r="512" spans="2:51" s="12" customFormat="1" ht="22.5" customHeight="1">
      <c r="B512" s="187"/>
      <c r="D512" s="176" t="s">
        <v>147</v>
      </c>
      <c r="E512" s="188" t="s">
        <v>3</v>
      </c>
      <c r="F512" s="189" t="s">
        <v>591</v>
      </c>
      <c r="H512" s="190">
        <v>10.15</v>
      </c>
      <c r="I512" s="191"/>
      <c r="L512" s="187"/>
      <c r="M512" s="192"/>
      <c r="N512" s="193"/>
      <c r="O512" s="193"/>
      <c r="P512" s="193"/>
      <c r="Q512" s="193"/>
      <c r="R512" s="193"/>
      <c r="S512" s="193"/>
      <c r="T512" s="194"/>
      <c r="AT512" s="188" t="s">
        <v>147</v>
      </c>
      <c r="AU512" s="188" t="s">
        <v>81</v>
      </c>
      <c r="AV512" s="12" t="s">
        <v>81</v>
      </c>
      <c r="AW512" s="12" t="s">
        <v>37</v>
      </c>
      <c r="AX512" s="12" t="s">
        <v>73</v>
      </c>
      <c r="AY512" s="188" t="s">
        <v>137</v>
      </c>
    </row>
    <row r="513" spans="2:51" s="12" customFormat="1" ht="22.5" customHeight="1">
      <c r="B513" s="187"/>
      <c r="D513" s="176" t="s">
        <v>147</v>
      </c>
      <c r="E513" s="188" t="s">
        <v>3</v>
      </c>
      <c r="F513" s="189" t="s">
        <v>592</v>
      </c>
      <c r="H513" s="190">
        <v>1.39</v>
      </c>
      <c r="I513" s="191"/>
      <c r="L513" s="187"/>
      <c r="M513" s="192"/>
      <c r="N513" s="193"/>
      <c r="O513" s="193"/>
      <c r="P513" s="193"/>
      <c r="Q513" s="193"/>
      <c r="R513" s="193"/>
      <c r="S513" s="193"/>
      <c r="T513" s="194"/>
      <c r="AT513" s="188" t="s">
        <v>147</v>
      </c>
      <c r="AU513" s="188" t="s">
        <v>81</v>
      </c>
      <c r="AV513" s="12" t="s">
        <v>81</v>
      </c>
      <c r="AW513" s="12" t="s">
        <v>37</v>
      </c>
      <c r="AX513" s="12" t="s">
        <v>73</v>
      </c>
      <c r="AY513" s="188" t="s">
        <v>137</v>
      </c>
    </row>
    <row r="514" spans="2:51" s="12" customFormat="1" ht="22.5" customHeight="1">
      <c r="B514" s="187"/>
      <c r="D514" s="176" t="s">
        <v>147</v>
      </c>
      <c r="E514" s="188" t="s">
        <v>3</v>
      </c>
      <c r="F514" s="189" t="s">
        <v>593</v>
      </c>
      <c r="H514" s="190">
        <v>8.09</v>
      </c>
      <c r="I514" s="191"/>
      <c r="L514" s="187"/>
      <c r="M514" s="192"/>
      <c r="N514" s="193"/>
      <c r="O514" s="193"/>
      <c r="P514" s="193"/>
      <c r="Q514" s="193"/>
      <c r="R514" s="193"/>
      <c r="S514" s="193"/>
      <c r="T514" s="194"/>
      <c r="AT514" s="188" t="s">
        <v>147</v>
      </c>
      <c r="AU514" s="188" t="s">
        <v>81</v>
      </c>
      <c r="AV514" s="12" t="s">
        <v>81</v>
      </c>
      <c r="AW514" s="12" t="s">
        <v>37</v>
      </c>
      <c r="AX514" s="12" t="s">
        <v>73</v>
      </c>
      <c r="AY514" s="188" t="s">
        <v>137</v>
      </c>
    </row>
    <row r="515" spans="2:51" s="13" customFormat="1" ht="22.5" customHeight="1">
      <c r="B515" s="195"/>
      <c r="D515" s="196" t="s">
        <v>147</v>
      </c>
      <c r="E515" s="197" t="s">
        <v>3</v>
      </c>
      <c r="F515" s="198" t="s">
        <v>150</v>
      </c>
      <c r="H515" s="199">
        <v>118.49</v>
      </c>
      <c r="I515" s="200"/>
      <c r="L515" s="195"/>
      <c r="M515" s="201"/>
      <c r="N515" s="202"/>
      <c r="O515" s="202"/>
      <c r="P515" s="202"/>
      <c r="Q515" s="202"/>
      <c r="R515" s="202"/>
      <c r="S515" s="202"/>
      <c r="T515" s="203"/>
      <c r="AT515" s="204" t="s">
        <v>147</v>
      </c>
      <c r="AU515" s="204" t="s">
        <v>81</v>
      </c>
      <c r="AV515" s="13" t="s">
        <v>145</v>
      </c>
      <c r="AW515" s="13" t="s">
        <v>37</v>
      </c>
      <c r="AX515" s="13" t="s">
        <v>22</v>
      </c>
      <c r="AY515" s="204" t="s">
        <v>137</v>
      </c>
    </row>
    <row r="516" spans="2:65" s="1" customFormat="1" ht="22.5" customHeight="1">
      <c r="B516" s="163"/>
      <c r="C516" s="164" t="s">
        <v>594</v>
      </c>
      <c r="D516" s="164" t="s">
        <v>140</v>
      </c>
      <c r="E516" s="165" t="s">
        <v>595</v>
      </c>
      <c r="F516" s="166" t="s">
        <v>596</v>
      </c>
      <c r="G516" s="167" t="s">
        <v>143</v>
      </c>
      <c r="H516" s="168">
        <v>118.49</v>
      </c>
      <c r="I516" s="169"/>
      <c r="J516" s="170">
        <f>ROUND(I516*H516,2)</f>
        <v>0</v>
      </c>
      <c r="K516" s="166" t="s">
        <v>144</v>
      </c>
      <c r="L516" s="34"/>
      <c r="M516" s="171" t="s">
        <v>3</v>
      </c>
      <c r="N516" s="172" t="s">
        <v>44</v>
      </c>
      <c r="O516" s="35"/>
      <c r="P516" s="173">
        <f>O516*H516</f>
        <v>0</v>
      </c>
      <c r="Q516" s="173">
        <v>0</v>
      </c>
      <c r="R516" s="173">
        <f>Q516*H516</f>
        <v>0</v>
      </c>
      <c r="S516" s="173">
        <v>0</v>
      </c>
      <c r="T516" s="174">
        <f>S516*H516</f>
        <v>0</v>
      </c>
      <c r="AR516" s="17" t="s">
        <v>221</v>
      </c>
      <c r="AT516" s="17" t="s">
        <v>140</v>
      </c>
      <c r="AU516" s="17" t="s">
        <v>81</v>
      </c>
      <c r="AY516" s="17" t="s">
        <v>137</v>
      </c>
      <c r="BE516" s="175">
        <f>IF(N516="základní",J516,0)</f>
        <v>0</v>
      </c>
      <c r="BF516" s="175">
        <f>IF(N516="snížená",J516,0)</f>
        <v>0</v>
      </c>
      <c r="BG516" s="175">
        <f>IF(N516="zákl. přenesená",J516,0)</f>
        <v>0</v>
      </c>
      <c r="BH516" s="175">
        <f>IF(N516="sníž. přenesená",J516,0)</f>
        <v>0</v>
      </c>
      <c r="BI516" s="175">
        <f>IF(N516="nulová",J516,0)</f>
        <v>0</v>
      </c>
      <c r="BJ516" s="17" t="s">
        <v>22</v>
      </c>
      <c r="BK516" s="175">
        <f>ROUND(I516*H516,2)</f>
        <v>0</v>
      </c>
      <c r="BL516" s="17" t="s">
        <v>221</v>
      </c>
      <c r="BM516" s="17" t="s">
        <v>594</v>
      </c>
    </row>
    <row r="517" spans="2:47" s="1" customFormat="1" ht="22.5" customHeight="1">
      <c r="B517" s="34"/>
      <c r="D517" s="196" t="s">
        <v>146</v>
      </c>
      <c r="F517" s="208" t="s">
        <v>596</v>
      </c>
      <c r="I517" s="178"/>
      <c r="L517" s="34"/>
      <c r="M517" s="63"/>
      <c r="N517" s="35"/>
      <c r="O517" s="35"/>
      <c r="P517" s="35"/>
      <c r="Q517" s="35"/>
      <c r="R517" s="35"/>
      <c r="S517" s="35"/>
      <c r="T517" s="64"/>
      <c r="AT517" s="17" t="s">
        <v>146</v>
      </c>
      <c r="AU517" s="17" t="s">
        <v>81</v>
      </c>
    </row>
    <row r="518" spans="2:65" s="1" customFormat="1" ht="22.5" customHeight="1">
      <c r="B518" s="163"/>
      <c r="C518" s="164" t="s">
        <v>597</v>
      </c>
      <c r="D518" s="164" t="s">
        <v>140</v>
      </c>
      <c r="E518" s="165" t="s">
        <v>598</v>
      </c>
      <c r="F518" s="166" t="s">
        <v>599</v>
      </c>
      <c r="G518" s="167" t="s">
        <v>143</v>
      </c>
      <c r="H518" s="168">
        <v>118.49</v>
      </c>
      <c r="I518" s="169"/>
      <c r="J518" s="170">
        <f>ROUND(I518*H518,2)</f>
        <v>0</v>
      </c>
      <c r="K518" s="166" t="s">
        <v>144</v>
      </c>
      <c r="L518" s="34"/>
      <c r="M518" s="171" t="s">
        <v>3</v>
      </c>
      <c r="N518" s="172" t="s">
        <v>44</v>
      </c>
      <c r="O518" s="35"/>
      <c r="P518" s="173">
        <f>O518*H518</f>
        <v>0</v>
      </c>
      <c r="Q518" s="173">
        <v>0</v>
      </c>
      <c r="R518" s="173">
        <f>Q518*H518</f>
        <v>0</v>
      </c>
      <c r="S518" s="173">
        <v>0</v>
      </c>
      <c r="T518" s="174">
        <f>S518*H518</f>
        <v>0</v>
      </c>
      <c r="AR518" s="17" t="s">
        <v>221</v>
      </c>
      <c r="AT518" s="17" t="s">
        <v>140</v>
      </c>
      <c r="AU518" s="17" t="s">
        <v>81</v>
      </c>
      <c r="AY518" s="17" t="s">
        <v>137</v>
      </c>
      <c r="BE518" s="175">
        <f>IF(N518="základní",J518,0)</f>
        <v>0</v>
      </c>
      <c r="BF518" s="175">
        <f>IF(N518="snížená",J518,0)</f>
        <v>0</v>
      </c>
      <c r="BG518" s="175">
        <f>IF(N518="zákl. přenesená",J518,0)</f>
        <v>0</v>
      </c>
      <c r="BH518" s="175">
        <f>IF(N518="sníž. přenesená",J518,0)</f>
        <v>0</v>
      </c>
      <c r="BI518" s="175">
        <f>IF(N518="nulová",J518,0)</f>
        <v>0</v>
      </c>
      <c r="BJ518" s="17" t="s">
        <v>22</v>
      </c>
      <c r="BK518" s="175">
        <f>ROUND(I518*H518,2)</f>
        <v>0</v>
      </c>
      <c r="BL518" s="17" t="s">
        <v>221</v>
      </c>
      <c r="BM518" s="17" t="s">
        <v>597</v>
      </c>
    </row>
    <row r="519" spans="2:47" s="1" customFormat="1" ht="22.5" customHeight="1">
      <c r="B519" s="34"/>
      <c r="D519" s="196" t="s">
        <v>146</v>
      </c>
      <c r="F519" s="208" t="s">
        <v>599</v>
      </c>
      <c r="I519" s="178"/>
      <c r="L519" s="34"/>
      <c r="M519" s="63"/>
      <c r="N519" s="35"/>
      <c r="O519" s="35"/>
      <c r="P519" s="35"/>
      <c r="Q519" s="35"/>
      <c r="R519" s="35"/>
      <c r="S519" s="35"/>
      <c r="T519" s="64"/>
      <c r="AT519" s="17" t="s">
        <v>146</v>
      </c>
      <c r="AU519" s="17" t="s">
        <v>81</v>
      </c>
    </row>
    <row r="520" spans="2:65" s="1" customFormat="1" ht="22.5" customHeight="1">
      <c r="B520" s="163"/>
      <c r="C520" s="164" t="s">
        <v>600</v>
      </c>
      <c r="D520" s="164" t="s">
        <v>140</v>
      </c>
      <c r="E520" s="165" t="s">
        <v>601</v>
      </c>
      <c r="F520" s="166" t="s">
        <v>602</v>
      </c>
      <c r="G520" s="167" t="s">
        <v>143</v>
      </c>
      <c r="H520" s="168">
        <v>118.49</v>
      </c>
      <c r="I520" s="169"/>
      <c r="J520" s="170">
        <f>ROUND(I520*H520,2)</f>
        <v>0</v>
      </c>
      <c r="K520" s="166" t="s">
        <v>144</v>
      </c>
      <c r="L520" s="34"/>
      <c r="M520" s="171" t="s">
        <v>3</v>
      </c>
      <c r="N520" s="172" t="s">
        <v>44</v>
      </c>
      <c r="O520" s="35"/>
      <c r="P520" s="173">
        <f>O520*H520</f>
        <v>0</v>
      </c>
      <c r="Q520" s="173">
        <v>0</v>
      </c>
      <c r="R520" s="173">
        <f>Q520*H520</f>
        <v>0</v>
      </c>
      <c r="S520" s="173">
        <v>0</v>
      </c>
      <c r="T520" s="174">
        <f>S520*H520</f>
        <v>0</v>
      </c>
      <c r="AR520" s="17" t="s">
        <v>221</v>
      </c>
      <c r="AT520" s="17" t="s">
        <v>140</v>
      </c>
      <c r="AU520" s="17" t="s">
        <v>81</v>
      </c>
      <c r="AY520" s="17" t="s">
        <v>137</v>
      </c>
      <c r="BE520" s="175">
        <f>IF(N520="základní",J520,0)</f>
        <v>0</v>
      </c>
      <c r="BF520" s="175">
        <f>IF(N520="snížená",J520,0)</f>
        <v>0</v>
      </c>
      <c r="BG520" s="175">
        <f>IF(N520="zákl. přenesená",J520,0)</f>
        <v>0</v>
      </c>
      <c r="BH520" s="175">
        <f>IF(N520="sníž. přenesená",J520,0)</f>
        <v>0</v>
      </c>
      <c r="BI520" s="175">
        <f>IF(N520="nulová",J520,0)</f>
        <v>0</v>
      </c>
      <c r="BJ520" s="17" t="s">
        <v>22</v>
      </c>
      <c r="BK520" s="175">
        <f>ROUND(I520*H520,2)</f>
        <v>0</v>
      </c>
      <c r="BL520" s="17" t="s">
        <v>221</v>
      </c>
      <c r="BM520" s="17" t="s">
        <v>600</v>
      </c>
    </row>
    <row r="521" spans="2:47" s="1" customFormat="1" ht="22.5" customHeight="1">
      <c r="B521" s="34"/>
      <c r="D521" s="176" t="s">
        <v>146</v>
      </c>
      <c r="F521" s="177" t="s">
        <v>602</v>
      </c>
      <c r="I521" s="178"/>
      <c r="L521" s="34"/>
      <c r="M521" s="63"/>
      <c r="N521" s="35"/>
      <c r="O521" s="35"/>
      <c r="P521" s="35"/>
      <c r="Q521" s="35"/>
      <c r="R521" s="35"/>
      <c r="S521" s="35"/>
      <c r="T521" s="64"/>
      <c r="AT521" s="17" t="s">
        <v>146</v>
      </c>
      <c r="AU521" s="17" t="s">
        <v>81</v>
      </c>
    </row>
    <row r="522" spans="2:51" s="11" customFormat="1" ht="22.5" customHeight="1">
      <c r="B522" s="179"/>
      <c r="D522" s="176" t="s">
        <v>147</v>
      </c>
      <c r="E522" s="180" t="s">
        <v>3</v>
      </c>
      <c r="F522" s="181" t="s">
        <v>603</v>
      </c>
      <c r="H522" s="182" t="s">
        <v>3</v>
      </c>
      <c r="I522" s="183"/>
      <c r="L522" s="179"/>
      <c r="M522" s="184"/>
      <c r="N522" s="185"/>
      <c r="O522" s="185"/>
      <c r="P522" s="185"/>
      <c r="Q522" s="185"/>
      <c r="R522" s="185"/>
      <c r="S522" s="185"/>
      <c r="T522" s="186"/>
      <c r="AT522" s="182" t="s">
        <v>147</v>
      </c>
      <c r="AU522" s="182" t="s">
        <v>81</v>
      </c>
      <c r="AV522" s="11" t="s">
        <v>22</v>
      </c>
      <c r="AW522" s="11" t="s">
        <v>37</v>
      </c>
      <c r="AX522" s="11" t="s">
        <v>73</v>
      </c>
      <c r="AY522" s="182" t="s">
        <v>137</v>
      </c>
    </row>
    <row r="523" spans="2:51" s="12" customFormat="1" ht="22.5" customHeight="1">
      <c r="B523" s="187"/>
      <c r="D523" s="176" t="s">
        <v>147</v>
      </c>
      <c r="E523" s="188" t="s">
        <v>3</v>
      </c>
      <c r="F523" s="189" t="s">
        <v>588</v>
      </c>
      <c r="H523" s="190">
        <v>80</v>
      </c>
      <c r="I523" s="191"/>
      <c r="L523" s="187"/>
      <c r="M523" s="192"/>
      <c r="N523" s="193"/>
      <c r="O523" s="193"/>
      <c r="P523" s="193"/>
      <c r="Q523" s="193"/>
      <c r="R523" s="193"/>
      <c r="S523" s="193"/>
      <c r="T523" s="194"/>
      <c r="AT523" s="188" t="s">
        <v>147</v>
      </c>
      <c r="AU523" s="188" t="s">
        <v>81</v>
      </c>
      <c r="AV523" s="12" t="s">
        <v>81</v>
      </c>
      <c r="AW523" s="12" t="s">
        <v>37</v>
      </c>
      <c r="AX523" s="12" t="s">
        <v>73</v>
      </c>
      <c r="AY523" s="188" t="s">
        <v>137</v>
      </c>
    </row>
    <row r="524" spans="2:51" s="12" customFormat="1" ht="22.5" customHeight="1">
      <c r="B524" s="187"/>
      <c r="D524" s="176" t="s">
        <v>147</v>
      </c>
      <c r="E524" s="188" t="s">
        <v>3</v>
      </c>
      <c r="F524" s="189" t="s">
        <v>589</v>
      </c>
      <c r="H524" s="190">
        <v>11.1</v>
      </c>
      <c r="I524" s="191"/>
      <c r="L524" s="187"/>
      <c r="M524" s="192"/>
      <c r="N524" s="193"/>
      <c r="O524" s="193"/>
      <c r="P524" s="193"/>
      <c r="Q524" s="193"/>
      <c r="R524" s="193"/>
      <c r="S524" s="193"/>
      <c r="T524" s="194"/>
      <c r="AT524" s="188" t="s">
        <v>147</v>
      </c>
      <c r="AU524" s="188" t="s">
        <v>81</v>
      </c>
      <c r="AV524" s="12" t="s">
        <v>81</v>
      </c>
      <c r="AW524" s="12" t="s">
        <v>37</v>
      </c>
      <c r="AX524" s="12" t="s">
        <v>73</v>
      </c>
      <c r="AY524" s="188" t="s">
        <v>137</v>
      </c>
    </row>
    <row r="525" spans="2:51" s="12" customFormat="1" ht="22.5" customHeight="1">
      <c r="B525" s="187"/>
      <c r="D525" s="176" t="s">
        <v>147</v>
      </c>
      <c r="E525" s="188" t="s">
        <v>3</v>
      </c>
      <c r="F525" s="189" t="s">
        <v>590</v>
      </c>
      <c r="H525" s="190">
        <v>7.76</v>
      </c>
      <c r="I525" s="191"/>
      <c r="L525" s="187"/>
      <c r="M525" s="192"/>
      <c r="N525" s="193"/>
      <c r="O525" s="193"/>
      <c r="P525" s="193"/>
      <c r="Q525" s="193"/>
      <c r="R525" s="193"/>
      <c r="S525" s="193"/>
      <c r="T525" s="194"/>
      <c r="AT525" s="188" t="s">
        <v>147</v>
      </c>
      <c r="AU525" s="188" t="s">
        <v>81</v>
      </c>
      <c r="AV525" s="12" t="s">
        <v>81</v>
      </c>
      <c r="AW525" s="12" t="s">
        <v>37</v>
      </c>
      <c r="AX525" s="12" t="s">
        <v>73</v>
      </c>
      <c r="AY525" s="188" t="s">
        <v>137</v>
      </c>
    </row>
    <row r="526" spans="2:51" s="12" customFormat="1" ht="22.5" customHeight="1">
      <c r="B526" s="187"/>
      <c r="D526" s="176" t="s">
        <v>147</v>
      </c>
      <c r="E526" s="188" t="s">
        <v>3</v>
      </c>
      <c r="F526" s="189" t="s">
        <v>591</v>
      </c>
      <c r="H526" s="190">
        <v>10.15</v>
      </c>
      <c r="I526" s="191"/>
      <c r="L526" s="187"/>
      <c r="M526" s="192"/>
      <c r="N526" s="193"/>
      <c r="O526" s="193"/>
      <c r="P526" s="193"/>
      <c r="Q526" s="193"/>
      <c r="R526" s="193"/>
      <c r="S526" s="193"/>
      <c r="T526" s="194"/>
      <c r="AT526" s="188" t="s">
        <v>147</v>
      </c>
      <c r="AU526" s="188" t="s">
        <v>81</v>
      </c>
      <c r="AV526" s="12" t="s">
        <v>81</v>
      </c>
      <c r="AW526" s="12" t="s">
        <v>37</v>
      </c>
      <c r="AX526" s="12" t="s">
        <v>73</v>
      </c>
      <c r="AY526" s="188" t="s">
        <v>137</v>
      </c>
    </row>
    <row r="527" spans="2:51" s="12" customFormat="1" ht="22.5" customHeight="1">
      <c r="B527" s="187"/>
      <c r="D527" s="176" t="s">
        <v>147</v>
      </c>
      <c r="E527" s="188" t="s">
        <v>3</v>
      </c>
      <c r="F527" s="189" t="s">
        <v>592</v>
      </c>
      <c r="H527" s="190">
        <v>1.39</v>
      </c>
      <c r="I527" s="191"/>
      <c r="L527" s="187"/>
      <c r="M527" s="192"/>
      <c r="N527" s="193"/>
      <c r="O527" s="193"/>
      <c r="P527" s="193"/>
      <c r="Q527" s="193"/>
      <c r="R527" s="193"/>
      <c r="S527" s="193"/>
      <c r="T527" s="194"/>
      <c r="AT527" s="188" t="s">
        <v>147</v>
      </c>
      <c r="AU527" s="188" t="s">
        <v>81</v>
      </c>
      <c r="AV527" s="12" t="s">
        <v>81</v>
      </c>
      <c r="AW527" s="12" t="s">
        <v>37</v>
      </c>
      <c r="AX527" s="12" t="s">
        <v>73</v>
      </c>
      <c r="AY527" s="188" t="s">
        <v>137</v>
      </c>
    </row>
    <row r="528" spans="2:51" s="12" customFormat="1" ht="22.5" customHeight="1">
      <c r="B528" s="187"/>
      <c r="D528" s="176" t="s">
        <v>147</v>
      </c>
      <c r="E528" s="188" t="s">
        <v>3</v>
      </c>
      <c r="F528" s="189" t="s">
        <v>593</v>
      </c>
      <c r="H528" s="190">
        <v>8.09</v>
      </c>
      <c r="I528" s="191"/>
      <c r="L528" s="187"/>
      <c r="M528" s="192"/>
      <c r="N528" s="193"/>
      <c r="O528" s="193"/>
      <c r="P528" s="193"/>
      <c r="Q528" s="193"/>
      <c r="R528" s="193"/>
      <c r="S528" s="193"/>
      <c r="T528" s="194"/>
      <c r="AT528" s="188" t="s">
        <v>147</v>
      </c>
      <c r="AU528" s="188" t="s">
        <v>81</v>
      </c>
      <c r="AV528" s="12" t="s">
        <v>81</v>
      </c>
      <c r="AW528" s="12" t="s">
        <v>37</v>
      </c>
      <c r="AX528" s="12" t="s">
        <v>73</v>
      </c>
      <c r="AY528" s="188" t="s">
        <v>137</v>
      </c>
    </row>
    <row r="529" spans="2:51" s="13" customFormat="1" ht="22.5" customHeight="1">
      <c r="B529" s="195"/>
      <c r="D529" s="196" t="s">
        <v>147</v>
      </c>
      <c r="E529" s="197" t="s">
        <v>3</v>
      </c>
      <c r="F529" s="198" t="s">
        <v>150</v>
      </c>
      <c r="H529" s="199">
        <v>118.49</v>
      </c>
      <c r="I529" s="200"/>
      <c r="L529" s="195"/>
      <c r="M529" s="201"/>
      <c r="N529" s="202"/>
      <c r="O529" s="202"/>
      <c r="P529" s="202"/>
      <c r="Q529" s="202"/>
      <c r="R529" s="202"/>
      <c r="S529" s="202"/>
      <c r="T529" s="203"/>
      <c r="AT529" s="204" t="s">
        <v>147</v>
      </c>
      <c r="AU529" s="204" t="s">
        <v>81</v>
      </c>
      <c r="AV529" s="13" t="s">
        <v>145</v>
      </c>
      <c r="AW529" s="13" t="s">
        <v>37</v>
      </c>
      <c r="AX529" s="13" t="s">
        <v>22</v>
      </c>
      <c r="AY529" s="204" t="s">
        <v>137</v>
      </c>
    </row>
    <row r="530" spans="2:65" s="1" customFormat="1" ht="22.5" customHeight="1">
      <c r="B530" s="163"/>
      <c r="C530" s="164" t="s">
        <v>604</v>
      </c>
      <c r="D530" s="164" t="s">
        <v>140</v>
      </c>
      <c r="E530" s="165" t="s">
        <v>605</v>
      </c>
      <c r="F530" s="166" t="s">
        <v>606</v>
      </c>
      <c r="G530" s="167" t="s">
        <v>143</v>
      </c>
      <c r="H530" s="168">
        <v>146.38</v>
      </c>
      <c r="I530" s="169"/>
      <c r="J530" s="170">
        <f>ROUND(I530*H530,2)</f>
        <v>0</v>
      </c>
      <c r="K530" s="166" t="s">
        <v>144</v>
      </c>
      <c r="L530" s="34"/>
      <c r="M530" s="171" t="s">
        <v>3</v>
      </c>
      <c r="N530" s="172" t="s">
        <v>44</v>
      </c>
      <c r="O530" s="35"/>
      <c r="P530" s="173">
        <f>O530*H530</f>
        <v>0</v>
      </c>
      <c r="Q530" s="173">
        <v>0</v>
      </c>
      <c r="R530" s="173">
        <f>Q530*H530</f>
        <v>0</v>
      </c>
      <c r="S530" s="173">
        <v>0</v>
      </c>
      <c r="T530" s="174">
        <f>S530*H530</f>
        <v>0</v>
      </c>
      <c r="AR530" s="17" t="s">
        <v>221</v>
      </c>
      <c r="AT530" s="17" t="s">
        <v>140</v>
      </c>
      <c r="AU530" s="17" t="s">
        <v>81</v>
      </c>
      <c r="AY530" s="17" t="s">
        <v>137</v>
      </c>
      <c r="BE530" s="175">
        <f>IF(N530="základní",J530,0)</f>
        <v>0</v>
      </c>
      <c r="BF530" s="175">
        <f>IF(N530="snížená",J530,0)</f>
        <v>0</v>
      </c>
      <c r="BG530" s="175">
        <f>IF(N530="zákl. přenesená",J530,0)</f>
        <v>0</v>
      </c>
      <c r="BH530" s="175">
        <f>IF(N530="sníž. přenesená",J530,0)</f>
        <v>0</v>
      </c>
      <c r="BI530" s="175">
        <f>IF(N530="nulová",J530,0)</f>
        <v>0</v>
      </c>
      <c r="BJ530" s="17" t="s">
        <v>22</v>
      </c>
      <c r="BK530" s="175">
        <f>ROUND(I530*H530,2)</f>
        <v>0</v>
      </c>
      <c r="BL530" s="17" t="s">
        <v>221</v>
      </c>
      <c r="BM530" s="17" t="s">
        <v>604</v>
      </c>
    </row>
    <row r="531" spans="2:47" s="1" customFormat="1" ht="22.5" customHeight="1">
      <c r="B531" s="34"/>
      <c r="D531" s="176" t="s">
        <v>146</v>
      </c>
      <c r="F531" s="177" t="s">
        <v>606</v>
      </c>
      <c r="I531" s="178"/>
      <c r="L531" s="34"/>
      <c r="M531" s="63"/>
      <c r="N531" s="35"/>
      <c r="O531" s="35"/>
      <c r="P531" s="35"/>
      <c r="Q531" s="35"/>
      <c r="R531" s="35"/>
      <c r="S531" s="35"/>
      <c r="T531" s="64"/>
      <c r="AT531" s="17" t="s">
        <v>146</v>
      </c>
      <c r="AU531" s="17" t="s">
        <v>81</v>
      </c>
    </row>
    <row r="532" spans="2:51" s="11" customFormat="1" ht="22.5" customHeight="1">
      <c r="B532" s="179"/>
      <c r="D532" s="176" t="s">
        <v>147</v>
      </c>
      <c r="E532" s="180" t="s">
        <v>3</v>
      </c>
      <c r="F532" s="181" t="s">
        <v>607</v>
      </c>
      <c r="H532" s="182" t="s">
        <v>3</v>
      </c>
      <c r="I532" s="183"/>
      <c r="L532" s="179"/>
      <c r="M532" s="184"/>
      <c r="N532" s="185"/>
      <c r="O532" s="185"/>
      <c r="P532" s="185"/>
      <c r="Q532" s="185"/>
      <c r="R532" s="185"/>
      <c r="S532" s="185"/>
      <c r="T532" s="186"/>
      <c r="AT532" s="182" t="s">
        <v>147</v>
      </c>
      <c r="AU532" s="182" t="s">
        <v>81</v>
      </c>
      <c r="AV532" s="11" t="s">
        <v>22</v>
      </c>
      <c r="AW532" s="11" t="s">
        <v>37</v>
      </c>
      <c r="AX532" s="11" t="s">
        <v>73</v>
      </c>
      <c r="AY532" s="182" t="s">
        <v>137</v>
      </c>
    </row>
    <row r="533" spans="2:51" s="12" customFormat="1" ht="22.5" customHeight="1">
      <c r="B533" s="187"/>
      <c r="D533" s="176" t="s">
        <v>147</v>
      </c>
      <c r="E533" s="188" t="s">
        <v>3</v>
      </c>
      <c r="F533" s="189" t="s">
        <v>588</v>
      </c>
      <c r="H533" s="190">
        <v>80</v>
      </c>
      <c r="I533" s="191"/>
      <c r="L533" s="187"/>
      <c r="M533" s="192"/>
      <c r="N533" s="193"/>
      <c r="O533" s="193"/>
      <c r="P533" s="193"/>
      <c r="Q533" s="193"/>
      <c r="R533" s="193"/>
      <c r="S533" s="193"/>
      <c r="T533" s="194"/>
      <c r="AT533" s="188" t="s">
        <v>147</v>
      </c>
      <c r="AU533" s="188" t="s">
        <v>81</v>
      </c>
      <c r="AV533" s="12" t="s">
        <v>81</v>
      </c>
      <c r="AW533" s="12" t="s">
        <v>37</v>
      </c>
      <c r="AX533" s="12" t="s">
        <v>73</v>
      </c>
      <c r="AY533" s="188" t="s">
        <v>137</v>
      </c>
    </row>
    <row r="534" spans="2:51" s="12" customFormat="1" ht="22.5" customHeight="1">
      <c r="B534" s="187"/>
      <c r="D534" s="176" t="s">
        <v>147</v>
      </c>
      <c r="E534" s="188" t="s">
        <v>3</v>
      </c>
      <c r="F534" s="189" t="s">
        <v>589</v>
      </c>
      <c r="H534" s="190">
        <v>11.1</v>
      </c>
      <c r="I534" s="191"/>
      <c r="L534" s="187"/>
      <c r="M534" s="192"/>
      <c r="N534" s="193"/>
      <c r="O534" s="193"/>
      <c r="P534" s="193"/>
      <c r="Q534" s="193"/>
      <c r="R534" s="193"/>
      <c r="S534" s="193"/>
      <c r="T534" s="194"/>
      <c r="AT534" s="188" t="s">
        <v>147</v>
      </c>
      <c r="AU534" s="188" t="s">
        <v>81</v>
      </c>
      <c r="AV534" s="12" t="s">
        <v>81</v>
      </c>
      <c r="AW534" s="12" t="s">
        <v>37</v>
      </c>
      <c r="AX534" s="12" t="s">
        <v>73</v>
      </c>
      <c r="AY534" s="188" t="s">
        <v>137</v>
      </c>
    </row>
    <row r="535" spans="2:51" s="12" customFormat="1" ht="22.5" customHeight="1">
      <c r="B535" s="187"/>
      <c r="D535" s="176" t="s">
        <v>147</v>
      </c>
      <c r="E535" s="188" t="s">
        <v>3</v>
      </c>
      <c r="F535" s="189" t="s">
        <v>590</v>
      </c>
      <c r="H535" s="190">
        <v>7.76</v>
      </c>
      <c r="I535" s="191"/>
      <c r="L535" s="187"/>
      <c r="M535" s="192"/>
      <c r="N535" s="193"/>
      <c r="O535" s="193"/>
      <c r="P535" s="193"/>
      <c r="Q535" s="193"/>
      <c r="R535" s="193"/>
      <c r="S535" s="193"/>
      <c r="T535" s="194"/>
      <c r="AT535" s="188" t="s">
        <v>147</v>
      </c>
      <c r="AU535" s="188" t="s">
        <v>81</v>
      </c>
      <c r="AV535" s="12" t="s">
        <v>81</v>
      </c>
      <c r="AW535" s="12" t="s">
        <v>37</v>
      </c>
      <c r="AX535" s="12" t="s">
        <v>73</v>
      </c>
      <c r="AY535" s="188" t="s">
        <v>137</v>
      </c>
    </row>
    <row r="536" spans="2:51" s="12" customFormat="1" ht="22.5" customHeight="1">
      <c r="B536" s="187"/>
      <c r="D536" s="176" t="s">
        <v>147</v>
      </c>
      <c r="E536" s="188" t="s">
        <v>3</v>
      </c>
      <c r="F536" s="189" t="s">
        <v>591</v>
      </c>
      <c r="H536" s="190">
        <v>10.15</v>
      </c>
      <c r="I536" s="191"/>
      <c r="L536" s="187"/>
      <c r="M536" s="192"/>
      <c r="N536" s="193"/>
      <c r="O536" s="193"/>
      <c r="P536" s="193"/>
      <c r="Q536" s="193"/>
      <c r="R536" s="193"/>
      <c r="S536" s="193"/>
      <c r="T536" s="194"/>
      <c r="AT536" s="188" t="s">
        <v>147</v>
      </c>
      <c r="AU536" s="188" t="s">
        <v>81</v>
      </c>
      <c r="AV536" s="12" t="s">
        <v>81</v>
      </c>
      <c r="AW536" s="12" t="s">
        <v>37</v>
      </c>
      <c r="AX536" s="12" t="s">
        <v>73</v>
      </c>
      <c r="AY536" s="188" t="s">
        <v>137</v>
      </c>
    </row>
    <row r="537" spans="2:51" s="12" customFormat="1" ht="22.5" customHeight="1">
      <c r="B537" s="187"/>
      <c r="D537" s="176" t="s">
        <v>147</v>
      </c>
      <c r="E537" s="188" t="s">
        <v>3</v>
      </c>
      <c r="F537" s="189" t="s">
        <v>592</v>
      </c>
      <c r="H537" s="190">
        <v>1.39</v>
      </c>
      <c r="I537" s="191"/>
      <c r="L537" s="187"/>
      <c r="M537" s="192"/>
      <c r="N537" s="193"/>
      <c r="O537" s="193"/>
      <c r="P537" s="193"/>
      <c r="Q537" s="193"/>
      <c r="R537" s="193"/>
      <c r="S537" s="193"/>
      <c r="T537" s="194"/>
      <c r="AT537" s="188" t="s">
        <v>147</v>
      </c>
      <c r="AU537" s="188" t="s">
        <v>81</v>
      </c>
      <c r="AV537" s="12" t="s">
        <v>81</v>
      </c>
      <c r="AW537" s="12" t="s">
        <v>37</v>
      </c>
      <c r="AX537" s="12" t="s">
        <v>73</v>
      </c>
      <c r="AY537" s="188" t="s">
        <v>137</v>
      </c>
    </row>
    <row r="538" spans="2:51" s="12" customFormat="1" ht="22.5" customHeight="1">
      <c r="B538" s="187"/>
      <c r="D538" s="176" t="s">
        <v>147</v>
      </c>
      <c r="E538" s="188" t="s">
        <v>3</v>
      </c>
      <c r="F538" s="189" t="s">
        <v>593</v>
      </c>
      <c r="H538" s="190">
        <v>8.09</v>
      </c>
      <c r="I538" s="191"/>
      <c r="L538" s="187"/>
      <c r="M538" s="192"/>
      <c r="N538" s="193"/>
      <c r="O538" s="193"/>
      <c r="P538" s="193"/>
      <c r="Q538" s="193"/>
      <c r="R538" s="193"/>
      <c r="S538" s="193"/>
      <c r="T538" s="194"/>
      <c r="AT538" s="188" t="s">
        <v>147</v>
      </c>
      <c r="AU538" s="188" t="s">
        <v>81</v>
      </c>
      <c r="AV538" s="12" t="s">
        <v>81</v>
      </c>
      <c r="AW538" s="12" t="s">
        <v>37</v>
      </c>
      <c r="AX538" s="12" t="s">
        <v>73</v>
      </c>
      <c r="AY538" s="188" t="s">
        <v>137</v>
      </c>
    </row>
    <row r="539" spans="2:51" s="12" customFormat="1" ht="22.5" customHeight="1">
      <c r="B539" s="187"/>
      <c r="D539" s="176" t="s">
        <v>147</v>
      </c>
      <c r="E539" s="188" t="s">
        <v>3</v>
      </c>
      <c r="F539" s="189" t="s">
        <v>608</v>
      </c>
      <c r="H539" s="190">
        <v>12</v>
      </c>
      <c r="I539" s="191"/>
      <c r="L539" s="187"/>
      <c r="M539" s="192"/>
      <c r="N539" s="193"/>
      <c r="O539" s="193"/>
      <c r="P539" s="193"/>
      <c r="Q539" s="193"/>
      <c r="R539" s="193"/>
      <c r="S539" s="193"/>
      <c r="T539" s="194"/>
      <c r="AT539" s="188" t="s">
        <v>147</v>
      </c>
      <c r="AU539" s="188" t="s">
        <v>81</v>
      </c>
      <c r="AV539" s="12" t="s">
        <v>81</v>
      </c>
      <c r="AW539" s="12" t="s">
        <v>37</v>
      </c>
      <c r="AX539" s="12" t="s">
        <v>73</v>
      </c>
      <c r="AY539" s="188" t="s">
        <v>137</v>
      </c>
    </row>
    <row r="540" spans="2:51" s="12" customFormat="1" ht="22.5" customHeight="1">
      <c r="B540" s="187"/>
      <c r="D540" s="176" t="s">
        <v>147</v>
      </c>
      <c r="E540" s="188" t="s">
        <v>3</v>
      </c>
      <c r="F540" s="189" t="s">
        <v>609</v>
      </c>
      <c r="H540" s="190">
        <v>15.89</v>
      </c>
      <c r="I540" s="191"/>
      <c r="L540" s="187"/>
      <c r="M540" s="192"/>
      <c r="N540" s="193"/>
      <c r="O540" s="193"/>
      <c r="P540" s="193"/>
      <c r="Q540" s="193"/>
      <c r="R540" s="193"/>
      <c r="S540" s="193"/>
      <c r="T540" s="194"/>
      <c r="AT540" s="188" t="s">
        <v>147</v>
      </c>
      <c r="AU540" s="188" t="s">
        <v>81</v>
      </c>
      <c r="AV540" s="12" t="s">
        <v>81</v>
      </c>
      <c r="AW540" s="12" t="s">
        <v>37</v>
      </c>
      <c r="AX540" s="12" t="s">
        <v>73</v>
      </c>
      <c r="AY540" s="188" t="s">
        <v>137</v>
      </c>
    </row>
    <row r="541" spans="2:51" s="13" customFormat="1" ht="22.5" customHeight="1">
      <c r="B541" s="195"/>
      <c r="D541" s="196" t="s">
        <v>147</v>
      </c>
      <c r="E541" s="197" t="s">
        <v>3</v>
      </c>
      <c r="F541" s="198" t="s">
        <v>150</v>
      </c>
      <c r="H541" s="199">
        <v>146.38</v>
      </c>
      <c r="I541" s="200"/>
      <c r="L541" s="195"/>
      <c r="M541" s="201"/>
      <c r="N541" s="202"/>
      <c r="O541" s="202"/>
      <c r="P541" s="202"/>
      <c r="Q541" s="202"/>
      <c r="R541" s="202"/>
      <c r="S541" s="202"/>
      <c r="T541" s="203"/>
      <c r="AT541" s="204" t="s">
        <v>147</v>
      </c>
      <c r="AU541" s="204" t="s">
        <v>81</v>
      </c>
      <c r="AV541" s="13" t="s">
        <v>145</v>
      </c>
      <c r="AW541" s="13" t="s">
        <v>37</v>
      </c>
      <c r="AX541" s="13" t="s">
        <v>22</v>
      </c>
      <c r="AY541" s="204" t="s">
        <v>137</v>
      </c>
    </row>
    <row r="542" spans="2:65" s="1" customFormat="1" ht="22.5" customHeight="1">
      <c r="B542" s="163"/>
      <c r="C542" s="209" t="s">
        <v>610</v>
      </c>
      <c r="D542" s="209" t="s">
        <v>202</v>
      </c>
      <c r="E542" s="210" t="s">
        <v>611</v>
      </c>
      <c r="F542" s="211" t="s">
        <v>612</v>
      </c>
      <c r="G542" s="212" t="s">
        <v>143</v>
      </c>
      <c r="H542" s="213">
        <v>161.018</v>
      </c>
      <c r="I542" s="214"/>
      <c r="J542" s="215">
        <f>ROUND(I542*H542,2)</f>
        <v>0</v>
      </c>
      <c r="K542" s="211" t="s">
        <v>144</v>
      </c>
      <c r="L542" s="216"/>
      <c r="M542" s="217" t="s">
        <v>3</v>
      </c>
      <c r="N542" s="218" t="s">
        <v>44</v>
      </c>
      <c r="O542" s="35"/>
      <c r="P542" s="173">
        <f>O542*H542</f>
        <v>0</v>
      </c>
      <c r="Q542" s="173">
        <v>0</v>
      </c>
      <c r="R542" s="173">
        <f>Q542*H542</f>
        <v>0</v>
      </c>
      <c r="S542" s="173">
        <v>0</v>
      </c>
      <c r="T542" s="174">
        <f>S542*H542</f>
        <v>0</v>
      </c>
      <c r="AR542" s="17" t="s">
        <v>316</v>
      </c>
      <c r="AT542" s="17" t="s">
        <v>202</v>
      </c>
      <c r="AU542" s="17" t="s">
        <v>81</v>
      </c>
      <c r="AY542" s="17" t="s">
        <v>137</v>
      </c>
      <c r="BE542" s="175">
        <f>IF(N542="základní",J542,0)</f>
        <v>0</v>
      </c>
      <c r="BF542" s="175">
        <f>IF(N542="snížená",J542,0)</f>
        <v>0</v>
      </c>
      <c r="BG542" s="175">
        <f>IF(N542="zákl. přenesená",J542,0)</f>
        <v>0</v>
      </c>
      <c r="BH542" s="175">
        <f>IF(N542="sníž. přenesená",J542,0)</f>
        <v>0</v>
      </c>
      <c r="BI542" s="175">
        <f>IF(N542="nulová",J542,0)</f>
        <v>0</v>
      </c>
      <c r="BJ542" s="17" t="s">
        <v>22</v>
      </c>
      <c r="BK542" s="175">
        <f>ROUND(I542*H542,2)</f>
        <v>0</v>
      </c>
      <c r="BL542" s="17" t="s">
        <v>221</v>
      </c>
      <c r="BM542" s="17" t="s">
        <v>610</v>
      </c>
    </row>
    <row r="543" spans="2:47" s="1" customFormat="1" ht="22.5" customHeight="1">
      <c r="B543" s="34"/>
      <c r="D543" s="176" t="s">
        <v>146</v>
      </c>
      <c r="F543" s="177" t="s">
        <v>612</v>
      </c>
      <c r="I543" s="178"/>
      <c r="L543" s="34"/>
      <c r="M543" s="63"/>
      <c r="N543" s="35"/>
      <c r="O543" s="35"/>
      <c r="P543" s="35"/>
      <c r="Q543" s="35"/>
      <c r="R543" s="35"/>
      <c r="S543" s="35"/>
      <c r="T543" s="64"/>
      <c r="AT543" s="17" t="s">
        <v>146</v>
      </c>
      <c r="AU543" s="17" t="s">
        <v>81</v>
      </c>
    </row>
    <row r="544" spans="2:51" s="11" customFormat="1" ht="31.5" customHeight="1">
      <c r="B544" s="179"/>
      <c r="D544" s="176" t="s">
        <v>147</v>
      </c>
      <c r="E544" s="180" t="s">
        <v>3</v>
      </c>
      <c r="F544" s="181" t="s">
        <v>613</v>
      </c>
      <c r="H544" s="182" t="s">
        <v>3</v>
      </c>
      <c r="I544" s="183"/>
      <c r="L544" s="179"/>
      <c r="M544" s="184"/>
      <c r="N544" s="185"/>
      <c r="O544" s="185"/>
      <c r="P544" s="185"/>
      <c r="Q544" s="185"/>
      <c r="R544" s="185"/>
      <c r="S544" s="185"/>
      <c r="T544" s="186"/>
      <c r="AT544" s="182" t="s">
        <v>147</v>
      </c>
      <c r="AU544" s="182" t="s">
        <v>81</v>
      </c>
      <c r="AV544" s="11" t="s">
        <v>22</v>
      </c>
      <c r="AW544" s="11" t="s">
        <v>37</v>
      </c>
      <c r="AX544" s="11" t="s">
        <v>73</v>
      </c>
      <c r="AY544" s="182" t="s">
        <v>137</v>
      </c>
    </row>
    <row r="545" spans="2:51" s="12" customFormat="1" ht="22.5" customHeight="1">
      <c r="B545" s="187"/>
      <c r="D545" s="176" t="s">
        <v>147</v>
      </c>
      <c r="E545" s="188" t="s">
        <v>3</v>
      </c>
      <c r="F545" s="189" t="s">
        <v>614</v>
      </c>
      <c r="H545" s="190">
        <v>161.018</v>
      </c>
      <c r="I545" s="191"/>
      <c r="L545" s="187"/>
      <c r="M545" s="192"/>
      <c r="N545" s="193"/>
      <c r="O545" s="193"/>
      <c r="P545" s="193"/>
      <c r="Q545" s="193"/>
      <c r="R545" s="193"/>
      <c r="S545" s="193"/>
      <c r="T545" s="194"/>
      <c r="AT545" s="188" t="s">
        <v>147</v>
      </c>
      <c r="AU545" s="188" t="s">
        <v>81</v>
      </c>
      <c r="AV545" s="12" t="s">
        <v>81</v>
      </c>
      <c r="AW545" s="12" t="s">
        <v>37</v>
      </c>
      <c r="AX545" s="12" t="s">
        <v>73</v>
      </c>
      <c r="AY545" s="188" t="s">
        <v>137</v>
      </c>
    </row>
    <row r="546" spans="2:51" s="13" customFormat="1" ht="22.5" customHeight="1">
      <c r="B546" s="195"/>
      <c r="D546" s="196" t="s">
        <v>147</v>
      </c>
      <c r="E546" s="197" t="s">
        <v>3</v>
      </c>
      <c r="F546" s="198" t="s">
        <v>150</v>
      </c>
      <c r="H546" s="199">
        <v>161.018</v>
      </c>
      <c r="I546" s="200"/>
      <c r="L546" s="195"/>
      <c r="M546" s="201"/>
      <c r="N546" s="202"/>
      <c r="O546" s="202"/>
      <c r="P546" s="202"/>
      <c r="Q546" s="202"/>
      <c r="R546" s="202"/>
      <c r="S546" s="202"/>
      <c r="T546" s="203"/>
      <c r="AT546" s="204" t="s">
        <v>147</v>
      </c>
      <c r="AU546" s="204" t="s">
        <v>81</v>
      </c>
      <c r="AV546" s="13" t="s">
        <v>145</v>
      </c>
      <c r="AW546" s="13" t="s">
        <v>37</v>
      </c>
      <c r="AX546" s="13" t="s">
        <v>22</v>
      </c>
      <c r="AY546" s="204" t="s">
        <v>137</v>
      </c>
    </row>
    <row r="547" spans="2:65" s="1" customFormat="1" ht="22.5" customHeight="1">
      <c r="B547" s="163"/>
      <c r="C547" s="164" t="s">
        <v>615</v>
      </c>
      <c r="D547" s="164" t="s">
        <v>140</v>
      </c>
      <c r="E547" s="165" t="s">
        <v>616</v>
      </c>
      <c r="F547" s="166" t="s">
        <v>617</v>
      </c>
      <c r="G547" s="167" t="s">
        <v>336</v>
      </c>
      <c r="H547" s="168">
        <v>250</v>
      </c>
      <c r="I547" s="169"/>
      <c r="J547" s="170">
        <f>ROUND(I547*H547,2)</f>
        <v>0</v>
      </c>
      <c r="K547" s="166" t="s">
        <v>144</v>
      </c>
      <c r="L547" s="34"/>
      <c r="M547" s="171" t="s">
        <v>3</v>
      </c>
      <c r="N547" s="172" t="s">
        <v>44</v>
      </c>
      <c r="O547" s="35"/>
      <c r="P547" s="173">
        <f>O547*H547</f>
        <v>0</v>
      </c>
      <c r="Q547" s="173">
        <v>0</v>
      </c>
      <c r="R547" s="173">
        <f>Q547*H547</f>
        <v>0</v>
      </c>
      <c r="S547" s="173">
        <v>0</v>
      </c>
      <c r="T547" s="174">
        <f>S547*H547</f>
        <v>0</v>
      </c>
      <c r="AR547" s="17" t="s">
        <v>221</v>
      </c>
      <c r="AT547" s="17" t="s">
        <v>140</v>
      </c>
      <c r="AU547" s="17" t="s">
        <v>81</v>
      </c>
      <c r="AY547" s="17" t="s">
        <v>137</v>
      </c>
      <c r="BE547" s="175">
        <f>IF(N547="základní",J547,0)</f>
        <v>0</v>
      </c>
      <c r="BF547" s="175">
        <f>IF(N547="snížená",J547,0)</f>
        <v>0</v>
      </c>
      <c r="BG547" s="175">
        <f>IF(N547="zákl. přenesená",J547,0)</f>
        <v>0</v>
      </c>
      <c r="BH547" s="175">
        <f>IF(N547="sníž. přenesená",J547,0)</f>
        <v>0</v>
      </c>
      <c r="BI547" s="175">
        <f>IF(N547="nulová",J547,0)</f>
        <v>0</v>
      </c>
      <c r="BJ547" s="17" t="s">
        <v>22</v>
      </c>
      <c r="BK547" s="175">
        <f>ROUND(I547*H547,2)</f>
        <v>0</v>
      </c>
      <c r="BL547" s="17" t="s">
        <v>221</v>
      </c>
      <c r="BM547" s="17" t="s">
        <v>615</v>
      </c>
    </row>
    <row r="548" spans="2:47" s="1" customFormat="1" ht="22.5" customHeight="1">
      <c r="B548" s="34"/>
      <c r="D548" s="196" t="s">
        <v>146</v>
      </c>
      <c r="F548" s="208" t="s">
        <v>617</v>
      </c>
      <c r="I548" s="178"/>
      <c r="L548" s="34"/>
      <c r="M548" s="63"/>
      <c r="N548" s="35"/>
      <c r="O548" s="35"/>
      <c r="P548" s="35"/>
      <c r="Q548" s="35"/>
      <c r="R548" s="35"/>
      <c r="S548" s="35"/>
      <c r="T548" s="64"/>
      <c r="AT548" s="17" t="s">
        <v>146</v>
      </c>
      <c r="AU548" s="17" t="s">
        <v>81</v>
      </c>
    </row>
    <row r="549" spans="2:65" s="1" customFormat="1" ht="22.5" customHeight="1">
      <c r="B549" s="163"/>
      <c r="C549" s="209" t="s">
        <v>618</v>
      </c>
      <c r="D549" s="209" t="s">
        <v>202</v>
      </c>
      <c r="E549" s="210" t="s">
        <v>619</v>
      </c>
      <c r="F549" s="211" t="s">
        <v>620</v>
      </c>
      <c r="G549" s="212" t="s">
        <v>336</v>
      </c>
      <c r="H549" s="213">
        <v>255</v>
      </c>
      <c r="I549" s="214"/>
      <c r="J549" s="215">
        <f>ROUND(I549*H549,2)</f>
        <v>0</v>
      </c>
      <c r="K549" s="211" t="s">
        <v>144</v>
      </c>
      <c r="L549" s="216"/>
      <c r="M549" s="217" t="s">
        <v>3</v>
      </c>
      <c r="N549" s="218" t="s">
        <v>44</v>
      </c>
      <c r="O549" s="35"/>
      <c r="P549" s="173">
        <f>O549*H549</f>
        <v>0</v>
      </c>
      <c r="Q549" s="173">
        <v>0</v>
      </c>
      <c r="R549" s="173">
        <f>Q549*H549</f>
        <v>0</v>
      </c>
      <c r="S549" s="173">
        <v>0</v>
      </c>
      <c r="T549" s="174">
        <f>S549*H549</f>
        <v>0</v>
      </c>
      <c r="AR549" s="17" t="s">
        <v>316</v>
      </c>
      <c r="AT549" s="17" t="s">
        <v>202</v>
      </c>
      <c r="AU549" s="17" t="s">
        <v>81</v>
      </c>
      <c r="AY549" s="17" t="s">
        <v>137</v>
      </c>
      <c r="BE549" s="175">
        <f>IF(N549="základní",J549,0)</f>
        <v>0</v>
      </c>
      <c r="BF549" s="175">
        <f>IF(N549="snížená",J549,0)</f>
        <v>0</v>
      </c>
      <c r="BG549" s="175">
        <f>IF(N549="zákl. přenesená",J549,0)</f>
        <v>0</v>
      </c>
      <c r="BH549" s="175">
        <f>IF(N549="sníž. přenesená",J549,0)</f>
        <v>0</v>
      </c>
      <c r="BI549" s="175">
        <f>IF(N549="nulová",J549,0)</f>
        <v>0</v>
      </c>
      <c r="BJ549" s="17" t="s">
        <v>22</v>
      </c>
      <c r="BK549" s="175">
        <f>ROUND(I549*H549,2)</f>
        <v>0</v>
      </c>
      <c r="BL549" s="17" t="s">
        <v>221</v>
      </c>
      <c r="BM549" s="17" t="s">
        <v>618</v>
      </c>
    </row>
    <row r="550" spans="2:47" s="1" customFormat="1" ht="22.5" customHeight="1">
      <c r="B550" s="34"/>
      <c r="D550" s="176" t="s">
        <v>146</v>
      </c>
      <c r="F550" s="177" t="s">
        <v>620</v>
      </c>
      <c r="I550" s="178"/>
      <c r="L550" s="34"/>
      <c r="M550" s="63"/>
      <c r="N550" s="35"/>
      <c r="O550" s="35"/>
      <c r="P550" s="35"/>
      <c r="Q550" s="35"/>
      <c r="R550" s="35"/>
      <c r="S550" s="35"/>
      <c r="T550" s="64"/>
      <c r="AT550" s="17" t="s">
        <v>146</v>
      </c>
      <c r="AU550" s="17" t="s">
        <v>81</v>
      </c>
    </row>
    <row r="551" spans="2:51" s="11" customFormat="1" ht="31.5" customHeight="1">
      <c r="B551" s="179"/>
      <c r="D551" s="176" t="s">
        <v>147</v>
      </c>
      <c r="E551" s="180" t="s">
        <v>3</v>
      </c>
      <c r="F551" s="181" t="s">
        <v>621</v>
      </c>
      <c r="H551" s="182" t="s">
        <v>3</v>
      </c>
      <c r="I551" s="183"/>
      <c r="L551" s="179"/>
      <c r="M551" s="184"/>
      <c r="N551" s="185"/>
      <c r="O551" s="185"/>
      <c r="P551" s="185"/>
      <c r="Q551" s="185"/>
      <c r="R551" s="185"/>
      <c r="S551" s="185"/>
      <c r="T551" s="186"/>
      <c r="AT551" s="182" t="s">
        <v>147</v>
      </c>
      <c r="AU551" s="182" t="s">
        <v>81</v>
      </c>
      <c r="AV551" s="11" t="s">
        <v>22</v>
      </c>
      <c r="AW551" s="11" t="s">
        <v>37</v>
      </c>
      <c r="AX551" s="11" t="s">
        <v>73</v>
      </c>
      <c r="AY551" s="182" t="s">
        <v>137</v>
      </c>
    </row>
    <row r="552" spans="2:51" s="12" customFormat="1" ht="22.5" customHeight="1">
      <c r="B552" s="187"/>
      <c r="D552" s="176" t="s">
        <v>147</v>
      </c>
      <c r="E552" s="188" t="s">
        <v>3</v>
      </c>
      <c r="F552" s="189" t="s">
        <v>622</v>
      </c>
      <c r="H552" s="190">
        <v>255</v>
      </c>
      <c r="I552" s="191"/>
      <c r="L552" s="187"/>
      <c r="M552" s="192"/>
      <c r="N552" s="193"/>
      <c r="O552" s="193"/>
      <c r="P552" s="193"/>
      <c r="Q552" s="193"/>
      <c r="R552" s="193"/>
      <c r="S552" s="193"/>
      <c r="T552" s="194"/>
      <c r="AT552" s="188" t="s">
        <v>147</v>
      </c>
      <c r="AU552" s="188" t="s">
        <v>81</v>
      </c>
      <c r="AV552" s="12" t="s">
        <v>81</v>
      </c>
      <c r="AW552" s="12" t="s">
        <v>37</v>
      </c>
      <c r="AX552" s="12" t="s">
        <v>73</v>
      </c>
      <c r="AY552" s="188" t="s">
        <v>137</v>
      </c>
    </row>
    <row r="553" spans="2:51" s="13" customFormat="1" ht="22.5" customHeight="1">
      <c r="B553" s="195"/>
      <c r="D553" s="196" t="s">
        <v>147</v>
      </c>
      <c r="E553" s="197" t="s">
        <v>3</v>
      </c>
      <c r="F553" s="198" t="s">
        <v>150</v>
      </c>
      <c r="H553" s="199">
        <v>255</v>
      </c>
      <c r="I553" s="200"/>
      <c r="L553" s="195"/>
      <c r="M553" s="201"/>
      <c r="N553" s="202"/>
      <c r="O553" s="202"/>
      <c r="P553" s="202"/>
      <c r="Q553" s="202"/>
      <c r="R553" s="202"/>
      <c r="S553" s="202"/>
      <c r="T553" s="203"/>
      <c r="AT553" s="204" t="s">
        <v>147</v>
      </c>
      <c r="AU553" s="204" t="s">
        <v>81</v>
      </c>
      <c r="AV553" s="13" t="s">
        <v>145</v>
      </c>
      <c r="AW553" s="13" t="s">
        <v>37</v>
      </c>
      <c r="AX553" s="13" t="s">
        <v>22</v>
      </c>
      <c r="AY553" s="204" t="s">
        <v>137</v>
      </c>
    </row>
    <row r="554" spans="2:65" s="1" customFormat="1" ht="22.5" customHeight="1">
      <c r="B554" s="163"/>
      <c r="C554" s="164" t="s">
        <v>623</v>
      </c>
      <c r="D554" s="164" t="s">
        <v>140</v>
      </c>
      <c r="E554" s="165" t="s">
        <v>624</v>
      </c>
      <c r="F554" s="166" t="s">
        <v>625</v>
      </c>
      <c r="G554" s="167" t="s">
        <v>342</v>
      </c>
      <c r="H554" s="219"/>
      <c r="I554" s="169"/>
      <c r="J554" s="170">
        <f>ROUND(I554*H554,2)</f>
        <v>0</v>
      </c>
      <c r="K554" s="166" t="s">
        <v>144</v>
      </c>
      <c r="L554" s="34"/>
      <c r="M554" s="171" t="s">
        <v>3</v>
      </c>
      <c r="N554" s="172" t="s">
        <v>44</v>
      </c>
      <c r="O554" s="35"/>
      <c r="P554" s="173">
        <f>O554*H554</f>
        <v>0</v>
      </c>
      <c r="Q554" s="173">
        <v>0</v>
      </c>
      <c r="R554" s="173">
        <f>Q554*H554</f>
        <v>0</v>
      </c>
      <c r="S554" s="173">
        <v>0</v>
      </c>
      <c r="T554" s="174">
        <f>S554*H554</f>
        <v>0</v>
      </c>
      <c r="AR554" s="17" t="s">
        <v>221</v>
      </c>
      <c r="AT554" s="17" t="s">
        <v>140</v>
      </c>
      <c r="AU554" s="17" t="s">
        <v>81</v>
      </c>
      <c r="AY554" s="17" t="s">
        <v>137</v>
      </c>
      <c r="BE554" s="175">
        <f>IF(N554="základní",J554,0)</f>
        <v>0</v>
      </c>
      <c r="BF554" s="175">
        <f>IF(N554="snížená",J554,0)</f>
        <v>0</v>
      </c>
      <c r="BG554" s="175">
        <f>IF(N554="zákl. přenesená",J554,0)</f>
        <v>0</v>
      </c>
      <c r="BH554" s="175">
        <f>IF(N554="sníž. přenesená",J554,0)</f>
        <v>0</v>
      </c>
      <c r="BI554" s="175">
        <f>IF(N554="nulová",J554,0)</f>
        <v>0</v>
      </c>
      <c r="BJ554" s="17" t="s">
        <v>22</v>
      </c>
      <c r="BK554" s="175">
        <f>ROUND(I554*H554,2)</f>
        <v>0</v>
      </c>
      <c r="BL554" s="17" t="s">
        <v>221</v>
      </c>
      <c r="BM554" s="17" t="s">
        <v>623</v>
      </c>
    </row>
    <row r="555" spans="2:47" s="1" customFormat="1" ht="22.5" customHeight="1">
      <c r="B555" s="34"/>
      <c r="D555" s="176" t="s">
        <v>146</v>
      </c>
      <c r="F555" s="177" t="s">
        <v>625</v>
      </c>
      <c r="I555" s="178"/>
      <c r="L555" s="34"/>
      <c r="M555" s="63"/>
      <c r="N555" s="35"/>
      <c r="O555" s="35"/>
      <c r="P555" s="35"/>
      <c r="Q555" s="35"/>
      <c r="R555" s="35"/>
      <c r="S555" s="35"/>
      <c r="T555" s="64"/>
      <c r="AT555" s="17" t="s">
        <v>146</v>
      </c>
      <c r="AU555" s="17" t="s">
        <v>81</v>
      </c>
    </row>
    <row r="556" spans="2:63" s="10" customFormat="1" ht="29.25" customHeight="1">
      <c r="B556" s="149"/>
      <c r="D556" s="160" t="s">
        <v>72</v>
      </c>
      <c r="E556" s="161" t="s">
        <v>626</v>
      </c>
      <c r="F556" s="161" t="s">
        <v>627</v>
      </c>
      <c r="I556" s="152"/>
      <c r="J556" s="162">
        <f>BK556</f>
        <v>0</v>
      </c>
      <c r="L556" s="149"/>
      <c r="M556" s="154"/>
      <c r="N556" s="155"/>
      <c r="O556" s="155"/>
      <c r="P556" s="156">
        <f>SUM(P557:P570)</f>
        <v>0</v>
      </c>
      <c r="Q556" s="155"/>
      <c r="R556" s="156">
        <f>SUM(R557:R570)</f>
        <v>0</v>
      </c>
      <c r="S556" s="155"/>
      <c r="T556" s="157">
        <f>SUM(T557:T570)</f>
        <v>0</v>
      </c>
      <c r="AR556" s="150" t="s">
        <v>81</v>
      </c>
      <c r="AT556" s="158" t="s">
        <v>72</v>
      </c>
      <c r="AU556" s="158" t="s">
        <v>22</v>
      </c>
      <c r="AY556" s="150" t="s">
        <v>137</v>
      </c>
      <c r="BK556" s="159">
        <f>SUM(BK557:BK570)</f>
        <v>0</v>
      </c>
    </row>
    <row r="557" spans="2:65" s="1" customFormat="1" ht="22.5" customHeight="1">
      <c r="B557" s="163"/>
      <c r="C557" s="164" t="s">
        <v>628</v>
      </c>
      <c r="D557" s="164" t="s">
        <v>140</v>
      </c>
      <c r="E557" s="165" t="s">
        <v>629</v>
      </c>
      <c r="F557" s="166" t="s">
        <v>630</v>
      </c>
      <c r="G557" s="167" t="s">
        <v>143</v>
      </c>
      <c r="H557" s="168">
        <v>146.38</v>
      </c>
      <c r="I557" s="169"/>
      <c r="J557" s="170">
        <f>ROUND(I557*H557,2)</f>
        <v>0</v>
      </c>
      <c r="K557" s="166" t="s">
        <v>144</v>
      </c>
      <c r="L557" s="34"/>
      <c r="M557" s="171" t="s">
        <v>3</v>
      </c>
      <c r="N557" s="172" t="s">
        <v>44</v>
      </c>
      <c r="O557" s="35"/>
      <c r="P557" s="173">
        <f>O557*H557</f>
        <v>0</v>
      </c>
      <c r="Q557" s="173">
        <v>0</v>
      </c>
      <c r="R557" s="173">
        <f>Q557*H557</f>
        <v>0</v>
      </c>
      <c r="S557" s="173">
        <v>0</v>
      </c>
      <c r="T557" s="174">
        <f>S557*H557</f>
        <v>0</v>
      </c>
      <c r="AR557" s="17" t="s">
        <v>221</v>
      </c>
      <c r="AT557" s="17" t="s">
        <v>140</v>
      </c>
      <c r="AU557" s="17" t="s">
        <v>81</v>
      </c>
      <c r="AY557" s="17" t="s">
        <v>137</v>
      </c>
      <c r="BE557" s="175">
        <f>IF(N557="základní",J557,0)</f>
        <v>0</v>
      </c>
      <c r="BF557" s="175">
        <f>IF(N557="snížená",J557,0)</f>
        <v>0</v>
      </c>
      <c r="BG557" s="175">
        <f>IF(N557="zákl. přenesená",J557,0)</f>
        <v>0</v>
      </c>
      <c r="BH557" s="175">
        <f>IF(N557="sníž. přenesená",J557,0)</f>
        <v>0</v>
      </c>
      <c r="BI557" s="175">
        <f>IF(N557="nulová",J557,0)</f>
        <v>0</v>
      </c>
      <c r="BJ557" s="17" t="s">
        <v>22</v>
      </c>
      <c r="BK557" s="175">
        <f>ROUND(I557*H557,2)</f>
        <v>0</v>
      </c>
      <c r="BL557" s="17" t="s">
        <v>221</v>
      </c>
      <c r="BM557" s="17" t="s">
        <v>628</v>
      </c>
    </row>
    <row r="558" spans="2:47" s="1" customFormat="1" ht="22.5" customHeight="1">
      <c r="B558" s="34"/>
      <c r="D558" s="176" t="s">
        <v>146</v>
      </c>
      <c r="F558" s="177" t="s">
        <v>630</v>
      </c>
      <c r="I558" s="178"/>
      <c r="L558" s="34"/>
      <c r="M558" s="63"/>
      <c r="N558" s="35"/>
      <c r="O558" s="35"/>
      <c r="P558" s="35"/>
      <c r="Q558" s="35"/>
      <c r="R558" s="35"/>
      <c r="S558" s="35"/>
      <c r="T558" s="64"/>
      <c r="AT558" s="17" t="s">
        <v>146</v>
      </c>
      <c r="AU558" s="17" t="s">
        <v>81</v>
      </c>
    </row>
    <row r="559" spans="2:51" s="11" customFormat="1" ht="31.5" customHeight="1">
      <c r="B559" s="179"/>
      <c r="D559" s="176" t="s">
        <v>147</v>
      </c>
      <c r="E559" s="180" t="s">
        <v>3</v>
      </c>
      <c r="F559" s="181" t="s">
        <v>631</v>
      </c>
      <c r="H559" s="182" t="s">
        <v>3</v>
      </c>
      <c r="I559" s="183"/>
      <c r="L559" s="179"/>
      <c r="M559" s="184"/>
      <c r="N559" s="185"/>
      <c r="O559" s="185"/>
      <c r="P559" s="185"/>
      <c r="Q559" s="185"/>
      <c r="R559" s="185"/>
      <c r="S559" s="185"/>
      <c r="T559" s="186"/>
      <c r="AT559" s="182" t="s">
        <v>147</v>
      </c>
      <c r="AU559" s="182" t="s">
        <v>81</v>
      </c>
      <c r="AV559" s="11" t="s">
        <v>22</v>
      </c>
      <c r="AW559" s="11" t="s">
        <v>37</v>
      </c>
      <c r="AX559" s="11" t="s">
        <v>73</v>
      </c>
      <c r="AY559" s="182" t="s">
        <v>137</v>
      </c>
    </row>
    <row r="560" spans="2:51" s="12" customFormat="1" ht="22.5" customHeight="1">
      <c r="B560" s="187"/>
      <c r="D560" s="176" t="s">
        <v>147</v>
      </c>
      <c r="E560" s="188" t="s">
        <v>3</v>
      </c>
      <c r="F560" s="189" t="s">
        <v>588</v>
      </c>
      <c r="H560" s="190">
        <v>80</v>
      </c>
      <c r="I560" s="191"/>
      <c r="L560" s="187"/>
      <c r="M560" s="192"/>
      <c r="N560" s="193"/>
      <c r="O560" s="193"/>
      <c r="P560" s="193"/>
      <c r="Q560" s="193"/>
      <c r="R560" s="193"/>
      <c r="S560" s="193"/>
      <c r="T560" s="194"/>
      <c r="AT560" s="188" t="s">
        <v>147</v>
      </c>
      <c r="AU560" s="188" t="s">
        <v>81</v>
      </c>
      <c r="AV560" s="12" t="s">
        <v>81</v>
      </c>
      <c r="AW560" s="12" t="s">
        <v>37</v>
      </c>
      <c r="AX560" s="12" t="s">
        <v>73</v>
      </c>
      <c r="AY560" s="188" t="s">
        <v>137</v>
      </c>
    </row>
    <row r="561" spans="2:51" s="12" customFormat="1" ht="22.5" customHeight="1">
      <c r="B561" s="187"/>
      <c r="D561" s="176" t="s">
        <v>147</v>
      </c>
      <c r="E561" s="188" t="s">
        <v>3</v>
      </c>
      <c r="F561" s="189" t="s">
        <v>589</v>
      </c>
      <c r="H561" s="190">
        <v>11.1</v>
      </c>
      <c r="I561" s="191"/>
      <c r="L561" s="187"/>
      <c r="M561" s="192"/>
      <c r="N561" s="193"/>
      <c r="O561" s="193"/>
      <c r="P561" s="193"/>
      <c r="Q561" s="193"/>
      <c r="R561" s="193"/>
      <c r="S561" s="193"/>
      <c r="T561" s="194"/>
      <c r="AT561" s="188" t="s">
        <v>147</v>
      </c>
      <c r="AU561" s="188" t="s">
        <v>81</v>
      </c>
      <c r="AV561" s="12" t="s">
        <v>81</v>
      </c>
      <c r="AW561" s="12" t="s">
        <v>37</v>
      </c>
      <c r="AX561" s="12" t="s">
        <v>73</v>
      </c>
      <c r="AY561" s="188" t="s">
        <v>137</v>
      </c>
    </row>
    <row r="562" spans="2:51" s="12" customFormat="1" ht="22.5" customHeight="1">
      <c r="B562" s="187"/>
      <c r="D562" s="176" t="s">
        <v>147</v>
      </c>
      <c r="E562" s="188" t="s">
        <v>3</v>
      </c>
      <c r="F562" s="189" t="s">
        <v>590</v>
      </c>
      <c r="H562" s="190">
        <v>7.76</v>
      </c>
      <c r="I562" s="191"/>
      <c r="L562" s="187"/>
      <c r="M562" s="192"/>
      <c r="N562" s="193"/>
      <c r="O562" s="193"/>
      <c r="P562" s="193"/>
      <c r="Q562" s="193"/>
      <c r="R562" s="193"/>
      <c r="S562" s="193"/>
      <c r="T562" s="194"/>
      <c r="AT562" s="188" t="s">
        <v>147</v>
      </c>
      <c r="AU562" s="188" t="s">
        <v>81</v>
      </c>
      <c r="AV562" s="12" t="s">
        <v>81</v>
      </c>
      <c r="AW562" s="12" t="s">
        <v>37</v>
      </c>
      <c r="AX562" s="12" t="s">
        <v>73</v>
      </c>
      <c r="AY562" s="188" t="s">
        <v>137</v>
      </c>
    </row>
    <row r="563" spans="2:51" s="12" customFormat="1" ht="22.5" customHeight="1">
      <c r="B563" s="187"/>
      <c r="D563" s="176" t="s">
        <v>147</v>
      </c>
      <c r="E563" s="188" t="s">
        <v>3</v>
      </c>
      <c r="F563" s="189" t="s">
        <v>591</v>
      </c>
      <c r="H563" s="190">
        <v>10.15</v>
      </c>
      <c r="I563" s="191"/>
      <c r="L563" s="187"/>
      <c r="M563" s="192"/>
      <c r="N563" s="193"/>
      <c r="O563" s="193"/>
      <c r="P563" s="193"/>
      <c r="Q563" s="193"/>
      <c r="R563" s="193"/>
      <c r="S563" s="193"/>
      <c r="T563" s="194"/>
      <c r="AT563" s="188" t="s">
        <v>147</v>
      </c>
      <c r="AU563" s="188" t="s">
        <v>81</v>
      </c>
      <c r="AV563" s="12" t="s">
        <v>81</v>
      </c>
      <c r="AW563" s="12" t="s">
        <v>37</v>
      </c>
      <c r="AX563" s="12" t="s">
        <v>73</v>
      </c>
      <c r="AY563" s="188" t="s">
        <v>137</v>
      </c>
    </row>
    <row r="564" spans="2:51" s="12" customFormat="1" ht="22.5" customHeight="1">
      <c r="B564" s="187"/>
      <c r="D564" s="176" t="s">
        <v>147</v>
      </c>
      <c r="E564" s="188" t="s">
        <v>3</v>
      </c>
      <c r="F564" s="189" t="s">
        <v>592</v>
      </c>
      <c r="H564" s="190">
        <v>1.39</v>
      </c>
      <c r="I564" s="191"/>
      <c r="L564" s="187"/>
      <c r="M564" s="192"/>
      <c r="N564" s="193"/>
      <c r="O564" s="193"/>
      <c r="P564" s="193"/>
      <c r="Q564" s="193"/>
      <c r="R564" s="193"/>
      <c r="S564" s="193"/>
      <c r="T564" s="194"/>
      <c r="AT564" s="188" t="s">
        <v>147</v>
      </c>
      <c r="AU564" s="188" t="s">
        <v>81</v>
      </c>
      <c r="AV564" s="12" t="s">
        <v>81</v>
      </c>
      <c r="AW564" s="12" t="s">
        <v>37</v>
      </c>
      <c r="AX564" s="12" t="s">
        <v>73</v>
      </c>
      <c r="AY564" s="188" t="s">
        <v>137</v>
      </c>
    </row>
    <row r="565" spans="2:51" s="12" customFormat="1" ht="22.5" customHeight="1">
      <c r="B565" s="187"/>
      <c r="D565" s="176" t="s">
        <v>147</v>
      </c>
      <c r="E565" s="188" t="s">
        <v>3</v>
      </c>
      <c r="F565" s="189" t="s">
        <v>593</v>
      </c>
      <c r="H565" s="190">
        <v>8.09</v>
      </c>
      <c r="I565" s="191"/>
      <c r="L565" s="187"/>
      <c r="M565" s="192"/>
      <c r="N565" s="193"/>
      <c r="O565" s="193"/>
      <c r="P565" s="193"/>
      <c r="Q565" s="193"/>
      <c r="R565" s="193"/>
      <c r="S565" s="193"/>
      <c r="T565" s="194"/>
      <c r="AT565" s="188" t="s">
        <v>147</v>
      </c>
      <c r="AU565" s="188" t="s">
        <v>81</v>
      </c>
      <c r="AV565" s="12" t="s">
        <v>81</v>
      </c>
      <c r="AW565" s="12" t="s">
        <v>37</v>
      </c>
      <c r="AX565" s="12" t="s">
        <v>73</v>
      </c>
      <c r="AY565" s="188" t="s">
        <v>137</v>
      </c>
    </row>
    <row r="566" spans="2:51" s="12" customFormat="1" ht="22.5" customHeight="1">
      <c r="B566" s="187"/>
      <c r="D566" s="176" t="s">
        <v>147</v>
      </c>
      <c r="E566" s="188" t="s">
        <v>3</v>
      </c>
      <c r="F566" s="189" t="s">
        <v>608</v>
      </c>
      <c r="H566" s="190">
        <v>12</v>
      </c>
      <c r="I566" s="191"/>
      <c r="L566" s="187"/>
      <c r="M566" s="192"/>
      <c r="N566" s="193"/>
      <c r="O566" s="193"/>
      <c r="P566" s="193"/>
      <c r="Q566" s="193"/>
      <c r="R566" s="193"/>
      <c r="S566" s="193"/>
      <c r="T566" s="194"/>
      <c r="AT566" s="188" t="s">
        <v>147</v>
      </c>
      <c r="AU566" s="188" t="s">
        <v>81</v>
      </c>
      <c r="AV566" s="12" t="s">
        <v>81</v>
      </c>
      <c r="AW566" s="12" t="s">
        <v>37</v>
      </c>
      <c r="AX566" s="12" t="s">
        <v>73</v>
      </c>
      <c r="AY566" s="188" t="s">
        <v>137</v>
      </c>
    </row>
    <row r="567" spans="2:51" s="12" customFormat="1" ht="22.5" customHeight="1">
      <c r="B567" s="187"/>
      <c r="D567" s="176" t="s">
        <v>147</v>
      </c>
      <c r="E567" s="188" t="s">
        <v>3</v>
      </c>
      <c r="F567" s="189" t="s">
        <v>609</v>
      </c>
      <c r="H567" s="190">
        <v>15.89</v>
      </c>
      <c r="I567" s="191"/>
      <c r="L567" s="187"/>
      <c r="M567" s="192"/>
      <c r="N567" s="193"/>
      <c r="O567" s="193"/>
      <c r="P567" s="193"/>
      <c r="Q567" s="193"/>
      <c r="R567" s="193"/>
      <c r="S567" s="193"/>
      <c r="T567" s="194"/>
      <c r="AT567" s="188" t="s">
        <v>147</v>
      </c>
      <c r="AU567" s="188" t="s">
        <v>81</v>
      </c>
      <c r="AV567" s="12" t="s">
        <v>81</v>
      </c>
      <c r="AW567" s="12" t="s">
        <v>37</v>
      </c>
      <c r="AX567" s="12" t="s">
        <v>73</v>
      </c>
      <c r="AY567" s="188" t="s">
        <v>137</v>
      </c>
    </row>
    <row r="568" spans="2:51" s="13" customFormat="1" ht="22.5" customHeight="1">
      <c r="B568" s="195"/>
      <c r="D568" s="196" t="s">
        <v>147</v>
      </c>
      <c r="E568" s="197" t="s">
        <v>3</v>
      </c>
      <c r="F568" s="198" t="s">
        <v>150</v>
      </c>
      <c r="H568" s="199">
        <v>146.38</v>
      </c>
      <c r="I568" s="200"/>
      <c r="L568" s="195"/>
      <c r="M568" s="201"/>
      <c r="N568" s="202"/>
      <c r="O568" s="202"/>
      <c r="P568" s="202"/>
      <c r="Q568" s="202"/>
      <c r="R568" s="202"/>
      <c r="S568" s="202"/>
      <c r="T568" s="203"/>
      <c r="AT568" s="204" t="s">
        <v>147</v>
      </c>
      <c r="AU568" s="204" t="s">
        <v>81</v>
      </c>
      <c r="AV568" s="13" t="s">
        <v>145</v>
      </c>
      <c r="AW568" s="13" t="s">
        <v>37</v>
      </c>
      <c r="AX568" s="13" t="s">
        <v>22</v>
      </c>
      <c r="AY568" s="204" t="s">
        <v>137</v>
      </c>
    </row>
    <row r="569" spans="2:65" s="1" customFormat="1" ht="22.5" customHeight="1">
      <c r="B569" s="163"/>
      <c r="C569" s="164" t="s">
        <v>28</v>
      </c>
      <c r="D569" s="164" t="s">
        <v>140</v>
      </c>
      <c r="E569" s="165" t="s">
        <v>632</v>
      </c>
      <c r="F569" s="166" t="s">
        <v>633</v>
      </c>
      <c r="G569" s="167" t="s">
        <v>342</v>
      </c>
      <c r="H569" s="219"/>
      <c r="I569" s="169"/>
      <c r="J569" s="170">
        <f>ROUND(I569*H569,2)</f>
        <v>0</v>
      </c>
      <c r="K569" s="166" t="s">
        <v>144</v>
      </c>
      <c r="L569" s="34"/>
      <c r="M569" s="171" t="s">
        <v>3</v>
      </c>
      <c r="N569" s="172" t="s">
        <v>44</v>
      </c>
      <c r="O569" s="35"/>
      <c r="P569" s="173">
        <f>O569*H569</f>
        <v>0</v>
      </c>
      <c r="Q569" s="173">
        <v>0</v>
      </c>
      <c r="R569" s="173">
        <f>Q569*H569</f>
        <v>0</v>
      </c>
      <c r="S569" s="173">
        <v>0</v>
      </c>
      <c r="T569" s="174">
        <f>S569*H569</f>
        <v>0</v>
      </c>
      <c r="AR569" s="17" t="s">
        <v>221</v>
      </c>
      <c r="AT569" s="17" t="s">
        <v>140</v>
      </c>
      <c r="AU569" s="17" t="s">
        <v>81</v>
      </c>
      <c r="AY569" s="17" t="s">
        <v>137</v>
      </c>
      <c r="BE569" s="175">
        <f>IF(N569="základní",J569,0)</f>
        <v>0</v>
      </c>
      <c r="BF569" s="175">
        <f>IF(N569="snížená",J569,0)</f>
        <v>0</v>
      </c>
      <c r="BG569" s="175">
        <f>IF(N569="zákl. přenesená",J569,0)</f>
        <v>0</v>
      </c>
      <c r="BH569" s="175">
        <f>IF(N569="sníž. přenesená",J569,0)</f>
        <v>0</v>
      </c>
      <c r="BI569" s="175">
        <f>IF(N569="nulová",J569,0)</f>
        <v>0</v>
      </c>
      <c r="BJ569" s="17" t="s">
        <v>22</v>
      </c>
      <c r="BK569" s="175">
        <f>ROUND(I569*H569,2)</f>
        <v>0</v>
      </c>
      <c r="BL569" s="17" t="s">
        <v>221</v>
      </c>
      <c r="BM569" s="17" t="s">
        <v>28</v>
      </c>
    </row>
    <row r="570" spans="2:47" s="1" customFormat="1" ht="22.5" customHeight="1">
      <c r="B570" s="34"/>
      <c r="D570" s="176" t="s">
        <v>146</v>
      </c>
      <c r="F570" s="177" t="s">
        <v>633</v>
      </c>
      <c r="I570" s="178"/>
      <c r="L570" s="34"/>
      <c r="M570" s="63"/>
      <c r="N570" s="35"/>
      <c r="O570" s="35"/>
      <c r="P570" s="35"/>
      <c r="Q570" s="35"/>
      <c r="R570" s="35"/>
      <c r="S570" s="35"/>
      <c r="T570" s="64"/>
      <c r="AT570" s="17" t="s">
        <v>146</v>
      </c>
      <c r="AU570" s="17" t="s">
        <v>81</v>
      </c>
    </row>
    <row r="571" spans="2:63" s="10" customFormat="1" ht="29.25" customHeight="1">
      <c r="B571" s="149"/>
      <c r="D571" s="160" t="s">
        <v>72</v>
      </c>
      <c r="E571" s="161" t="s">
        <v>634</v>
      </c>
      <c r="F571" s="161" t="s">
        <v>635</v>
      </c>
      <c r="I571" s="152"/>
      <c r="J571" s="162">
        <f>BK571</f>
        <v>0</v>
      </c>
      <c r="L571" s="149"/>
      <c r="M571" s="154"/>
      <c r="N571" s="155"/>
      <c r="O571" s="155"/>
      <c r="P571" s="156">
        <f>SUM(P572:P594)</f>
        <v>0</v>
      </c>
      <c r="Q571" s="155"/>
      <c r="R571" s="156">
        <f>SUM(R572:R594)</f>
        <v>0</v>
      </c>
      <c r="S571" s="155"/>
      <c r="T571" s="157">
        <f>SUM(T572:T594)</f>
        <v>0</v>
      </c>
      <c r="AR571" s="150" t="s">
        <v>81</v>
      </c>
      <c r="AT571" s="158" t="s">
        <v>72</v>
      </c>
      <c r="AU571" s="158" t="s">
        <v>22</v>
      </c>
      <c r="AY571" s="150" t="s">
        <v>137</v>
      </c>
      <c r="BK571" s="159">
        <f>SUM(BK572:BK594)</f>
        <v>0</v>
      </c>
    </row>
    <row r="572" spans="2:65" s="1" customFormat="1" ht="31.5" customHeight="1">
      <c r="B572" s="163"/>
      <c r="C572" s="164" t="s">
        <v>636</v>
      </c>
      <c r="D572" s="164" t="s">
        <v>140</v>
      </c>
      <c r="E572" s="165" t="s">
        <v>637</v>
      </c>
      <c r="F572" s="166" t="s">
        <v>638</v>
      </c>
      <c r="G572" s="167" t="s">
        <v>143</v>
      </c>
      <c r="H572" s="168">
        <v>75.232</v>
      </c>
      <c r="I572" s="169"/>
      <c r="J572" s="170">
        <f>ROUND(I572*H572,2)</f>
        <v>0</v>
      </c>
      <c r="K572" s="166" t="s">
        <v>144</v>
      </c>
      <c r="L572" s="34"/>
      <c r="M572" s="171" t="s">
        <v>3</v>
      </c>
      <c r="N572" s="172" t="s">
        <v>44</v>
      </c>
      <c r="O572" s="35"/>
      <c r="P572" s="173">
        <f>O572*H572</f>
        <v>0</v>
      </c>
      <c r="Q572" s="173">
        <v>0</v>
      </c>
      <c r="R572" s="173">
        <f>Q572*H572</f>
        <v>0</v>
      </c>
      <c r="S572" s="173">
        <v>0</v>
      </c>
      <c r="T572" s="174">
        <f>S572*H572</f>
        <v>0</v>
      </c>
      <c r="AR572" s="17" t="s">
        <v>221</v>
      </c>
      <c r="AT572" s="17" t="s">
        <v>140</v>
      </c>
      <c r="AU572" s="17" t="s">
        <v>81</v>
      </c>
      <c r="AY572" s="17" t="s">
        <v>137</v>
      </c>
      <c r="BE572" s="175">
        <f>IF(N572="základní",J572,0)</f>
        <v>0</v>
      </c>
      <c r="BF572" s="175">
        <f>IF(N572="snížená",J572,0)</f>
        <v>0</v>
      </c>
      <c r="BG572" s="175">
        <f>IF(N572="zákl. přenesená",J572,0)</f>
        <v>0</v>
      </c>
      <c r="BH572" s="175">
        <f>IF(N572="sníž. přenesená",J572,0)</f>
        <v>0</v>
      </c>
      <c r="BI572" s="175">
        <f>IF(N572="nulová",J572,0)</f>
        <v>0</v>
      </c>
      <c r="BJ572" s="17" t="s">
        <v>22</v>
      </c>
      <c r="BK572" s="175">
        <f>ROUND(I572*H572,2)</f>
        <v>0</v>
      </c>
      <c r="BL572" s="17" t="s">
        <v>221</v>
      </c>
      <c r="BM572" s="17" t="s">
        <v>636</v>
      </c>
    </row>
    <row r="573" spans="2:47" s="1" customFormat="1" ht="22.5" customHeight="1">
      <c r="B573" s="34"/>
      <c r="D573" s="176" t="s">
        <v>146</v>
      </c>
      <c r="F573" s="177" t="s">
        <v>638</v>
      </c>
      <c r="I573" s="178"/>
      <c r="L573" s="34"/>
      <c r="M573" s="63"/>
      <c r="N573" s="35"/>
      <c r="O573" s="35"/>
      <c r="P573" s="35"/>
      <c r="Q573" s="35"/>
      <c r="R573" s="35"/>
      <c r="S573" s="35"/>
      <c r="T573" s="64"/>
      <c r="AT573" s="17" t="s">
        <v>146</v>
      </c>
      <c r="AU573" s="17" t="s">
        <v>81</v>
      </c>
    </row>
    <row r="574" spans="2:51" s="11" customFormat="1" ht="31.5" customHeight="1">
      <c r="B574" s="179"/>
      <c r="D574" s="176" t="s">
        <v>147</v>
      </c>
      <c r="E574" s="180" t="s">
        <v>3</v>
      </c>
      <c r="F574" s="181" t="s">
        <v>639</v>
      </c>
      <c r="H574" s="182" t="s">
        <v>3</v>
      </c>
      <c r="I574" s="183"/>
      <c r="L574" s="179"/>
      <c r="M574" s="184"/>
      <c r="N574" s="185"/>
      <c r="O574" s="185"/>
      <c r="P574" s="185"/>
      <c r="Q574" s="185"/>
      <c r="R574" s="185"/>
      <c r="S574" s="185"/>
      <c r="T574" s="186"/>
      <c r="AT574" s="182" t="s">
        <v>147</v>
      </c>
      <c r="AU574" s="182" t="s">
        <v>81</v>
      </c>
      <c r="AV574" s="11" t="s">
        <v>22</v>
      </c>
      <c r="AW574" s="11" t="s">
        <v>37</v>
      </c>
      <c r="AX574" s="11" t="s">
        <v>73</v>
      </c>
      <c r="AY574" s="182" t="s">
        <v>137</v>
      </c>
    </row>
    <row r="575" spans="2:51" s="12" customFormat="1" ht="22.5" customHeight="1">
      <c r="B575" s="187"/>
      <c r="D575" s="176" t="s">
        <v>147</v>
      </c>
      <c r="E575" s="188" t="s">
        <v>3</v>
      </c>
      <c r="F575" s="189" t="s">
        <v>640</v>
      </c>
      <c r="H575" s="190">
        <v>9.456</v>
      </c>
      <c r="I575" s="191"/>
      <c r="L575" s="187"/>
      <c r="M575" s="192"/>
      <c r="N575" s="193"/>
      <c r="O575" s="193"/>
      <c r="P575" s="193"/>
      <c r="Q575" s="193"/>
      <c r="R575" s="193"/>
      <c r="S575" s="193"/>
      <c r="T575" s="194"/>
      <c r="AT575" s="188" t="s">
        <v>147</v>
      </c>
      <c r="AU575" s="188" t="s">
        <v>81</v>
      </c>
      <c r="AV575" s="12" t="s">
        <v>81</v>
      </c>
      <c r="AW575" s="12" t="s">
        <v>37</v>
      </c>
      <c r="AX575" s="12" t="s">
        <v>73</v>
      </c>
      <c r="AY575" s="188" t="s">
        <v>137</v>
      </c>
    </row>
    <row r="576" spans="2:51" s="12" customFormat="1" ht="22.5" customHeight="1">
      <c r="B576" s="187"/>
      <c r="D576" s="176" t="s">
        <v>147</v>
      </c>
      <c r="E576" s="188" t="s">
        <v>3</v>
      </c>
      <c r="F576" s="189" t="s">
        <v>641</v>
      </c>
      <c r="H576" s="190">
        <v>5.08</v>
      </c>
      <c r="I576" s="191"/>
      <c r="L576" s="187"/>
      <c r="M576" s="192"/>
      <c r="N576" s="193"/>
      <c r="O576" s="193"/>
      <c r="P576" s="193"/>
      <c r="Q576" s="193"/>
      <c r="R576" s="193"/>
      <c r="S576" s="193"/>
      <c r="T576" s="194"/>
      <c r="AT576" s="188" t="s">
        <v>147</v>
      </c>
      <c r="AU576" s="188" t="s">
        <v>81</v>
      </c>
      <c r="AV576" s="12" t="s">
        <v>81</v>
      </c>
      <c r="AW576" s="12" t="s">
        <v>37</v>
      </c>
      <c r="AX576" s="12" t="s">
        <v>73</v>
      </c>
      <c r="AY576" s="188" t="s">
        <v>137</v>
      </c>
    </row>
    <row r="577" spans="2:51" s="12" customFormat="1" ht="22.5" customHeight="1">
      <c r="B577" s="187"/>
      <c r="D577" s="176" t="s">
        <v>147</v>
      </c>
      <c r="E577" s="188" t="s">
        <v>3</v>
      </c>
      <c r="F577" s="189" t="s">
        <v>642</v>
      </c>
      <c r="H577" s="190">
        <v>7.48</v>
      </c>
      <c r="I577" s="191"/>
      <c r="L577" s="187"/>
      <c r="M577" s="192"/>
      <c r="N577" s="193"/>
      <c r="O577" s="193"/>
      <c r="P577" s="193"/>
      <c r="Q577" s="193"/>
      <c r="R577" s="193"/>
      <c r="S577" s="193"/>
      <c r="T577" s="194"/>
      <c r="AT577" s="188" t="s">
        <v>147</v>
      </c>
      <c r="AU577" s="188" t="s">
        <v>81</v>
      </c>
      <c r="AV577" s="12" t="s">
        <v>81</v>
      </c>
      <c r="AW577" s="12" t="s">
        <v>37</v>
      </c>
      <c r="AX577" s="12" t="s">
        <v>73</v>
      </c>
      <c r="AY577" s="188" t="s">
        <v>137</v>
      </c>
    </row>
    <row r="578" spans="2:51" s="12" customFormat="1" ht="22.5" customHeight="1">
      <c r="B578" s="187"/>
      <c r="D578" s="176" t="s">
        <v>147</v>
      </c>
      <c r="E578" s="188" t="s">
        <v>3</v>
      </c>
      <c r="F578" s="189" t="s">
        <v>643</v>
      </c>
      <c r="H578" s="190">
        <v>19.688</v>
      </c>
      <c r="I578" s="191"/>
      <c r="L578" s="187"/>
      <c r="M578" s="192"/>
      <c r="N578" s="193"/>
      <c r="O578" s="193"/>
      <c r="P578" s="193"/>
      <c r="Q578" s="193"/>
      <c r="R578" s="193"/>
      <c r="S578" s="193"/>
      <c r="T578" s="194"/>
      <c r="AT578" s="188" t="s">
        <v>147</v>
      </c>
      <c r="AU578" s="188" t="s">
        <v>81</v>
      </c>
      <c r="AV578" s="12" t="s">
        <v>81</v>
      </c>
      <c r="AW578" s="12" t="s">
        <v>37</v>
      </c>
      <c r="AX578" s="12" t="s">
        <v>73</v>
      </c>
      <c r="AY578" s="188" t="s">
        <v>137</v>
      </c>
    </row>
    <row r="579" spans="2:51" s="12" customFormat="1" ht="22.5" customHeight="1">
      <c r="B579" s="187"/>
      <c r="D579" s="176" t="s">
        <v>147</v>
      </c>
      <c r="E579" s="188" t="s">
        <v>3</v>
      </c>
      <c r="F579" s="189" t="s">
        <v>644</v>
      </c>
      <c r="H579" s="190">
        <v>10.728</v>
      </c>
      <c r="I579" s="191"/>
      <c r="L579" s="187"/>
      <c r="M579" s="192"/>
      <c r="N579" s="193"/>
      <c r="O579" s="193"/>
      <c r="P579" s="193"/>
      <c r="Q579" s="193"/>
      <c r="R579" s="193"/>
      <c r="S579" s="193"/>
      <c r="T579" s="194"/>
      <c r="AT579" s="188" t="s">
        <v>147</v>
      </c>
      <c r="AU579" s="188" t="s">
        <v>81</v>
      </c>
      <c r="AV579" s="12" t="s">
        <v>81</v>
      </c>
      <c r="AW579" s="12" t="s">
        <v>37</v>
      </c>
      <c r="AX579" s="12" t="s">
        <v>73</v>
      </c>
      <c r="AY579" s="188" t="s">
        <v>137</v>
      </c>
    </row>
    <row r="580" spans="2:51" s="12" customFormat="1" ht="22.5" customHeight="1">
      <c r="B580" s="187"/>
      <c r="D580" s="176" t="s">
        <v>147</v>
      </c>
      <c r="E580" s="188" t="s">
        <v>3</v>
      </c>
      <c r="F580" s="189" t="s">
        <v>645</v>
      </c>
      <c r="H580" s="190">
        <v>12.2</v>
      </c>
      <c r="I580" s="191"/>
      <c r="L580" s="187"/>
      <c r="M580" s="192"/>
      <c r="N580" s="193"/>
      <c r="O580" s="193"/>
      <c r="P580" s="193"/>
      <c r="Q580" s="193"/>
      <c r="R580" s="193"/>
      <c r="S580" s="193"/>
      <c r="T580" s="194"/>
      <c r="AT580" s="188" t="s">
        <v>147</v>
      </c>
      <c r="AU580" s="188" t="s">
        <v>81</v>
      </c>
      <c r="AV580" s="12" t="s">
        <v>81</v>
      </c>
      <c r="AW580" s="12" t="s">
        <v>37</v>
      </c>
      <c r="AX580" s="12" t="s">
        <v>73</v>
      </c>
      <c r="AY580" s="188" t="s">
        <v>137</v>
      </c>
    </row>
    <row r="581" spans="2:51" s="12" customFormat="1" ht="22.5" customHeight="1">
      <c r="B581" s="187"/>
      <c r="D581" s="176" t="s">
        <v>147</v>
      </c>
      <c r="E581" s="188" t="s">
        <v>3</v>
      </c>
      <c r="F581" s="189" t="s">
        <v>646</v>
      </c>
      <c r="H581" s="190">
        <v>10.6</v>
      </c>
      <c r="I581" s="191"/>
      <c r="L581" s="187"/>
      <c r="M581" s="192"/>
      <c r="N581" s="193"/>
      <c r="O581" s="193"/>
      <c r="P581" s="193"/>
      <c r="Q581" s="193"/>
      <c r="R581" s="193"/>
      <c r="S581" s="193"/>
      <c r="T581" s="194"/>
      <c r="AT581" s="188" t="s">
        <v>147</v>
      </c>
      <c r="AU581" s="188" t="s">
        <v>81</v>
      </c>
      <c r="AV581" s="12" t="s">
        <v>81</v>
      </c>
      <c r="AW581" s="12" t="s">
        <v>37</v>
      </c>
      <c r="AX581" s="12" t="s">
        <v>73</v>
      </c>
      <c r="AY581" s="188" t="s">
        <v>137</v>
      </c>
    </row>
    <row r="582" spans="2:51" s="13" customFormat="1" ht="22.5" customHeight="1">
      <c r="B582" s="195"/>
      <c r="D582" s="196" t="s">
        <v>147</v>
      </c>
      <c r="E582" s="197" t="s">
        <v>3</v>
      </c>
      <c r="F582" s="198" t="s">
        <v>150</v>
      </c>
      <c r="H582" s="199">
        <v>75.232</v>
      </c>
      <c r="I582" s="200"/>
      <c r="L582" s="195"/>
      <c r="M582" s="201"/>
      <c r="N582" s="202"/>
      <c r="O582" s="202"/>
      <c r="P582" s="202"/>
      <c r="Q582" s="202"/>
      <c r="R582" s="202"/>
      <c r="S582" s="202"/>
      <c r="T582" s="203"/>
      <c r="AT582" s="204" t="s">
        <v>147</v>
      </c>
      <c r="AU582" s="204" t="s">
        <v>81</v>
      </c>
      <c r="AV582" s="13" t="s">
        <v>145</v>
      </c>
      <c r="AW582" s="13" t="s">
        <v>37</v>
      </c>
      <c r="AX582" s="13" t="s">
        <v>22</v>
      </c>
      <c r="AY582" s="204" t="s">
        <v>137</v>
      </c>
    </row>
    <row r="583" spans="2:65" s="1" customFormat="1" ht="22.5" customHeight="1">
      <c r="B583" s="163"/>
      <c r="C583" s="209" t="s">
        <v>647</v>
      </c>
      <c r="D583" s="209" t="s">
        <v>202</v>
      </c>
      <c r="E583" s="210" t="s">
        <v>648</v>
      </c>
      <c r="F583" s="211" t="s">
        <v>649</v>
      </c>
      <c r="G583" s="212" t="s">
        <v>143</v>
      </c>
      <c r="H583" s="213">
        <v>82.755</v>
      </c>
      <c r="I583" s="214"/>
      <c r="J583" s="215">
        <f>ROUND(I583*H583,2)</f>
        <v>0</v>
      </c>
      <c r="K583" s="211" t="s">
        <v>3</v>
      </c>
      <c r="L583" s="216"/>
      <c r="M583" s="217" t="s">
        <v>3</v>
      </c>
      <c r="N583" s="218" t="s">
        <v>44</v>
      </c>
      <c r="O583" s="35"/>
      <c r="P583" s="173">
        <f>O583*H583</f>
        <v>0</v>
      </c>
      <c r="Q583" s="173">
        <v>0</v>
      </c>
      <c r="R583" s="173">
        <f>Q583*H583</f>
        <v>0</v>
      </c>
      <c r="S583" s="173">
        <v>0</v>
      </c>
      <c r="T583" s="174">
        <f>S583*H583</f>
        <v>0</v>
      </c>
      <c r="AR583" s="17" t="s">
        <v>316</v>
      </c>
      <c r="AT583" s="17" t="s">
        <v>202</v>
      </c>
      <c r="AU583" s="17" t="s">
        <v>81</v>
      </c>
      <c r="AY583" s="17" t="s">
        <v>137</v>
      </c>
      <c r="BE583" s="175">
        <f>IF(N583="základní",J583,0)</f>
        <v>0</v>
      </c>
      <c r="BF583" s="175">
        <f>IF(N583="snížená",J583,0)</f>
        <v>0</v>
      </c>
      <c r="BG583" s="175">
        <f>IF(N583="zákl. přenesená",J583,0)</f>
        <v>0</v>
      </c>
      <c r="BH583" s="175">
        <f>IF(N583="sníž. přenesená",J583,0)</f>
        <v>0</v>
      </c>
      <c r="BI583" s="175">
        <f>IF(N583="nulová",J583,0)</f>
        <v>0</v>
      </c>
      <c r="BJ583" s="17" t="s">
        <v>22</v>
      </c>
      <c r="BK583" s="175">
        <f>ROUND(I583*H583,2)</f>
        <v>0</v>
      </c>
      <c r="BL583" s="17" t="s">
        <v>221</v>
      </c>
      <c r="BM583" s="17" t="s">
        <v>647</v>
      </c>
    </row>
    <row r="584" spans="2:47" s="1" customFormat="1" ht="22.5" customHeight="1">
      <c r="B584" s="34"/>
      <c r="D584" s="176" t="s">
        <v>146</v>
      </c>
      <c r="F584" s="177" t="s">
        <v>649</v>
      </c>
      <c r="I584" s="178"/>
      <c r="L584" s="34"/>
      <c r="M584" s="63"/>
      <c r="N584" s="35"/>
      <c r="O584" s="35"/>
      <c r="P584" s="35"/>
      <c r="Q584" s="35"/>
      <c r="R584" s="35"/>
      <c r="S584" s="35"/>
      <c r="T584" s="64"/>
      <c r="AT584" s="17" t="s">
        <v>146</v>
      </c>
      <c r="AU584" s="17" t="s">
        <v>81</v>
      </c>
    </row>
    <row r="585" spans="2:51" s="11" customFormat="1" ht="31.5" customHeight="1">
      <c r="B585" s="179"/>
      <c r="D585" s="176" t="s">
        <v>147</v>
      </c>
      <c r="E585" s="180" t="s">
        <v>3</v>
      </c>
      <c r="F585" s="181" t="s">
        <v>650</v>
      </c>
      <c r="H585" s="182" t="s">
        <v>3</v>
      </c>
      <c r="I585" s="183"/>
      <c r="L585" s="179"/>
      <c r="M585" s="184"/>
      <c r="N585" s="185"/>
      <c r="O585" s="185"/>
      <c r="P585" s="185"/>
      <c r="Q585" s="185"/>
      <c r="R585" s="185"/>
      <c r="S585" s="185"/>
      <c r="T585" s="186"/>
      <c r="AT585" s="182" t="s">
        <v>147</v>
      </c>
      <c r="AU585" s="182" t="s">
        <v>81</v>
      </c>
      <c r="AV585" s="11" t="s">
        <v>22</v>
      </c>
      <c r="AW585" s="11" t="s">
        <v>37</v>
      </c>
      <c r="AX585" s="11" t="s">
        <v>73</v>
      </c>
      <c r="AY585" s="182" t="s">
        <v>137</v>
      </c>
    </row>
    <row r="586" spans="2:51" s="12" customFormat="1" ht="22.5" customHeight="1">
      <c r="B586" s="187"/>
      <c r="D586" s="176" t="s">
        <v>147</v>
      </c>
      <c r="E586" s="188" t="s">
        <v>3</v>
      </c>
      <c r="F586" s="189" t="s">
        <v>651</v>
      </c>
      <c r="H586" s="190">
        <v>82.755</v>
      </c>
      <c r="I586" s="191"/>
      <c r="L586" s="187"/>
      <c r="M586" s="192"/>
      <c r="N586" s="193"/>
      <c r="O586" s="193"/>
      <c r="P586" s="193"/>
      <c r="Q586" s="193"/>
      <c r="R586" s="193"/>
      <c r="S586" s="193"/>
      <c r="T586" s="194"/>
      <c r="AT586" s="188" t="s">
        <v>147</v>
      </c>
      <c r="AU586" s="188" t="s">
        <v>81</v>
      </c>
      <c r="AV586" s="12" t="s">
        <v>81</v>
      </c>
      <c r="AW586" s="12" t="s">
        <v>37</v>
      </c>
      <c r="AX586" s="12" t="s">
        <v>73</v>
      </c>
      <c r="AY586" s="188" t="s">
        <v>137</v>
      </c>
    </row>
    <row r="587" spans="2:51" s="13" customFormat="1" ht="22.5" customHeight="1">
      <c r="B587" s="195"/>
      <c r="D587" s="196" t="s">
        <v>147</v>
      </c>
      <c r="E587" s="197" t="s">
        <v>3</v>
      </c>
      <c r="F587" s="198" t="s">
        <v>150</v>
      </c>
      <c r="H587" s="199">
        <v>82.755</v>
      </c>
      <c r="I587" s="200"/>
      <c r="L587" s="195"/>
      <c r="M587" s="201"/>
      <c r="N587" s="202"/>
      <c r="O587" s="202"/>
      <c r="P587" s="202"/>
      <c r="Q587" s="202"/>
      <c r="R587" s="202"/>
      <c r="S587" s="202"/>
      <c r="T587" s="203"/>
      <c r="AT587" s="204" t="s">
        <v>147</v>
      </c>
      <c r="AU587" s="204" t="s">
        <v>81</v>
      </c>
      <c r="AV587" s="13" t="s">
        <v>145</v>
      </c>
      <c r="AW587" s="13" t="s">
        <v>37</v>
      </c>
      <c r="AX587" s="13" t="s">
        <v>22</v>
      </c>
      <c r="AY587" s="204" t="s">
        <v>137</v>
      </c>
    </row>
    <row r="588" spans="2:65" s="1" customFormat="1" ht="22.5" customHeight="1">
      <c r="B588" s="163"/>
      <c r="C588" s="164" t="s">
        <v>652</v>
      </c>
      <c r="D588" s="164" t="s">
        <v>140</v>
      </c>
      <c r="E588" s="165" t="s">
        <v>653</v>
      </c>
      <c r="F588" s="166" t="s">
        <v>654</v>
      </c>
      <c r="G588" s="167" t="s">
        <v>143</v>
      </c>
      <c r="H588" s="168">
        <v>37.616</v>
      </c>
      <c r="I588" s="169"/>
      <c r="J588" s="170">
        <f>ROUND(I588*H588,2)</f>
        <v>0</v>
      </c>
      <c r="K588" s="166" t="s">
        <v>144</v>
      </c>
      <c r="L588" s="34"/>
      <c r="M588" s="171" t="s">
        <v>3</v>
      </c>
      <c r="N588" s="172" t="s">
        <v>44</v>
      </c>
      <c r="O588" s="35"/>
      <c r="P588" s="173">
        <f>O588*H588</f>
        <v>0</v>
      </c>
      <c r="Q588" s="173">
        <v>0</v>
      </c>
      <c r="R588" s="173">
        <f>Q588*H588</f>
        <v>0</v>
      </c>
      <c r="S588" s="173">
        <v>0</v>
      </c>
      <c r="T588" s="174">
        <f>S588*H588</f>
        <v>0</v>
      </c>
      <c r="AR588" s="17" t="s">
        <v>221</v>
      </c>
      <c r="AT588" s="17" t="s">
        <v>140</v>
      </c>
      <c r="AU588" s="17" t="s">
        <v>81</v>
      </c>
      <c r="AY588" s="17" t="s">
        <v>137</v>
      </c>
      <c r="BE588" s="175">
        <f>IF(N588="základní",J588,0)</f>
        <v>0</v>
      </c>
      <c r="BF588" s="175">
        <f>IF(N588="snížená",J588,0)</f>
        <v>0</v>
      </c>
      <c r="BG588" s="175">
        <f>IF(N588="zákl. přenesená",J588,0)</f>
        <v>0</v>
      </c>
      <c r="BH588" s="175">
        <f>IF(N588="sníž. přenesená",J588,0)</f>
        <v>0</v>
      </c>
      <c r="BI588" s="175">
        <f>IF(N588="nulová",J588,0)</f>
        <v>0</v>
      </c>
      <c r="BJ588" s="17" t="s">
        <v>22</v>
      </c>
      <c r="BK588" s="175">
        <f>ROUND(I588*H588,2)</f>
        <v>0</v>
      </c>
      <c r="BL588" s="17" t="s">
        <v>221</v>
      </c>
      <c r="BM588" s="17" t="s">
        <v>652</v>
      </c>
    </row>
    <row r="589" spans="2:47" s="1" customFormat="1" ht="22.5" customHeight="1">
      <c r="B589" s="34"/>
      <c r="D589" s="176" t="s">
        <v>146</v>
      </c>
      <c r="F589" s="177" t="s">
        <v>654</v>
      </c>
      <c r="I589" s="178"/>
      <c r="L589" s="34"/>
      <c r="M589" s="63"/>
      <c r="N589" s="35"/>
      <c r="O589" s="35"/>
      <c r="P589" s="35"/>
      <c r="Q589" s="35"/>
      <c r="R589" s="35"/>
      <c r="S589" s="35"/>
      <c r="T589" s="64"/>
      <c r="AT589" s="17" t="s">
        <v>146</v>
      </c>
      <c r="AU589" s="17" t="s">
        <v>81</v>
      </c>
    </row>
    <row r="590" spans="2:51" s="11" customFormat="1" ht="31.5" customHeight="1">
      <c r="B590" s="179"/>
      <c r="D590" s="176" t="s">
        <v>147</v>
      </c>
      <c r="E590" s="180" t="s">
        <v>3</v>
      </c>
      <c r="F590" s="181" t="s">
        <v>655</v>
      </c>
      <c r="H590" s="182" t="s">
        <v>3</v>
      </c>
      <c r="I590" s="183"/>
      <c r="L590" s="179"/>
      <c r="M590" s="184"/>
      <c r="N590" s="185"/>
      <c r="O590" s="185"/>
      <c r="P590" s="185"/>
      <c r="Q590" s="185"/>
      <c r="R590" s="185"/>
      <c r="S590" s="185"/>
      <c r="T590" s="186"/>
      <c r="AT590" s="182" t="s">
        <v>147</v>
      </c>
      <c r="AU590" s="182" t="s">
        <v>81</v>
      </c>
      <c r="AV590" s="11" t="s">
        <v>22</v>
      </c>
      <c r="AW590" s="11" t="s">
        <v>37</v>
      </c>
      <c r="AX590" s="11" t="s">
        <v>73</v>
      </c>
      <c r="AY590" s="182" t="s">
        <v>137</v>
      </c>
    </row>
    <row r="591" spans="2:51" s="12" customFormat="1" ht="22.5" customHeight="1">
      <c r="B591" s="187"/>
      <c r="D591" s="176" t="s">
        <v>147</v>
      </c>
      <c r="E591" s="188" t="s">
        <v>3</v>
      </c>
      <c r="F591" s="189" t="s">
        <v>656</v>
      </c>
      <c r="H591" s="190">
        <v>37.616</v>
      </c>
      <c r="I591" s="191"/>
      <c r="L591" s="187"/>
      <c r="M591" s="192"/>
      <c r="N591" s="193"/>
      <c r="O591" s="193"/>
      <c r="P591" s="193"/>
      <c r="Q591" s="193"/>
      <c r="R591" s="193"/>
      <c r="S591" s="193"/>
      <c r="T591" s="194"/>
      <c r="AT591" s="188" t="s">
        <v>147</v>
      </c>
      <c r="AU591" s="188" t="s">
        <v>81</v>
      </c>
      <c r="AV591" s="12" t="s">
        <v>81</v>
      </c>
      <c r="AW591" s="12" t="s">
        <v>37</v>
      </c>
      <c r="AX591" s="12" t="s">
        <v>73</v>
      </c>
      <c r="AY591" s="188" t="s">
        <v>137</v>
      </c>
    </row>
    <row r="592" spans="2:51" s="13" customFormat="1" ht="22.5" customHeight="1">
      <c r="B592" s="195"/>
      <c r="D592" s="196" t="s">
        <v>147</v>
      </c>
      <c r="E592" s="197" t="s">
        <v>3</v>
      </c>
      <c r="F592" s="198" t="s">
        <v>150</v>
      </c>
      <c r="H592" s="199">
        <v>37.616</v>
      </c>
      <c r="I592" s="200"/>
      <c r="L592" s="195"/>
      <c r="M592" s="201"/>
      <c r="N592" s="202"/>
      <c r="O592" s="202"/>
      <c r="P592" s="202"/>
      <c r="Q592" s="202"/>
      <c r="R592" s="202"/>
      <c r="S592" s="202"/>
      <c r="T592" s="203"/>
      <c r="AT592" s="204" t="s">
        <v>147</v>
      </c>
      <c r="AU592" s="204" t="s">
        <v>81</v>
      </c>
      <c r="AV592" s="13" t="s">
        <v>145</v>
      </c>
      <c r="AW592" s="13" t="s">
        <v>37</v>
      </c>
      <c r="AX592" s="13" t="s">
        <v>22</v>
      </c>
      <c r="AY592" s="204" t="s">
        <v>137</v>
      </c>
    </row>
    <row r="593" spans="2:65" s="1" customFormat="1" ht="22.5" customHeight="1">
      <c r="B593" s="163"/>
      <c r="C593" s="164" t="s">
        <v>657</v>
      </c>
      <c r="D593" s="164" t="s">
        <v>140</v>
      </c>
      <c r="E593" s="165" t="s">
        <v>658</v>
      </c>
      <c r="F593" s="166" t="s">
        <v>659</v>
      </c>
      <c r="G593" s="167" t="s">
        <v>342</v>
      </c>
      <c r="H593" s="219"/>
      <c r="I593" s="169"/>
      <c r="J593" s="170">
        <f>ROUND(I593*H593,2)</f>
        <v>0</v>
      </c>
      <c r="K593" s="166" t="s">
        <v>144</v>
      </c>
      <c r="L593" s="34"/>
      <c r="M593" s="171" t="s">
        <v>3</v>
      </c>
      <c r="N593" s="172" t="s">
        <v>44</v>
      </c>
      <c r="O593" s="35"/>
      <c r="P593" s="173">
        <f>O593*H593</f>
        <v>0</v>
      </c>
      <c r="Q593" s="173">
        <v>0</v>
      </c>
      <c r="R593" s="173">
        <f>Q593*H593</f>
        <v>0</v>
      </c>
      <c r="S593" s="173">
        <v>0</v>
      </c>
      <c r="T593" s="174">
        <f>S593*H593</f>
        <v>0</v>
      </c>
      <c r="AR593" s="17" t="s">
        <v>221</v>
      </c>
      <c r="AT593" s="17" t="s">
        <v>140</v>
      </c>
      <c r="AU593" s="17" t="s">
        <v>81</v>
      </c>
      <c r="AY593" s="17" t="s">
        <v>137</v>
      </c>
      <c r="BE593" s="175">
        <f>IF(N593="základní",J593,0)</f>
        <v>0</v>
      </c>
      <c r="BF593" s="175">
        <f>IF(N593="snížená",J593,0)</f>
        <v>0</v>
      </c>
      <c r="BG593" s="175">
        <f>IF(N593="zákl. přenesená",J593,0)</f>
        <v>0</v>
      </c>
      <c r="BH593" s="175">
        <f>IF(N593="sníž. přenesená",J593,0)</f>
        <v>0</v>
      </c>
      <c r="BI593" s="175">
        <f>IF(N593="nulová",J593,0)</f>
        <v>0</v>
      </c>
      <c r="BJ593" s="17" t="s">
        <v>22</v>
      </c>
      <c r="BK593" s="175">
        <f>ROUND(I593*H593,2)</f>
        <v>0</v>
      </c>
      <c r="BL593" s="17" t="s">
        <v>221</v>
      </c>
      <c r="BM593" s="17" t="s">
        <v>657</v>
      </c>
    </row>
    <row r="594" spans="2:47" s="1" customFormat="1" ht="22.5" customHeight="1">
      <c r="B594" s="34"/>
      <c r="D594" s="176" t="s">
        <v>146</v>
      </c>
      <c r="F594" s="177" t="s">
        <v>659</v>
      </c>
      <c r="I594" s="178"/>
      <c r="L594" s="34"/>
      <c r="M594" s="63"/>
      <c r="N594" s="35"/>
      <c r="O594" s="35"/>
      <c r="P594" s="35"/>
      <c r="Q594" s="35"/>
      <c r="R594" s="35"/>
      <c r="S594" s="35"/>
      <c r="T594" s="64"/>
      <c r="AT594" s="17" t="s">
        <v>146</v>
      </c>
      <c r="AU594" s="17" t="s">
        <v>81</v>
      </c>
    </row>
    <row r="595" spans="2:63" s="10" customFormat="1" ht="29.25" customHeight="1">
      <c r="B595" s="149"/>
      <c r="D595" s="160" t="s">
        <v>72</v>
      </c>
      <c r="E595" s="161" t="s">
        <v>660</v>
      </c>
      <c r="F595" s="161" t="s">
        <v>661</v>
      </c>
      <c r="I595" s="152"/>
      <c r="J595" s="162">
        <f>BK595</f>
        <v>0</v>
      </c>
      <c r="L595" s="149"/>
      <c r="M595" s="154"/>
      <c r="N595" s="155"/>
      <c r="O595" s="155"/>
      <c r="P595" s="156">
        <f>SUM(P596:P604)</f>
        <v>0</v>
      </c>
      <c r="Q595" s="155"/>
      <c r="R595" s="156">
        <f>SUM(R596:R604)</f>
        <v>0</v>
      </c>
      <c r="S595" s="155"/>
      <c r="T595" s="157">
        <f>SUM(T596:T604)</f>
        <v>0</v>
      </c>
      <c r="AR595" s="150" t="s">
        <v>81</v>
      </c>
      <c r="AT595" s="158" t="s">
        <v>72</v>
      </c>
      <c r="AU595" s="158" t="s">
        <v>22</v>
      </c>
      <c r="AY595" s="150" t="s">
        <v>137</v>
      </c>
      <c r="BK595" s="159">
        <f>SUM(BK596:BK604)</f>
        <v>0</v>
      </c>
    </row>
    <row r="596" spans="2:65" s="1" customFormat="1" ht="31.5" customHeight="1">
      <c r="B596" s="163"/>
      <c r="C596" s="164" t="s">
        <v>662</v>
      </c>
      <c r="D596" s="164" t="s">
        <v>140</v>
      </c>
      <c r="E596" s="165" t="s">
        <v>663</v>
      </c>
      <c r="F596" s="166" t="s">
        <v>664</v>
      </c>
      <c r="G596" s="167" t="s">
        <v>143</v>
      </c>
      <c r="H596" s="168">
        <v>15</v>
      </c>
      <c r="I596" s="169"/>
      <c r="J596" s="170">
        <f>ROUND(I596*H596,2)</f>
        <v>0</v>
      </c>
      <c r="K596" s="166" t="s">
        <v>144</v>
      </c>
      <c r="L596" s="34"/>
      <c r="M596" s="171" t="s">
        <v>3</v>
      </c>
      <c r="N596" s="172" t="s">
        <v>44</v>
      </c>
      <c r="O596" s="35"/>
      <c r="P596" s="173">
        <f>O596*H596</f>
        <v>0</v>
      </c>
      <c r="Q596" s="173">
        <v>0</v>
      </c>
      <c r="R596" s="173">
        <f>Q596*H596</f>
        <v>0</v>
      </c>
      <c r="S596" s="173">
        <v>0</v>
      </c>
      <c r="T596" s="174">
        <f>S596*H596</f>
        <v>0</v>
      </c>
      <c r="AR596" s="17" t="s">
        <v>221</v>
      </c>
      <c r="AT596" s="17" t="s">
        <v>140</v>
      </c>
      <c r="AU596" s="17" t="s">
        <v>81</v>
      </c>
      <c r="AY596" s="17" t="s">
        <v>137</v>
      </c>
      <c r="BE596" s="175">
        <f>IF(N596="základní",J596,0)</f>
        <v>0</v>
      </c>
      <c r="BF596" s="175">
        <f>IF(N596="snížená",J596,0)</f>
        <v>0</v>
      </c>
      <c r="BG596" s="175">
        <f>IF(N596="zákl. přenesená",J596,0)</f>
        <v>0</v>
      </c>
      <c r="BH596" s="175">
        <f>IF(N596="sníž. přenesená",J596,0)</f>
        <v>0</v>
      </c>
      <c r="BI596" s="175">
        <f>IF(N596="nulová",J596,0)</f>
        <v>0</v>
      </c>
      <c r="BJ596" s="17" t="s">
        <v>22</v>
      </c>
      <c r="BK596" s="175">
        <f>ROUND(I596*H596,2)</f>
        <v>0</v>
      </c>
      <c r="BL596" s="17" t="s">
        <v>221</v>
      </c>
      <c r="BM596" s="17" t="s">
        <v>662</v>
      </c>
    </row>
    <row r="597" spans="2:47" s="1" customFormat="1" ht="22.5" customHeight="1">
      <c r="B597" s="34"/>
      <c r="D597" s="176" t="s">
        <v>146</v>
      </c>
      <c r="F597" s="177" t="s">
        <v>664</v>
      </c>
      <c r="I597" s="178"/>
      <c r="L597" s="34"/>
      <c r="M597" s="63"/>
      <c r="N597" s="35"/>
      <c r="O597" s="35"/>
      <c r="P597" s="35"/>
      <c r="Q597" s="35"/>
      <c r="R597" s="35"/>
      <c r="S597" s="35"/>
      <c r="T597" s="64"/>
      <c r="AT597" s="17" t="s">
        <v>146</v>
      </c>
      <c r="AU597" s="17" t="s">
        <v>81</v>
      </c>
    </row>
    <row r="598" spans="2:51" s="11" customFormat="1" ht="31.5" customHeight="1">
      <c r="B598" s="179"/>
      <c r="D598" s="176" t="s">
        <v>147</v>
      </c>
      <c r="E598" s="180" t="s">
        <v>3</v>
      </c>
      <c r="F598" s="181" t="s">
        <v>665</v>
      </c>
      <c r="H598" s="182" t="s">
        <v>3</v>
      </c>
      <c r="I598" s="183"/>
      <c r="L598" s="179"/>
      <c r="M598" s="184"/>
      <c r="N598" s="185"/>
      <c r="O598" s="185"/>
      <c r="P598" s="185"/>
      <c r="Q598" s="185"/>
      <c r="R598" s="185"/>
      <c r="S598" s="185"/>
      <c r="T598" s="186"/>
      <c r="AT598" s="182" t="s">
        <v>147</v>
      </c>
      <c r="AU598" s="182" t="s">
        <v>81</v>
      </c>
      <c r="AV598" s="11" t="s">
        <v>22</v>
      </c>
      <c r="AW598" s="11" t="s">
        <v>37</v>
      </c>
      <c r="AX598" s="11" t="s">
        <v>73</v>
      </c>
      <c r="AY598" s="182" t="s">
        <v>137</v>
      </c>
    </row>
    <row r="599" spans="2:51" s="12" customFormat="1" ht="22.5" customHeight="1">
      <c r="B599" s="187"/>
      <c r="D599" s="176" t="s">
        <v>147</v>
      </c>
      <c r="E599" s="188" t="s">
        <v>3</v>
      </c>
      <c r="F599" s="189" t="s">
        <v>666</v>
      </c>
      <c r="H599" s="190">
        <v>15</v>
      </c>
      <c r="I599" s="191"/>
      <c r="L599" s="187"/>
      <c r="M599" s="192"/>
      <c r="N599" s="193"/>
      <c r="O599" s="193"/>
      <c r="P599" s="193"/>
      <c r="Q599" s="193"/>
      <c r="R599" s="193"/>
      <c r="S599" s="193"/>
      <c r="T599" s="194"/>
      <c r="AT599" s="188" t="s">
        <v>147</v>
      </c>
      <c r="AU599" s="188" t="s">
        <v>81</v>
      </c>
      <c r="AV599" s="12" t="s">
        <v>81</v>
      </c>
      <c r="AW599" s="12" t="s">
        <v>37</v>
      </c>
      <c r="AX599" s="12" t="s">
        <v>73</v>
      </c>
      <c r="AY599" s="188" t="s">
        <v>137</v>
      </c>
    </row>
    <row r="600" spans="2:51" s="13" customFormat="1" ht="22.5" customHeight="1">
      <c r="B600" s="195"/>
      <c r="D600" s="196" t="s">
        <v>147</v>
      </c>
      <c r="E600" s="197" t="s">
        <v>3</v>
      </c>
      <c r="F600" s="198" t="s">
        <v>150</v>
      </c>
      <c r="H600" s="199">
        <v>15</v>
      </c>
      <c r="I600" s="200"/>
      <c r="L600" s="195"/>
      <c r="M600" s="201"/>
      <c r="N600" s="202"/>
      <c r="O600" s="202"/>
      <c r="P600" s="202"/>
      <c r="Q600" s="202"/>
      <c r="R600" s="202"/>
      <c r="S600" s="202"/>
      <c r="T600" s="203"/>
      <c r="AT600" s="204" t="s">
        <v>147</v>
      </c>
      <c r="AU600" s="204" t="s">
        <v>81</v>
      </c>
      <c r="AV600" s="13" t="s">
        <v>145</v>
      </c>
      <c r="AW600" s="13" t="s">
        <v>37</v>
      </c>
      <c r="AX600" s="13" t="s">
        <v>22</v>
      </c>
      <c r="AY600" s="204" t="s">
        <v>137</v>
      </c>
    </row>
    <row r="601" spans="2:65" s="1" customFormat="1" ht="22.5" customHeight="1">
      <c r="B601" s="163"/>
      <c r="C601" s="164" t="s">
        <v>667</v>
      </c>
      <c r="D601" s="164" t="s">
        <v>140</v>
      </c>
      <c r="E601" s="165" t="s">
        <v>668</v>
      </c>
      <c r="F601" s="166" t="s">
        <v>669</v>
      </c>
      <c r="G601" s="167" t="s">
        <v>143</v>
      </c>
      <c r="H601" s="168">
        <v>15</v>
      </c>
      <c r="I601" s="169"/>
      <c r="J601" s="170">
        <f>ROUND(I601*H601,2)</f>
        <v>0</v>
      </c>
      <c r="K601" s="166" t="s">
        <v>144</v>
      </c>
      <c r="L601" s="34"/>
      <c r="M601" s="171" t="s">
        <v>3</v>
      </c>
      <c r="N601" s="172" t="s">
        <v>44</v>
      </c>
      <c r="O601" s="35"/>
      <c r="P601" s="173">
        <f>O601*H601</f>
        <v>0</v>
      </c>
      <c r="Q601" s="173">
        <v>0</v>
      </c>
      <c r="R601" s="173">
        <f>Q601*H601</f>
        <v>0</v>
      </c>
      <c r="S601" s="173">
        <v>0</v>
      </c>
      <c r="T601" s="174">
        <f>S601*H601</f>
        <v>0</v>
      </c>
      <c r="AR601" s="17" t="s">
        <v>221</v>
      </c>
      <c r="AT601" s="17" t="s">
        <v>140</v>
      </c>
      <c r="AU601" s="17" t="s">
        <v>81</v>
      </c>
      <c r="AY601" s="17" t="s">
        <v>137</v>
      </c>
      <c r="BE601" s="175">
        <f>IF(N601="základní",J601,0)</f>
        <v>0</v>
      </c>
      <c r="BF601" s="175">
        <f>IF(N601="snížená",J601,0)</f>
        <v>0</v>
      </c>
      <c r="BG601" s="175">
        <f>IF(N601="zákl. přenesená",J601,0)</f>
        <v>0</v>
      </c>
      <c r="BH601" s="175">
        <f>IF(N601="sníž. přenesená",J601,0)</f>
        <v>0</v>
      </c>
      <c r="BI601" s="175">
        <f>IF(N601="nulová",J601,0)</f>
        <v>0</v>
      </c>
      <c r="BJ601" s="17" t="s">
        <v>22</v>
      </c>
      <c r="BK601" s="175">
        <f>ROUND(I601*H601,2)</f>
        <v>0</v>
      </c>
      <c r="BL601" s="17" t="s">
        <v>221</v>
      </c>
      <c r="BM601" s="17" t="s">
        <v>667</v>
      </c>
    </row>
    <row r="602" spans="2:47" s="1" customFormat="1" ht="22.5" customHeight="1">
      <c r="B602" s="34"/>
      <c r="D602" s="196" t="s">
        <v>146</v>
      </c>
      <c r="F602" s="208" t="s">
        <v>669</v>
      </c>
      <c r="I602" s="178"/>
      <c r="L602" s="34"/>
      <c r="M602" s="63"/>
      <c r="N602" s="35"/>
      <c r="O602" s="35"/>
      <c r="P602" s="35"/>
      <c r="Q602" s="35"/>
      <c r="R602" s="35"/>
      <c r="S602" s="35"/>
      <c r="T602" s="64"/>
      <c r="AT602" s="17" t="s">
        <v>146</v>
      </c>
      <c r="AU602" s="17" t="s">
        <v>81</v>
      </c>
    </row>
    <row r="603" spans="2:65" s="1" customFormat="1" ht="22.5" customHeight="1">
      <c r="B603" s="163"/>
      <c r="C603" s="164" t="s">
        <v>670</v>
      </c>
      <c r="D603" s="164" t="s">
        <v>140</v>
      </c>
      <c r="E603" s="165" t="s">
        <v>671</v>
      </c>
      <c r="F603" s="166" t="s">
        <v>672</v>
      </c>
      <c r="G603" s="167" t="s">
        <v>143</v>
      </c>
      <c r="H603" s="168">
        <v>15</v>
      </c>
      <c r="I603" s="169"/>
      <c r="J603" s="170">
        <f>ROUND(I603*H603,2)</f>
        <v>0</v>
      </c>
      <c r="K603" s="166" t="s">
        <v>144</v>
      </c>
      <c r="L603" s="34"/>
      <c r="M603" s="171" t="s">
        <v>3</v>
      </c>
      <c r="N603" s="172" t="s">
        <v>44</v>
      </c>
      <c r="O603" s="35"/>
      <c r="P603" s="173">
        <f>O603*H603</f>
        <v>0</v>
      </c>
      <c r="Q603" s="173">
        <v>0</v>
      </c>
      <c r="R603" s="173">
        <f>Q603*H603</f>
        <v>0</v>
      </c>
      <c r="S603" s="173">
        <v>0</v>
      </c>
      <c r="T603" s="174">
        <f>S603*H603</f>
        <v>0</v>
      </c>
      <c r="AR603" s="17" t="s">
        <v>221</v>
      </c>
      <c r="AT603" s="17" t="s">
        <v>140</v>
      </c>
      <c r="AU603" s="17" t="s">
        <v>81</v>
      </c>
      <c r="AY603" s="17" t="s">
        <v>137</v>
      </c>
      <c r="BE603" s="175">
        <f>IF(N603="základní",J603,0)</f>
        <v>0</v>
      </c>
      <c r="BF603" s="175">
        <f>IF(N603="snížená",J603,0)</f>
        <v>0</v>
      </c>
      <c r="BG603" s="175">
        <f>IF(N603="zákl. přenesená",J603,0)</f>
        <v>0</v>
      </c>
      <c r="BH603" s="175">
        <f>IF(N603="sníž. přenesená",J603,0)</f>
        <v>0</v>
      </c>
      <c r="BI603" s="175">
        <f>IF(N603="nulová",J603,0)</f>
        <v>0</v>
      </c>
      <c r="BJ603" s="17" t="s">
        <v>22</v>
      </c>
      <c r="BK603" s="175">
        <f>ROUND(I603*H603,2)</f>
        <v>0</v>
      </c>
      <c r="BL603" s="17" t="s">
        <v>221</v>
      </c>
      <c r="BM603" s="17" t="s">
        <v>670</v>
      </c>
    </row>
    <row r="604" spans="2:47" s="1" customFormat="1" ht="22.5" customHeight="1">
      <c r="B604" s="34"/>
      <c r="D604" s="176" t="s">
        <v>146</v>
      </c>
      <c r="F604" s="177" t="s">
        <v>672</v>
      </c>
      <c r="I604" s="178"/>
      <c r="L604" s="34"/>
      <c r="M604" s="63"/>
      <c r="N604" s="35"/>
      <c r="O604" s="35"/>
      <c r="P604" s="35"/>
      <c r="Q604" s="35"/>
      <c r="R604" s="35"/>
      <c r="S604" s="35"/>
      <c r="T604" s="64"/>
      <c r="AT604" s="17" t="s">
        <v>146</v>
      </c>
      <c r="AU604" s="17" t="s">
        <v>81</v>
      </c>
    </row>
    <row r="605" spans="2:63" s="10" customFormat="1" ht="29.25" customHeight="1">
      <c r="B605" s="149"/>
      <c r="D605" s="160" t="s">
        <v>72</v>
      </c>
      <c r="E605" s="161" t="s">
        <v>673</v>
      </c>
      <c r="F605" s="161" t="s">
        <v>674</v>
      </c>
      <c r="I605" s="152"/>
      <c r="J605" s="162">
        <f>BK605</f>
        <v>0</v>
      </c>
      <c r="L605" s="149"/>
      <c r="M605" s="154"/>
      <c r="N605" s="155"/>
      <c r="O605" s="155"/>
      <c r="P605" s="156">
        <f>SUM(P606:P626)</f>
        <v>0</v>
      </c>
      <c r="Q605" s="155"/>
      <c r="R605" s="156">
        <f>SUM(R606:R626)</f>
        <v>0</v>
      </c>
      <c r="S605" s="155"/>
      <c r="T605" s="157">
        <f>SUM(T606:T626)</f>
        <v>0</v>
      </c>
      <c r="AR605" s="150" t="s">
        <v>81</v>
      </c>
      <c r="AT605" s="158" t="s">
        <v>72</v>
      </c>
      <c r="AU605" s="158" t="s">
        <v>22</v>
      </c>
      <c r="AY605" s="150" t="s">
        <v>137</v>
      </c>
      <c r="BK605" s="159">
        <f>SUM(BK606:BK626)</f>
        <v>0</v>
      </c>
    </row>
    <row r="606" spans="2:65" s="1" customFormat="1" ht="22.5" customHeight="1">
      <c r="B606" s="163"/>
      <c r="C606" s="164" t="s">
        <v>675</v>
      </c>
      <c r="D606" s="164" t="s">
        <v>140</v>
      </c>
      <c r="E606" s="165" t="s">
        <v>676</v>
      </c>
      <c r="F606" s="166" t="s">
        <v>677</v>
      </c>
      <c r="G606" s="167" t="s">
        <v>143</v>
      </c>
      <c r="H606" s="168">
        <v>1288.4</v>
      </c>
      <c r="I606" s="169"/>
      <c r="J606" s="170">
        <f>ROUND(I606*H606,2)</f>
        <v>0</v>
      </c>
      <c r="K606" s="166" t="s">
        <v>144</v>
      </c>
      <c r="L606" s="34"/>
      <c r="M606" s="171" t="s">
        <v>3</v>
      </c>
      <c r="N606" s="172" t="s">
        <v>44</v>
      </c>
      <c r="O606" s="35"/>
      <c r="P606" s="173">
        <f>O606*H606</f>
        <v>0</v>
      </c>
      <c r="Q606" s="173">
        <v>0</v>
      </c>
      <c r="R606" s="173">
        <f>Q606*H606</f>
        <v>0</v>
      </c>
      <c r="S606" s="173">
        <v>0</v>
      </c>
      <c r="T606" s="174">
        <f>S606*H606</f>
        <v>0</v>
      </c>
      <c r="AR606" s="17" t="s">
        <v>221</v>
      </c>
      <c r="AT606" s="17" t="s">
        <v>140</v>
      </c>
      <c r="AU606" s="17" t="s">
        <v>81</v>
      </c>
      <c r="AY606" s="17" t="s">
        <v>137</v>
      </c>
      <c r="BE606" s="175">
        <f>IF(N606="základní",J606,0)</f>
        <v>0</v>
      </c>
      <c r="BF606" s="175">
        <f>IF(N606="snížená",J606,0)</f>
        <v>0</v>
      </c>
      <c r="BG606" s="175">
        <f>IF(N606="zákl. přenesená",J606,0)</f>
        <v>0</v>
      </c>
      <c r="BH606" s="175">
        <f>IF(N606="sníž. přenesená",J606,0)</f>
        <v>0</v>
      </c>
      <c r="BI606" s="175">
        <f>IF(N606="nulová",J606,0)</f>
        <v>0</v>
      </c>
      <c r="BJ606" s="17" t="s">
        <v>22</v>
      </c>
      <c r="BK606" s="175">
        <f>ROUND(I606*H606,2)</f>
        <v>0</v>
      </c>
      <c r="BL606" s="17" t="s">
        <v>221</v>
      </c>
      <c r="BM606" s="17" t="s">
        <v>675</v>
      </c>
    </row>
    <row r="607" spans="2:47" s="1" customFormat="1" ht="22.5" customHeight="1">
      <c r="B607" s="34"/>
      <c r="D607" s="176" t="s">
        <v>146</v>
      </c>
      <c r="F607" s="177" t="s">
        <v>677</v>
      </c>
      <c r="I607" s="178"/>
      <c r="L607" s="34"/>
      <c r="M607" s="63"/>
      <c r="N607" s="35"/>
      <c r="O607" s="35"/>
      <c r="P607" s="35"/>
      <c r="Q607" s="35"/>
      <c r="R607" s="35"/>
      <c r="S607" s="35"/>
      <c r="T607" s="64"/>
      <c r="AT607" s="17" t="s">
        <v>146</v>
      </c>
      <c r="AU607" s="17" t="s">
        <v>81</v>
      </c>
    </row>
    <row r="608" spans="2:51" s="11" customFormat="1" ht="22.5" customHeight="1">
      <c r="B608" s="179"/>
      <c r="D608" s="176" t="s">
        <v>147</v>
      </c>
      <c r="E608" s="180" t="s">
        <v>3</v>
      </c>
      <c r="F608" s="181" t="s">
        <v>678</v>
      </c>
      <c r="H608" s="182" t="s">
        <v>3</v>
      </c>
      <c r="I608" s="183"/>
      <c r="L608" s="179"/>
      <c r="M608" s="184"/>
      <c r="N608" s="185"/>
      <c r="O608" s="185"/>
      <c r="P608" s="185"/>
      <c r="Q608" s="185"/>
      <c r="R608" s="185"/>
      <c r="S608" s="185"/>
      <c r="T608" s="186"/>
      <c r="AT608" s="182" t="s">
        <v>147</v>
      </c>
      <c r="AU608" s="182" t="s">
        <v>81</v>
      </c>
      <c r="AV608" s="11" t="s">
        <v>22</v>
      </c>
      <c r="AW608" s="11" t="s">
        <v>37</v>
      </c>
      <c r="AX608" s="11" t="s">
        <v>73</v>
      </c>
      <c r="AY608" s="182" t="s">
        <v>137</v>
      </c>
    </row>
    <row r="609" spans="2:51" s="12" customFormat="1" ht="22.5" customHeight="1">
      <c r="B609" s="187"/>
      <c r="D609" s="176" t="s">
        <v>147</v>
      </c>
      <c r="E609" s="188" t="s">
        <v>3</v>
      </c>
      <c r="F609" s="189" t="s">
        <v>679</v>
      </c>
      <c r="H609" s="190">
        <v>295.4</v>
      </c>
      <c r="I609" s="191"/>
      <c r="L609" s="187"/>
      <c r="M609" s="192"/>
      <c r="N609" s="193"/>
      <c r="O609" s="193"/>
      <c r="P609" s="193"/>
      <c r="Q609" s="193"/>
      <c r="R609" s="193"/>
      <c r="S609" s="193"/>
      <c r="T609" s="194"/>
      <c r="AT609" s="188" t="s">
        <v>147</v>
      </c>
      <c r="AU609" s="188" t="s">
        <v>81</v>
      </c>
      <c r="AV609" s="12" t="s">
        <v>81</v>
      </c>
      <c r="AW609" s="12" t="s">
        <v>37</v>
      </c>
      <c r="AX609" s="12" t="s">
        <v>73</v>
      </c>
      <c r="AY609" s="188" t="s">
        <v>137</v>
      </c>
    </row>
    <row r="610" spans="2:51" s="12" customFormat="1" ht="22.5" customHeight="1">
      <c r="B610" s="187"/>
      <c r="D610" s="176" t="s">
        <v>147</v>
      </c>
      <c r="E610" s="188" t="s">
        <v>3</v>
      </c>
      <c r="F610" s="189" t="s">
        <v>680</v>
      </c>
      <c r="H610" s="190">
        <v>462</v>
      </c>
      <c r="I610" s="191"/>
      <c r="L610" s="187"/>
      <c r="M610" s="192"/>
      <c r="N610" s="193"/>
      <c r="O610" s="193"/>
      <c r="P610" s="193"/>
      <c r="Q610" s="193"/>
      <c r="R610" s="193"/>
      <c r="S610" s="193"/>
      <c r="T610" s="194"/>
      <c r="AT610" s="188" t="s">
        <v>147</v>
      </c>
      <c r="AU610" s="188" t="s">
        <v>81</v>
      </c>
      <c r="AV610" s="12" t="s">
        <v>81</v>
      </c>
      <c r="AW610" s="12" t="s">
        <v>37</v>
      </c>
      <c r="AX610" s="12" t="s">
        <v>73</v>
      </c>
      <c r="AY610" s="188" t="s">
        <v>137</v>
      </c>
    </row>
    <row r="611" spans="2:51" s="12" customFormat="1" ht="22.5" customHeight="1">
      <c r="B611" s="187"/>
      <c r="D611" s="176" t="s">
        <v>147</v>
      </c>
      <c r="E611" s="188" t="s">
        <v>3</v>
      </c>
      <c r="F611" s="189" t="s">
        <v>681</v>
      </c>
      <c r="H611" s="190">
        <v>180</v>
      </c>
      <c r="I611" s="191"/>
      <c r="L611" s="187"/>
      <c r="M611" s="192"/>
      <c r="N611" s="193"/>
      <c r="O611" s="193"/>
      <c r="P611" s="193"/>
      <c r="Q611" s="193"/>
      <c r="R611" s="193"/>
      <c r="S611" s="193"/>
      <c r="T611" s="194"/>
      <c r="AT611" s="188" t="s">
        <v>147</v>
      </c>
      <c r="AU611" s="188" t="s">
        <v>81</v>
      </c>
      <c r="AV611" s="12" t="s">
        <v>81</v>
      </c>
      <c r="AW611" s="12" t="s">
        <v>37</v>
      </c>
      <c r="AX611" s="12" t="s">
        <v>73</v>
      </c>
      <c r="AY611" s="188" t="s">
        <v>137</v>
      </c>
    </row>
    <row r="612" spans="2:51" s="12" customFormat="1" ht="22.5" customHeight="1">
      <c r="B612" s="187"/>
      <c r="D612" s="176" t="s">
        <v>147</v>
      </c>
      <c r="E612" s="188" t="s">
        <v>3</v>
      </c>
      <c r="F612" s="189" t="s">
        <v>682</v>
      </c>
      <c r="H612" s="190">
        <v>351</v>
      </c>
      <c r="I612" s="191"/>
      <c r="L612" s="187"/>
      <c r="M612" s="192"/>
      <c r="N612" s="193"/>
      <c r="O612" s="193"/>
      <c r="P612" s="193"/>
      <c r="Q612" s="193"/>
      <c r="R612" s="193"/>
      <c r="S612" s="193"/>
      <c r="T612" s="194"/>
      <c r="AT612" s="188" t="s">
        <v>147</v>
      </c>
      <c r="AU612" s="188" t="s">
        <v>81</v>
      </c>
      <c r="AV612" s="12" t="s">
        <v>81</v>
      </c>
      <c r="AW612" s="12" t="s">
        <v>37</v>
      </c>
      <c r="AX612" s="12" t="s">
        <v>73</v>
      </c>
      <c r="AY612" s="188" t="s">
        <v>137</v>
      </c>
    </row>
    <row r="613" spans="2:51" s="13" customFormat="1" ht="22.5" customHeight="1">
      <c r="B613" s="195"/>
      <c r="D613" s="196" t="s">
        <v>147</v>
      </c>
      <c r="E613" s="197" t="s">
        <v>3</v>
      </c>
      <c r="F613" s="198" t="s">
        <v>150</v>
      </c>
      <c r="H613" s="199">
        <v>1288.4</v>
      </c>
      <c r="I613" s="200"/>
      <c r="L613" s="195"/>
      <c r="M613" s="201"/>
      <c r="N613" s="202"/>
      <c r="O613" s="202"/>
      <c r="P613" s="202"/>
      <c r="Q613" s="202"/>
      <c r="R613" s="202"/>
      <c r="S613" s="202"/>
      <c r="T613" s="203"/>
      <c r="AT613" s="204" t="s">
        <v>147</v>
      </c>
      <c r="AU613" s="204" t="s">
        <v>81</v>
      </c>
      <c r="AV613" s="13" t="s">
        <v>145</v>
      </c>
      <c r="AW613" s="13" t="s">
        <v>37</v>
      </c>
      <c r="AX613" s="13" t="s">
        <v>22</v>
      </c>
      <c r="AY613" s="204" t="s">
        <v>137</v>
      </c>
    </row>
    <row r="614" spans="2:65" s="1" customFormat="1" ht="22.5" customHeight="1">
      <c r="B614" s="163"/>
      <c r="C614" s="164" t="s">
        <v>683</v>
      </c>
      <c r="D614" s="164" t="s">
        <v>140</v>
      </c>
      <c r="E614" s="165" t="s">
        <v>684</v>
      </c>
      <c r="F614" s="166" t="s">
        <v>685</v>
      </c>
      <c r="G614" s="167" t="s">
        <v>143</v>
      </c>
      <c r="H614" s="168">
        <v>1288.4</v>
      </c>
      <c r="I614" s="169"/>
      <c r="J614" s="170">
        <f>ROUND(I614*H614,2)</f>
        <v>0</v>
      </c>
      <c r="K614" s="166" t="s">
        <v>144</v>
      </c>
      <c r="L614" s="34"/>
      <c r="M614" s="171" t="s">
        <v>3</v>
      </c>
      <c r="N614" s="172" t="s">
        <v>44</v>
      </c>
      <c r="O614" s="35"/>
      <c r="P614" s="173">
        <f>O614*H614</f>
        <v>0</v>
      </c>
      <c r="Q614" s="173">
        <v>0</v>
      </c>
      <c r="R614" s="173">
        <f>Q614*H614</f>
        <v>0</v>
      </c>
      <c r="S614" s="173">
        <v>0</v>
      </c>
      <c r="T614" s="174">
        <f>S614*H614</f>
        <v>0</v>
      </c>
      <c r="AR614" s="17" t="s">
        <v>221</v>
      </c>
      <c r="AT614" s="17" t="s">
        <v>140</v>
      </c>
      <c r="AU614" s="17" t="s">
        <v>81</v>
      </c>
      <c r="AY614" s="17" t="s">
        <v>137</v>
      </c>
      <c r="BE614" s="175">
        <f>IF(N614="základní",J614,0)</f>
        <v>0</v>
      </c>
      <c r="BF614" s="175">
        <f>IF(N614="snížená",J614,0)</f>
        <v>0</v>
      </c>
      <c r="BG614" s="175">
        <f>IF(N614="zákl. přenesená",J614,0)</f>
        <v>0</v>
      </c>
      <c r="BH614" s="175">
        <f>IF(N614="sníž. přenesená",J614,0)</f>
        <v>0</v>
      </c>
      <c r="BI614" s="175">
        <f>IF(N614="nulová",J614,0)</f>
        <v>0</v>
      </c>
      <c r="BJ614" s="17" t="s">
        <v>22</v>
      </c>
      <c r="BK614" s="175">
        <f>ROUND(I614*H614,2)</f>
        <v>0</v>
      </c>
      <c r="BL614" s="17" t="s">
        <v>221</v>
      </c>
      <c r="BM614" s="17" t="s">
        <v>683</v>
      </c>
    </row>
    <row r="615" spans="2:47" s="1" customFormat="1" ht="22.5" customHeight="1">
      <c r="B615" s="34"/>
      <c r="D615" s="196" t="s">
        <v>146</v>
      </c>
      <c r="F615" s="208" t="s">
        <v>685</v>
      </c>
      <c r="I615" s="178"/>
      <c r="L615" s="34"/>
      <c r="M615" s="63"/>
      <c r="N615" s="35"/>
      <c r="O615" s="35"/>
      <c r="P615" s="35"/>
      <c r="Q615" s="35"/>
      <c r="R615" s="35"/>
      <c r="S615" s="35"/>
      <c r="T615" s="64"/>
      <c r="AT615" s="17" t="s">
        <v>146</v>
      </c>
      <c r="AU615" s="17" t="s">
        <v>81</v>
      </c>
    </row>
    <row r="616" spans="2:65" s="1" customFormat="1" ht="22.5" customHeight="1">
      <c r="B616" s="163"/>
      <c r="C616" s="164" t="s">
        <v>686</v>
      </c>
      <c r="D616" s="164" t="s">
        <v>140</v>
      </c>
      <c r="E616" s="165" t="s">
        <v>687</v>
      </c>
      <c r="F616" s="166" t="s">
        <v>688</v>
      </c>
      <c r="G616" s="167" t="s">
        <v>143</v>
      </c>
      <c r="H616" s="168">
        <v>1228.808</v>
      </c>
      <c r="I616" s="169"/>
      <c r="J616" s="170">
        <f>ROUND(I616*H616,2)</f>
        <v>0</v>
      </c>
      <c r="K616" s="166" t="s">
        <v>144</v>
      </c>
      <c r="L616" s="34"/>
      <c r="M616" s="171" t="s">
        <v>3</v>
      </c>
      <c r="N616" s="172" t="s">
        <v>44</v>
      </c>
      <c r="O616" s="35"/>
      <c r="P616" s="173">
        <f>O616*H616</f>
        <v>0</v>
      </c>
      <c r="Q616" s="173">
        <v>0</v>
      </c>
      <c r="R616" s="173">
        <f>Q616*H616</f>
        <v>0</v>
      </c>
      <c r="S616" s="173">
        <v>0</v>
      </c>
      <c r="T616" s="174">
        <f>S616*H616</f>
        <v>0</v>
      </c>
      <c r="AR616" s="17" t="s">
        <v>221</v>
      </c>
      <c r="AT616" s="17" t="s">
        <v>140</v>
      </c>
      <c r="AU616" s="17" t="s">
        <v>81</v>
      </c>
      <c r="AY616" s="17" t="s">
        <v>137</v>
      </c>
      <c r="BE616" s="175">
        <f>IF(N616="základní",J616,0)</f>
        <v>0</v>
      </c>
      <c r="BF616" s="175">
        <f>IF(N616="snížená",J616,0)</f>
        <v>0</v>
      </c>
      <c r="BG616" s="175">
        <f>IF(N616="zákl. přenesená",J616,0)</f>
        <v>0</v>
      </c>
      <c r="BH616" s="175">
        <f>IF(N616="sníž. přenesená",J616,0)</f>
        <v>0</v>
      </c>
      <c r="BI616" s="175">
        <f>IF(N616="nulová",J616,0)</f>
        <v>0</v>
      </c>
      <c r="BJ616" s="17" t="s">
        <v>22</v>
      </c>
      <c r="BK616" s="175">
        <f>ROUND(I616*H616,2)</f>
        <v>0</v>
      </c>
      <c r="BL616" s="17" t="s">
        <v>221</v>
      </c>
      <c r="BM616" s="17" t="s">
        <v>686</v>
      </c>
    </row>
    <row r="617" spans="2:47" s="1" customFormat="1" ht="22.5" customHeight="1">
      <c r="B617" s="34"/>
      <c r="D617" s="176" t="s">
        <v>146</v>
      </c>
      <c r="F617" s="177" t="s">
        <v>688</v>
      </c>
      <c r="I617" s="178"/>
      <c r="L617" s="34"/>
      <c r="M617" s="63"/>
      <c r="N617" s="35"/>
      <c r="O617" s="35"/>
      <c r="P617" s="35"/>
      <c r="Q617" s="35"/>
      <c r="R617" s="35"/>
      <c r="S617" s="35"/>
      <c r="T617" s="64"/>
      <c r="AT617" s="17" t="s">
        <v>146</v>
      </c>
      <c r="AU617" s="17" t="s">
        <v>81</v>
      </c>
    </row>
    <row r="618" spans="2:51" s="11" customFormat="1" ht="22.5" customHeight="1">
      <c r="B618" s="179"/>
      <c r="D618" s="176" t="s">
        <v>147</v>
      </c>
      <c r="E618" s="180" t="s">
        <v>3</v>
      </c>
      <c r="F618" s="181" t="s">
        <v>689</v>
      </c>
      <c r="H618" s="182" t="s">
        <v>3</v>
      </c>
      <c r="I618" s="183"/>
      <c r="L618" s="179"/>
      <c r="M618" s="184"/>
      <c r="N618" s="185"/>
      <c r="O618" s="185"/>
      <c r="P618" s="185"/>
      <c r="Q618" s="185"/>
      <c r="R618" s="185"/>
      <c r="S618" s="185"/>
      <c r="T618" s="186"/>
      <c r="AT618" s="182" t="s">
        <v>147</v>
      </c>
      <c r="AU618" s="182" t="s">
        <v>81</v>
      </c>
      <c r="AV618" s="11" t="s">
        <v>22</v>
      </c>
      <c r="AW618" s="11" t="s">
        <v>37</v>
      </c>
      <c r="AX618" s="11" t="s">
        <v>73</v>
      </c>
      <c r="AY618" s="182" t="s">
        <v>137</v>
      </c>
    </row>
    <row r="619" spans="2:51" s="12" customFormat="1" ht="22.5" customHeight="1">
      <c r="B619" s="187"/>
      <c r="D619" s="176" t="s">
        <v>147</v>
      </c>
      <c r="E619" s="188" t="s">
        <v>3</v>
      </c>
      <c r="F619" s="189" t="s">
        <v>690</v>
      </c>
      <c r="H619" s="190">
        <v>1288.4</v>
      </c>
      <c r="I619" s="191"/>
      <c r="L619" s="187"/>
      <c r="M619" s="192"/>
      <c r="N619" s="193"/>
      <c r="O619" s="193"/>
      <c r="P619" s="193"/>
      <c r="Q619" s="193"/>
      <c r="R619" s="193"/>
      <c r="S619" s="193"/>
      <c r="T619" s="194"/>
      <c r="AT619" s="188" t="s">
        <v>147</v>
      </c>
      <c r="AU619" s="188" t="s">
        <v>81</v>
      </c>
      <c r="AV619" s="12" t="s">
        <v>81</v>
      </c>
      <c r="AW619" s="12" t="s">
        <v>37</v>
      </c>
      <c r="AX619" s="12" t="s">
        <v>73</v>
      </c>
      <c r="AY619" s="188" t="s">
        <v>137</v>
      </c>
    </row>
    <row r="620" spans="2:51" s="12" customFormat="1" ht="22.5" customHeight="1">
      <c r="B620" s="187"/>
      <c r="D620" s="176" t="s">
        <v>147</v>
      </c>
      <c r="E620" s="188" t="s">
        <v>3</v>
      </c>
      <c r="F620" s="189" t="s">
        <v>691</v>
      </c>
      <c r="H620" s="190">
        <v>-59.592</v>
      </c>
      <c r="I620" s="191"/>
      <c r="L620" s="187"/>
      <c r="M620" s="192"/>
      <c r="N620" s="193"/>
      <c r="O620" s="193"/>
      <c r="P620" s="193"/>
      <c r="Q620" s="193"/>
      <c r="R620" s="193"/>
      <c r="S620" s="193"/>
      <c r="T620" s="194"/>
      <c r="AT620" s="188" t="s">
        <v>147</v>
      </c>
      <c r="AU620" s="188" t="s">
        <v>81</v>
      </c>
      <c r="AV620" s="12" t="s">
        <v>81</v>
      </c>
      <c r="AW620" s="12" t="s">
        <v>37</v>
      </c>
      <c r="AX620" s="12" t="s">
        <v>73</v>
      </c>
      <c r="AY620" s="188" t="s">
        <v>137</v>
      </c>
    </row>
    <row r="621" spans="2:51" s="13" customFormat="1" ht="22.5" customHeight="1">
      <c r="B621" s="195"/>
      <c r="D621" s="196" t="s">
        <v>147</v>
      </c>
      <c r="E621" s="197" t="s">
        <v>3</v>
      </c>
      <c r="F621" s="198" t="s">
        <v>150</v>
      </c>
      <c r="H621" s="199">
        <v>1228.808</v>
      </c>
      <c r="I621" s="200"/>
      <c r="L621" s="195"/>
      <c r="M621" s="201"/>
      <c r="N621" s="202"/>
      <c r="O621" s="202"/>
      <c r="P621" s="202"/>
      <c r="Q621" s="202"/>
      <c r="R621" s="202"/>
      <c r="S621" s="202"/>
      <c r="T621" s="203"/>
      <c r="AT621" s="204" t="s">
        <v>147</v>
      </c>
      <c r="AU621" s="204" t="s">
        <v>81</v>
      </c>
      <c r="AV621" s="13" t="s">
        <v>145</v>
      </c>
      <c r="AW621" s="13" t="s">
        <v>37</v>
      </c>
      <c r="AX621" s="13" t="s">
        <v>22</v>
      </c>
      <c r="AY621" s="204" t="s">
        <v>137</v>
      </c>
    </row>
    <row r="622" spans="2:65" s="1" customFormat="1" ht="31.5" customHeight="1">
      <c r="B622" s="163"/>
      <c r="C622" s="164" t="s">
        <v>692</v>
      </c>
      <c r="D622" s="164" t="s">
        <v>140</v>
      </c>
      <c r="E622" s="165" t="s">
        <v>693</v>
      </c>
      <c r="F622" s="166" t="s">
        <v>694</v>
      </c>
      <c r="G622" s="167" t="s">
        <v>143</v>
      </c>
      <c r="H622" s="168">
        <v>614.404</v>
      </c>
      <c r="I622" s="169"/>
      <c r="J622" s="170">
        <f>ROUND(I622*H622,2)</f>
        <v>0</v>
      </c>
      <c r="K622" s="166" t="s">
        <v>144</v>
      </c>
      <c r="L622" s="34"/>
      <c r="M622" s="171" t="s">
        <v>3</v>
      </c>
      <c r="N622" s="172" t="s">
        <v>44</v>
      </c>
      <c r="O622" s="35"/>
      <c r="P622" s="173">
        <f>O622*H622</f>
        <v>0</v>
      </c>
      <c r="Q622" s="173">
        <v>0</v>
      </c>
      <c r="R622" s="173">
        <f>Q622*H622</f>
        <v>0</v>
      </c>
      <c r="S622" s="173">
        <v>0</v>
      </c>
      <c r="T622" s="174">
        <f>S622*H622</f>
        <v>0</v>
      </c>
      <c r="AR622" s="17" t="s">
        <v>221</v>
      </c>
      <c r="AT622" s="17" t="s">
        <v>140</v>
      </c>
      <c r="AU622" s="17" t="s">
        <v>81</v>
      </c>
      <c r="AY622" s="17" t="s">
        <v>137</v>
      </c>
      <c r="BE622" s="175">
        <f>IF(N622="základní",J622,0)</f>
        <v>0</v>
      </c>
      <c r="BF622" s="175">
        <f>IF(N622="snížená",J622,0)</f>
        <v>0</v>
      </c>
      <c r="BG622" s="175">
        <f>IF(N622="zákl. přenesená",J622,0)</f>
        <v>0</v>
      </c>
      <c r="BH622" s="175">
        <f>IF(N622="sníž. přenesená",J622,0)</f>
        <v>0</v>
      </c>
      <c r="BI622" s="175">
        <f>IF(N622="nulová",J622,0)</f>
        <v>0</v>
      </c>
      <c r="BJ622" s="17" t="s">
        <v>22</v>
      </c>
      <c r="BK622" s="175">
        <f>ROUND(I622*H622,2)</f>
        <v>0</v>
      </c>
      <c r="BL622" s="17" t="s">
        <v>221</v>
      </c>
      <c r="BM622" s="17" t="s">
        <v>692</v>
      </c>
    </row>
    <row r="623" spans="2:47" s="1" customFormat="1" ht="22.5" customHeight="1">
      <c r="B623" s="34"/>
      <c r="D623" s="176" t="s">
        <v>146</v>
      </c>
      <c r="F623" s="177" t="s">
        <v>694</v>
      </c>
      <c r="I623" s="178"/>
      <c r="L623" s="34"/>
      <c r="M623" s="63"/>
      <c r="N623" s="35"/>
      <c r="O623" s="35"/>
      <c r="P623" s="35"/>
      <c r="Q623" s="35"/>
      <c r="R623" s="35"/>
      <c r="S623" s="35"/>
      <c r="T623" s="64"/>
      <c r="AT623" s="17" t="s">
        <v>146</v>
      </c>
      <c r="AU623" s="17" t="s">
        <v>81</v>
      </c>
    </row>
    <row r="624" spans="2:51" s="11" customFormat="1" ht="31.5" customHeight="1">
      <c r="B624" s="179"/>
      <c r="D624" s="176" t="s">
        <v>147</v>
      </c>
      <c r="E624" s="180" t="s">
        <v>3</v>
      </c>
      <c r="F624" s="181" t="s">
        <v>695</v>
      </c>
      <c r="H624" s="182" t="s">
        <v>3</v>
      </c>
      <c r="I624" s="183"/>
      <c r="L624" s="179"/>
      <c r="M624" s="184"/>
      <c r="N624" s="185"/>
      <c r="O624" s="185"/>
      <c r="P624" s="185"/>
      <c r="Q624" s="185"/>
      <c r="R624" s="185"/>
      <c r="S624" s="185"/>
      <c r="T624" s="186"/>
      <c r="AT624" s="182" t="s">
        <v>147</v>
      </c>
      <c r="AU624" s="182" t="s">
        <v>81</v>
      </c>
      <c r="AV624" s="11" t="s">
        <v>22</v>
      </c>
      <c r="AW624" s="11" t="s">
        <v>37</v>
      </c>
      <c r="AX624" s="11" t="s">
        <v>73</v>
      </c>
      <c r="AY624" s="182" t="s">
        <v>137</v>
      </c>
    </row>
    <row r="625" spans="2:51" s="12" customFormat="1" ht="22.5" customHeight="1">
      <c r="B625" s="187"/>
      <c r="D625" s="176" t="s">
        <v>147</v>
      </c>
      <c r="E625" s="188" t="s">
        <v>3</v>
      </c>
      <c r="F625" s="189" t="s">
        <v>696</v>
      </c>
      <c r="H625" s="190">
        <v>614.404</v>
      </c>
      <c r="I625" s="191"/>
      <c r="L625" s="187"/>
      <c r="M625" s="192"/>
      <c r="N625" s="193"/>
      <c r="O625" s="193"/>
      <c r="P625" s="193"/>
      <c r="Q625" s="193"/>
      <c r="R625" s="193"/>
      <c r="S625" s="193"/>
      <c r="T625" s="194"/>
      <c r="AT625" s="188" t="s">
        <v>147</v>
      </c>
      <c r="AU625" s="188" t="s">
        <v>81</v>
      </c>
      <c r="AV625" s="12" t="s">
        <v>81</v>
      </c>
      <c r="AW625" s="12" t="s">
        <v>37</v>
      </c>
      <c r="AX625" s="12" t="s">
        <v>73</v>
      </c>
      <c r="AY625" s="188" t="s">
        <v>137</v>
      </c>
    </row>
    <row r="626" spans="2:51" s="13" customFormat="1" ht="22.5" customHeight="1">
      <c r="B626" s="195"/>
      <c r="D626" s="176" t="s">
        <v>147</v>
      </c>
      <c r="E626" s="205" t="s">
        <v>3</v>
      </c>
      <c r="F626" s="206" t="s">
        <v>150</v>
      </c>
      <c r="H626" s="207">
        <v>614.404</v>
      </c>
      <c r="I626" s="200"/>
      <c r="L626" s="195"/>
      <c r="M626" s="201"/>
      <c r="N626" s="202"/>
      <c r="O626" s="202"/>
      <c r="P626" s="202"/>
      <c r="Q626" s="202"/>
      <c r="R626" s="202"/>
      <c r="S626" s="202"/>
      <c r="T626" s="203"/>
      <c r="AT626" s="204" t="s">
        <v>147</v>
      </c>
      <c r="AU626" s="204" t="s">
        <v>81</v>
      </c>
      <c r="AV626" s="13" t="s">
        <v>145</v>
      </c>
      <c r="AW626" s="13" t="s">
        <v>37</v>
      </c>
      <c r="AX626" s="13" t="s">
        <v>22</v>
      </c>
      <c r="AY626" s="204" t="s">
        <v>137</v>
      </c>
    </row>
    <row r="627" spans="2:63" s="10" customFormat="1" ht="36.75" customHeight="1">
      <c r="B627" s="149"/>
      <c r="D627" s="150" t="s">
        <v>72</v>
      </c>
      <c r="E627" s="151" t="s">
        <v>202</v>
      </c>
      <c r="F627" s="151" t="s">
        <v>697</v>
      </c>
      <c r="I627" s="152"/>
      <c r="J627" s="153">
        <f>BK627</f>
        <v>0</v>
      </c>
      <c r="L627" s="149"/>
      <c r="M627" s="154"/>
      <c r="N627" s="155"/>
      <c r="O627" s="155"/>
      <c r="P627" s="156">
        <f>P628+P631</f>
        <v>0</v>
      </c>
      <c r="Q627" s="155"/>
      <c r="R627" s="156">
        <f>R628+R631</f>
        <v>0</v>
      </c>
      <c r="S627" s="155"/>
      <c r="T627" s="157">
        <f>T628+T631</f>
        <v>0</v>
      </c>
      <c r="AR627" s="150" t="s">
        <v>138</v>
      </c>
      <c r="AT627" s="158" t="s">
        <v>72</v>
      </c>
      <c r="AU627" s="158" t="s">
        <v>73</v>
      </c>
      <c r="AY627" s="150" t="s">
        <v>137</v>
      </c>
      <c r="BK627" s="159">
        <f>BK628+BK631</f>
        <v>0</v>
      </c>
    </row>
    <row r="628" spans="2:63" s="10" customFormat="1" ht="19.5" customHeight="1">
      <c r="B628" s="149"/>
      <c r="D628" s="160" t="s">
        <v>72</v>
      </c>
      <c r="E628" s="161" t="s">
        <v>698</v>
      </c>
      <c r="F628" s="161" t="s">
        <v>699</v>
      </c>
      <c r="I628" s="152"/>
      <c r="J628" s="162">
        <f>BK628</f>
        <v>0</v>
      </c>
      <c r="L628" s="149"/>
      <c r="M628" s="154"/>
      <c r="N628" s="155"/>
      <c r="O628" s="155"/>
      <c r="P628" s="156">
        <f>SUM(P629:P630)</f>
        <v>0</v>
      </c>
      <c r="Q628" s="155"/>
      <c r="R628" s="156">
        <f>SUM(R629:R630)</f>
        <v>0</v>
      </c>
      <c r="S628" s="155"/>
      <c r="T628" s="157">
        <f>SUM(T629:T630)</f>
        <v>0</v>
      </c>
      <c r="AR628" s="150" t="s">
        <v>138</v>
      </c>
      <c r="AT628" s="158" t="s">
        <v>72</v>
      </c>
      <c r="AU628" s="158" t="s">
        <v>22</v>
      </c>
      <c r="AY628" s="150" t="s">
        <v>137</v>
      </c>
      <c r="BK628" s="159">
        <f>SUM(BK629:BK630)</f>
        <v>0</v>
      </c>
    </row>
    <row r="629" spans="2:65" s="1" customFormat="1" ht="22.5" customHeight="1">
      <c r="B629" s="163"/>
      <c r="C629" s="164" t="s">
        <v>700</v>
      </c>
      <c r="D629" s="164" t="s">
        <v>140</v>
      </c>
      <c r="E629" s="165" t="s">
        <v>701</v>
      </c>
      <c r="F629" s="166" t="s">
        <v>702</v>
      </c>
      <c r="G629" s="167" t="s">
        <v>703</v>
      </c>
      <c r="H629" s="168">
        <v>1</v>
      </c>
      <c r="I629" s="169"/>
      <c r="J629" s="170">
        <f>ROUND(I629*H629,2)</f>
        <v>0</v>
      </c>
      <c r="K629" s="166" t="s">
        <v>3</v>
      </c>
      <c r="L629" s="34"/>
      <c r="M629" s="171" t="s">
        <v>3</v>
      </c>
      <c r="N629" s="172" t="s">
        <v>44</v>
      </c>
      <c r="O629" s="35"/>
      <c r="P629" s="173">
        <f>O629*H629</f>
        <v>0</v>
      </c>
      <c r="Q629" s="173">
        <v>0</v>
      </c>
      <c r="R629" s="173">
        <f>Q629*H629</f>
        <v>0</v>
      </c>
      <c r="S629" s="173">
        <v>0</v>
      </c>
      <c r="T629" s="174">
        <f>S629*H629</f>
        <v>0</v>
      </c>
      <c r="AR629" s="17" t="s">
        <v>459</v>
      </c>
      <c r="AT629" s="17" t="s">
        <v>140</v>
      </c>
      <c r="AU629" s="17" t="s">
        <v>81</v>
      </c>
      <c r="AY629" s="17" t="s">
        <v>137</v>
      </c>
      <c r="BE629" s="175">
        <f>IF(N629="základní",J629,0)</f>
        <v>0</v>
      </c>
      <c r="BF629" s="175">
        <f>IF(N629="snížená",J629,0)</f>
        <v>0</v>
      </c>
      <c r="BG629" s="175">
        <f>IF(N629="zákl. přenesená",J629,0)</f>
        <v>0</v>
      </c>
      <c r="BH629" s="175">
        <f>IF(N629="sníž. přenesená",J629,0)</f>
        <v>0</v>
      </c>
      <c r="BI629" s="175">
        <f>IF(N629="nulová",J629,0)</f>
        <v>0</v>
      </c>
      <c r="BJ629" s="17" t="s">
        <v>22</v>
      </c>
      <c r="BK629" s="175">
        <f>ROUND(I629*H629,2)</f>
        <v>0</v>
      </c>
      <c r="BL629" s="17" t="s">
        <v>459</v>
      </c>
      <c r="BM629" s="17" t="s">
        <v>700</v>
      </c>
    </row>
    <row r="630" spans="2:47" s="1" customFormat="1" ht="22.5" customHeight="1">
      <c r="B630" s="34"/>
      <c r="D630" s="176" t="s">
        <v>146</v>
      </c>
      <c r="F630" s="177" t="s">
        <v>702</v>
      </c>
      <c r="I630" s="178"/>
      <c r="L630" s="34"/>
      <c r="M630" s="63"/>
      <c r="N630" s="35"/>
      <c r="O630" s="35"/>
      <c r="P630" s="35"/>
      <c r="Q630" s="35"/>
      <c r="R630" s="35"/>
      <c r="S630" s="35"/>
      <c r="T630" s="64"/>
      <c r="AT630" s="17" t="s">
        <v>146</v>
      </c>
      <c r="AU630" s="17" t="s">
        <v>81</v>
      </c>
    </row>
    <row r="631" spans="2:63" s="10" customFormat="1" ht="29.25" customHeight="1">
      <c r="B631" s="149"/>
      <c r="D631" s="160" t="s">
        <v>72</v>
      </c>
      <c r="E631" s="161" t="s">
        <v>704</v>
      </c>
      <c r="F631" s="161" t="s">
        <v>705</v>
      </c>
      <c r="I631" s="152"/>
      <c r="J631" s="162">
        <f>BK631</f>
        <v>0</v>
      </c>
      <c r="L631" s="149"/>
      <c r="M631" s="154"/>
      <c r="N631" s="155"/>
      <c r="O631" s="155"/>
      <c r="P631" s="156">
        <f>SUM(P632:P641)</f>
        <v>0</v>
      </c>
      <c r="Q631" s="155"/>
      <c r="R631" s="156">
        <f>SUM(R632:R641)</f>
        <v>0</v>
      </c>
      <c r="S631" s="155"/>
      <c r="T631" s="157">
        <f>SUM(T632:T641)</f>
        <v>0</v>
      </c>
      <c r="AR631" s="150" t="s">
        <v>138</v>
      </c>
      <c r="AT631" s="158" t="s">
        <v>72</v>
      </c>
      <c r="AU631" s="158" t="s">
        <v>22</v>
      </c>
      <c r="AY631" s="150" t="s">
        <v>137</v>
      </c>
      <c r="BK631" s="159">
        <f>SUM(BK632:BK641)</f>
        <v>0</v>
      </c>
    </row>
    <row r="632" spans="2:65" s="1" customFormat="1" ht="31.5" customHeight="1">
      <c r="B632" s="163"/>
      <c r="C632" s="164" t="s">
        <v>706</v>
      </c>
      <c r="D632" s="164" t="s">
        <v>140</v>
      </c>
      <c r="E632" s="165" t="s">
        <v>707</v>
      </c>
      <c r="F632" s="166" t="s">
        <v>708</v>
      </c>
      <c r="G632" s="167" t="s">
        <v>703</v>
      </c>
      <c r="H632" s="168">
        <v>1</v>
      </c>
      <c r="I632" s="169"/>
      <c r="J632" s="170">
        <f>ROUND(I632*H632,2)</f>
        <v>0</v>
      </c>
      <c r="K632" s="166" t="s">
        <v>3</v>
      </c>
      <c r="L632" s="34"/>
      <c r="M632" s="171" t="s">
        <v>3</v>
      </c>
      <c r="N632" s="172" t="s">
        <v>44</v>
      </c>
      <c r="O632" s="35"/>
      <c r="P632" s="173">
        <f>O632*H632</f>
        <v>0</v>
      </c>
      <c r="Q632" s="173">
        <v>0</v>
      </c>
      <c r="R632" s="173">
        <f>Q632*H632</f>
        <v>0</v>
      </c>
      <c r="S632" s="173">
        <v>0</v>
      </c>
      <c r="T632" s="174">
        <f>S632*H632</f>
        <v>0</v>
      </c>
      <c r="AR632" s="17" t="s">
        <v>459</v>
      </c>
      <c r="AT632" s="17" t="s">
        <v>140</v>
      </c>
      <c r="AU632" s="17" t="s">
        <v>81</v>
      </c>
      <c r="AY632" s="17" t="s">
        <v>137</v>
      </c>
      <c r="BE632" s="175">
        <f>IF(N632="základní",J632,0)</f>
        <v>0</v>
      </c>
      <c r="BF632" s="175">
        <f>IF(N632="snížená",J632,0)</f>
        <v>0</v>
      </c>
      <c r="BG632" s="175">
        <f>IF(N632="zákl. přenesená",J632,0)</f>
        <v>0</v>
      </c>
      <c r="BH632" s="175">
        <f>IF(N632="sníž. přenesená",J632,0)</f>
        <v>0</v>
      </c>
      <c r="BI632" s="175">
        <f>IF(N632="nulová",J632,0)</f>
        <v>0</v>
      </c>
      <c r="BJ632" s="17" t="s">
        <v>22</v>
      </c>
      <c r="BK632" s="175">
        <f>ROUND(I632*H632,2)</f>
        <v>0</v>
      </c>
      <c r="BL632" s="17" t="s">
        <v>459</v>
      </c>
      <c r="BM632" s="17" t="s">
        <v>706</v>
      </c>
    </row>
    <row r="633" spans="2:47" s="1" customFormat="1" ht="22.5" customHeight="1">
      <c r="B633" s="34"/>
      <c r="D633" s="176" t="s">
        <v>146</v>
      </c>
      <c r="F633" s="177" t="s">
        <v>708</v>
      </c>
      <c r="I633" s="178"/>
      <c r="L633" s="34"/>
      <c r="M633" s="63"/>
      <c r="N633" s="35"/>
      <c r="O633" s="35"/>
      <c r="P633" s="35"/>
      <c r="Q633" s="35"/>
      <c r="R633" s="35"/>
      <c r="S633" s="35"/>
      <c r="T633" s="64"/>
      <c r="AT633" s="17" t="s">
        <v>146</v>
      </c>
      <c r="AU633" s="17" t="s">
        <v>81</v>
      </c>
    </row>
    <row r="634" spans="2:51" s="11" customFormat="1" ht="22.5" customHeight="1">
      <c r="B634" s="179"/>
      <c r="D634" s="176" t="s">
        <v>147</v>
      </c>
      <c r="E634" s="180" t="s">
        <v>3</v>
      </c>
      <c r="F634" s="181" t="s">
        <v>709</v>
      </c>
      <c r="H634" s="182" t="s">
        <v>3</v>
      </c>
      <c r="I634" s="183"/>
      <c r="L634" s="179"/>
      <c r="M634" s="184"/>
      <c r="N634" s="185"/>
      <c r="O634" s="185"/>
      <c r="P634" s="185"/>
      <c r="Q634" s="185"/>
      <c r="R634" s="185"/>
      <c r="S634" s="185"/>
      <c r="T634" s="186"/>
      <c r="AT634" s="182" t="s">
        <v>147</v>
      </c>
      <c r="AU634" s="182" t="s">
        <v>81</v>
      </c>
      <c r="AV634" s="11" t="s">
        <v>22</v>
      </c>
      <c r="AW634" s="11" t="s">
        <v>37</v>
      </c>
      <c r="AX634" s="11" t="s">
        <v>73</v>
      </c>
      <c r="AY634" s="182" t="s">
        <v>137</v>
      </c>
    </row>
    <row r="635" spans="2:51" s="12" customFormat="1" ht="22.5" customHeight="1">
      <c r="B635" s="187"/>
      <c r="D635" s="176" t="s">
        <v>147</v>
      </c>
      <c r="E635" s="188" t="s">
        <v>3</v>
      </c>
      <c r="F635" s="189" t="s">
        <v>710</v>
      </c>
      <c r="H635" s="190">
        <v>1</v>
      </c>
      <c r="I635" s="191"/>
      <c r="L635" s="187"/>
      <c r="M635" s="192"/>
      <c r="N635" s="193"/>
      <c r="O635" s="193"/>
      <c r="P635" s="193"/>
      <c r="Q635" s="193"/>
      <c r="R635" s="193"/>
      <c r="S635" s="193"/>
      <c r="T635" s="194"/>
      <c r="AT635" s="188" t="s">
        <v>147</v>
      </c>
      <c r="AU635" s="188" t="s">
        <v>81</v>
      </c>
      <c r="AV635" s="12" t="s">
        <v>81</v>
      </c>
      <c r="AW635" s="12" t="s">
        <v>37</v>
      </c>
      <c r="AX635" s="12" t="s">
        <v>73</v>
      </c>
      <c r="AY635" s="188" t="s">
        <v>137</v>
      </c>
    </row>
    <row r="636" spans="2:51" s="13" customFormat="1" ht="22.5" customHeight="1">
      <c r="B636" s="195"/>
      <c r="D636" s="196" t="s">
        <v>147</v>
      </c>
      <c r="E636" s="197" t="s">
        <v>3</v>
      </c>
      <c r="F636" s="198" t="s">
        <v>150</v>
      </c>
      <c r="H636" s="199">
        <v>1</v>
      </c>
      <c r="I636" s="200"/>
      <c r="L636" s="195"/>
      <c r="M636" s="201"/>
      <c r="N636" s="202"/>
      <c r="O636" s="202"/>
      <c r="P636" s="202"/>
      <c r="Q636" s="202"/>
      <c r="R636" s="202"/>
      <c r="S636" s="202"/>
      <c r="T636" s="203"/>
      <c r="AT636" s="204" t="s">
        <v>147</v>
      </c>
      <c r="AU636" s="204" t="s">
        <v>81</v>
      </c>
      <c r="AV636" s="13" t="s">
        <v>145</v>
      </c>
      <c r="AW636" s="13" t="s">
        <v>37</v>
      </c>
      <c r="AX636" s="13" t="s">
        <v>22</v>
      </c>
      <c r="AY636" s="204" t="s">
        <v>137</v>
      </c>
    </row>
    <row r="637" spans="2:65" s="1" customFormat="1" ht="31.5" customHeight="1">
      <c r="B637" s="163"/>
      <c r="C637" s="164" t="s">
        <v>711</v>
      </c>
      <c r="D637" s="164" t="s">
        <v>140</v>
      </c>
      <c r="E637" s="165" t="s">
        <v>712</v>
      </c>
      <c r="F637" s="166" t="s">
        <v>713</v>
      </c>
      <c r="G637" s="167" t="s">
        <v>703</v>
      </c>
      <c r="H637" s="168">
        <v>1</v>
      </c>
      <c r="I637" s="169"/>
      <c r="J637" s="170">
        <f>ROUND(I637*H637,2)</f>
        <v>0</v>
      </c>
      <c r="K637" s="166" t="s">
        <v>3</v>
      </c>
      <c r="L637" s="34"/>
      <c r="M637" s="171" t="s">
        <v>3</v>
      </c>
      <c r="N637" s="172" t="s">
        <v>44</v>
      </c>
      <c r="O637" s="35"/>
      <c r="P637" s="173">
        <f>O637*H637</f>
        <v>0</v>
      </c>
      <c r="Q637" s="173">
        <v>0</v>
      </c>
      <c r="R637" s="173">
        <f>Q637*H637</f>
        <v>0</v>
      </c>
      <c r="S637" s="173">
        <v>0</v>
      </c>
      <c r="T637" s="174">
        <f>S637*H637</f>
        <v>0</v>
      </c>
      <c r="AR637" s="17" t="s">
        <v>459</v>
      </c>
      <c r="AT637" s="17" t="s">
        <v>140</v>
      </c>
      <c r="AU637" s="17" t="s">
        <v>81</v>
      </c>
      <c r="AY637" s="17" t="s">
        <v>137</v>
      </c>
      <c r="BE637" s="175">
        <f>IF(N637="základní",J637,0)</f>
        <v>0</v>
      </c>
      <c r="BF637" s="175">
        <f>IF(N637="snížená",J637,0)</f>
        <v>0</v>
      </c>
      <c r="BG637" s="175">
        <f>IF(N637="zákl. přenesená",J637,0)</f>
        <v>0</v>
      </c>
      <c r="BH637" s="175">
        <f>IF(N637="sníž. přenesená",J637,0)</f>
        <v>0</v>
      </c>
      <c r="BI637" s="175">
        <f>IF(N637="nulová",J637,0)</f>
        <v>0</v>
      </c>
      <c r="BJ637" s="17" t="s">
        <v>22</v>
      </c>
      <c r="BK637" s="175">
        <f>ROUND(I637*H637,2)</f>
        <v>0</v>
      </c>
      <c r="BL637" s="17" t="s">
        <v>459</v>
      </c>
      <c r="BM637" s="17" t="s">
        <v>711</v>
      </c>
    </row>
    <row r="638" spans="2:47" s="1" customFormat="1" ht="22.5" customHeight="1">
      <c r="B638" s="34"/>
      <c r="D638" s="176" t="s">
        <v>146</v>
      </c>
      <c r="F638" s="177" t="s">
        <v>713</v>
      </c>
      <c r="I638" s="178"/>
      <c r="L638" s="34"/>
      <c r="M638" s="63"/>
      <c r="N638" s="35"/>
      <c r="O638" s="35"/>
      <c r="P638" s="35"/>
      <c r="Q638" s="35"/>
      <c r="R638" s="35"/>
      <c r="S638" s="35"/>
      <c r="T638" s="64"/>
      <c r="AT638" s="17" t="s">
        <v>146</v>
      </c>
      <c r="AU638" s="17" t="s">
        <v>81</v>
      </c>
    </row>
    <row r="639" spans="2:51" s="11" customFormat="1" ht="22.5" customHeight="1">
      <c r="B639" s="179"/>
      <c r="D639" s="176" t="s">
        <v>147</v>
      </c>
      <c r="E639" s="180" t="s">
        <v>3</v>
      </c>
      <c r="F639" s="181" t="s">
        <v>709</v>
      </c>
      <c r="H639" s="182" t="s">
        <v>3</v>
      </c>
      <c r="I639" s="183"/>
      <c r="L639" s="179"/>
      <c r="M639" s="184"/>
      <c r="N639" s="185"/>
      <c r="O639" s="185"/>
      <c r="P639" s="185"/>
      <c r="Q639" s="185"/>
      <c r="R639" s="185"/>
      <c r="S639" s="185"/>
      <c r="T639" s="186"/>
      <c r="AT639" s="182" t="s">
        <v>147</v>
      </c>
      <c r="AU639" s="182" t="s">
        <v>81</v>
      </c>
      <c r="AV639" s="11" t="s">
        <v>22</v>
      </c>
      <c r="AW639" s="11" t="s">
        <v>37</v>
      </c>
      <c r="AX639" s="11" t="s">
        <v>73</v>
      </c>
      <c r="AY639" s="182" t="s">
        <v>137</v>
      </c>
    </row>
    <row r="640" spans="2:51" s="12" customFormat="1" ht="22.5" customHeight="1">
      <c r="B640" s="187"/>
      <c r="D640" s="176" t="s">
        <v>147</v>
      </c>
      <c r="E640" s="188" t="s">
        <v>3</v>
      </c>
      <c r="F640" s="189" t="s">
        <v>710</v>
      </c>
      <c r="H640" s="190">
        <v>1</v>
      </c>
      <c r="I640" s="191"/>
      <c r="L640" s="187"/>
      <c r="M640" s="192"/>
      <c r="N640" s="193"/>
      <c r="O640" s="193"/>
      <c r="P640" s="193"/>
      <c r="Q640" s="193"/>
      <c r="R640" s="193"/>
      <c r="S640" s="193"/>
      <c r="T640" s="194"/>
      <c r="AT640" s="188" t="s">
        <v>147</v>
      </c>
      <c r="AU640" s="188" t="s">
        <v>81</v>
      </c>
      <c r="AV640" s="12" t="s">
        <v>81</v>
      </c>
      <c r="AW640" s="12" t="s">
        <v>37</v>
      </c>
      <c r="AX640" s="12" t="s">
        <v>73</v>
      </c>
      <c r="AY640" s="188" t="s">
        <v>137</v>
      </c>
    </row>
    <row r="641" spans="2:51" s="13" customFormat="1" ht="22.5" customHeight="1">
      <c r="B641" s="195"/>
      <c r="D641" s="176" t="s">
        <v>147</v>
      </c>
      <c r="E641" s="205" t="s">
        <v>3</v>
      </c>
      <c r="F641" s="206" t="s">
        <v>150</v>
      </c>
      <c r="H641" s="207">
        <v>1</v>
      </c>
      <c r="I641" s="200"/>
      <c r="L641" s="195"/>
      <c r="M641" s="220"/>
      <c r="N641" s="221"/>
      <c r="O641" s="221"/>
      <c r="P641" s="221"/>
      <c r="Q641" s="221"/>
      <c r="R641" s="221"/>
      <c r="S641" s="221"/>
      <c r="T641" s="222"/>
      <c r="AT641" s="204" t="s">
        <v>147</v>
      </c>
      <c r="AU641" s="204" t="s">
        <v>81</v>
      </c>
      <c r="AV641" s="13" t="s">
        <v>145</v>
      </c>
      <c r="AW641" s="13" t="s">
        <v>37</v>
      </c>
      <c r="AX641" s="13" t="s">
        <v>22</v>
      </c>
      <c r="AY641" s="204" t="s">
        <v>137</v>
      </c>
    </row>
    <row r="642" spans="2:12" s="1" customFormat="1" ht="6.75" customHeight="1">
      <c r="B642" s="49"/>
      <c r="C642" s="50"/>
      <c r="D642" s="50"/>
      <c r="E642" s="50"/>
      <c r="F642" s="50"/>
      <c r="G642" s="50"/>
      <c r="H642" s="50"/>
      <c r="I642" s="116"/>
      <c r="J642" s="50"/>
      <c r="K642" s="50"/>
      <c r="L642" s="34"/>
    </row>
    <row r="643" ht="13.5">
      <c r="AT643" s="223"/>
    </row>
  </sheetData>
  <sheetProtection/>
  <autoFilter ref="C98:K98"/>
  <mergeCells count="9">
    <mergeCell ref="E91:H91"/>
    <mergeCell ref="G1:H1"/>
    <mergeCell ref="L2:V2"/>
    <mergeCell ref="E7:H7"/>
    <mergeCell ref="E9:H9"/>
    <mergeCell ref="E24:H24"/>
    <mergeCell ref="E45:H45"/>
    <mergeCell ref="E47:H47"/>
    <mergeCell ref="E89:H89"/>
  </mergeCells>
  <hyperlinks>
    <hyperlink ref="F1:G1" location="C2" tooltip="Krycí list soupisu" display="1) Krycí list soupisu"/>
    <hyperlink ref="G1:H1" location="C54" tooltip="Rekapitulace" display="2) Rekapitulace"/>
    <hyperlink ref="J1" location="C9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78"/>
  <sheetViews>
    <sheetView showGridLines="0" tabSelected="1" zoomScalePageLayoutView="0" workbookViewId="0" topLeftCell="A1">
      <pane ySplit="1" topLeftCell="A864" activePane="bottomLeft" state="frozen"/>
      <selection pane="topLeft" activeCell="A1" sqref="A1"/>
      <selection pane="bottomLeft" activeCell="H880" sqref="H880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38"/>
      <c r="C1" s="238"/>
      <c r="D1" s="237" t="s">
        <v>1</v>
      </c>
      <c r="E1" s="238"/>
      <c r="F1" s="239" t="s">
        <v>1612</v>
      </c>
      <c r="G1" s="364" t="s">
        <v>1613</v>
      </c>
      <c r="H1" s="364"/>
      <c r="I1" s="244"/>
      <c r="J1" s="239" t="s">
        <v>1614</v>
      </c>
      <c r="K1" s="237" t="s">
        <v>88</v>
      </c>
      <c r="L1" s="239" t="s">
        <v>1615</v>
      </c>
      <c r="M1" s="239"/>
      <c r="N1" s="239"/>
      <c r="O1" s="239"/>
      <c r="P1" s="239"/>
      <c r="Q1" s="239"/>
      <c r="R1" s="239"/>
      <c r="S1" s="239"/>
      <c r="T1" s="239"/>
      <c r="U1" s="235"/>
      <c r="V1" s="23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27" t="s">
        <v>6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7" t="s">
        <v>84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81</v>
      </c>
    </row>
    <row r="4" spans="2:46" ht="36.75" customHeight="1">
      <c r="B4" s="21"/>
      <c r="C4" s="22"/>
      <c r="D4" s="23" t="s">
        <v>89</v>
      </c>
      <c r="E4" s="22"/>
      <c r="F4" s="22"/>
      <c r="G4" s="22"/>
      <c r="H4" s="22"/>
      <c r="I4" s="94"/>
      <c r="J4" s="22"/>
      <c r="K4" s="24"/>
      <c r="M4" s="25" t="s">
        <v>11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17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365" t="str">
        <f>'Rekapitulace stavby'!K6</f>
        <v>STACIONÁŘ MEZI MOSTY - TRUTNOV</v>
      </c>
      <c r="F7" s="357"/>
      <c r="G7" s="357"/>
      <c r="H7" s="357"/>
      <c r="I7" s="94"/>
      <c r="J7" s="22"/>
      <c r="K7" s="24"/>
    </row>
    <row r="8" spans="2:11" s="1" customFormat="1" ht="15">
      <c r="B8" s="34"/>
      <c r="C8" s="35"/>
      <c r="D8" s="30" t="s">
        <v>90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366" t="s">
        <v>714</v>
      </c>
      <c r="F9" s="350"/>
      <c r="G9" s="350"/>
      <c r="H9" s="350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20</v>
      </c>
      <c r="E11" s="35"/>
      <c r="F11" s="28" t="s">
        <v>3</v>
      </c>
      <c r="G11" s="35"/>
      <c r="H11" s="35"/>
      <c r="I11" s="96" t="s">
        <v>21</v>
      </c>
      <c r="J11" s="28" t="s">
        <v>3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6" t="s">
        <v>25</v>
      </c>
      <c r="J12" s="97" t="str">
        <f>'Rekapitulace stavby'!AN8</f>
        <v>15. 2. 2017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>
        <f>IF('Rekapitulace stavby'!AN10="","",'Rekapitulace stavby'!AN10)</f>
      </c>
      <c r="K14" s="38"/>
    </row>
    <row r="15" spans="2:11" s="1" customFormat="1" ht="18" customHeight="1">
      <c r="B15" s="34"/>
      <c r="C15" s="35"/>
      <c r="D15" s="35"/>
      <c r="E15" s="28" t="str">
        <f>IF('Rekapitulace stavby'!E11="","",'Rekapitulace stavby'!E11)</f>
        <v>MĚSO TRUTNOV</v>
      </c>
      <c r="F15" s="35"/>
      <c r="G15" s="35"/>
      <c r="H15" s="35"/>
      <c r="I15" s="96" t="s">
        <v>32</v>
      </c>
      <c r="J15" s="28">
        <f>IF('Rekapitulace stavby'!AN11="","",'Rekapitulace stavby'!AN11)</f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33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32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35</v>
      </c>
      <c r="E20" s="35"/>
      <c r="F20" s="35"/>
      <c r="G20" s="35"/>
      <c r="H20" s="35"/>
      <c r="I20" s="96" t="s">
        <v>30</v>
      </c>
      <c r="J20" s="28" t="s">
        <v>3</v>
      </c>
      <c r="K20" s="38"/>
    </row>
    <row r="21" spans="2:11" s="1" customFormat="1" ht="18" customHeight="1">
      <c r="B21" s="34"/>
      <c r="C21" s="35"/>
      <c r="D21" s="35"/>
      <c r="E21" s="28" t="s">
        <v>92</v>
      </c>
      <c r="F21" s="35"/>
      <c r="G21" s="35"/>
      <c r="H21" s="35"/>
      <c r="I21" s="96" t="s">
        <v>32</v>
      </c>
      <c r="J21" s="28" t="s">
        <v>3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38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360" t="s">
        <v>3</v>
      </c>
      <c r="F24" s="367"/>
      <c r="G24" s="367"/>
      <c r="H24" s="367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39</v>
      </c>
      <c r="E27" s="35"/>
      <c r="F27" s="35"/>
      <c r="G27" s="35"/>
      <c r="H27" s="35"/>
      <c r="I27" s="95"/>
      <c r="J27" s="105">
        <f>ROUND(J106,2)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41</v>
      </c>
      <c r="G29" s="35"/>
      <c r="H29" s="35"/>
      <c r="I29" s="106" t="s">
        <v>40</v>
      </c>
      <c r="J29" s="39" t="s">
        <v>42</v>
      </c>
      <c r="K29" s="38"/>
    </row>
    <row r="30" spans="2:11" s="1" customFormat="1" ht="14.25" customHeight="1">
      <c r="B30" s="34"/>
      <c r="C30" s="35"/>
      <c r="D30" s="42" t="s">
        <v>43</v>
      </c>
      <c r="E30" s="42" t="s">
        <v>44</v>
      </c>
      <c r="F30" s="107">
        <f>ROUND(SUM(BE106:BE876),2)</f>
        <v>0</v>
      </c>
      <c r="G30" s="35"/>
      <c r="H30" s="35"/>
      <c r="I30" s="108">
        <v>0.21</v>
      </c>
      <c r="J30" s="107">
        <f>ROUND(ROUND((SUM(BE106:BE876)),2)*I30,2)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45</v>
      </c>
      <c r="F31" s="107">
        <f>ROUND(SUM(BF106:BF876),2)</f>
        <v>0</v>
      </c>
      <c r="G31" s="35"/>
      <c r="H31" s="35"/>
      <c r="I31" s="108">
        <v>0.15</v>
      </c>
      <c r="J31" s="107">
        <f>ROUND(ROUND((SUM(BF106:BF876)),2)*I31,2)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46</v>
      </c>
      <c r="F32" s="107">
        <f>ROUND(SUM(BG106:BG876),2)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47</v>
      </c>
      <c r="F33" s="107">
        <f>ROUND(SUM(BH106:BH876),2)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48</v>
      </c>
      <c r="F34" s="107">
        <f>ROUND(SUM(BI106:BI876),2)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49</v>
      </c>
      <c r="E36" s="65"/>
      <c r="F36" s="65"/>
      <c r="G36" s="111" t="s">
        <v>50</v>
      </c>
      <c r="H36" s="112" t="s">
        <v>51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93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17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365" t="str">
        <f>E7</f>
        <v>STACIONÁŘ MEZI MOSTY - TRUTNOV</v>
      </c>
      <c r="F45" s="350"/>
      <c r="G45" s="350"/>
      <c r="H45" s="350"/>
      <c r="I45" s="95"/>
      <c r="J45" s="35"/>
      <c r="K45" s="38"/>
    </row>
    <row r="46" spans="2:11" s="1" customFormat="1" ht="14.25" customHeight="1">
      <c r="B46" s="34"/>
      <c r="C46" s="30" t="s">
        <v>90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366" t="str">
        <f>E9</f>
        <v>02 - PAVILON B</v>
      </c>
      <c r="F47" s="350"/>
      <c r="G47" s="350"/>
      <c r="H47" s="350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TRUTNOV</v>
      </c>
      <c r="G49" s="35"/>
      <c r="H49" s="35"/>
      <c r="I49" s="96" t="s">
        <v>25</v>
      </c>
      <c r="J49" s="97" t="str">
        <f>IF(J12="","",J12)</f>
        <v>15. 2. 2017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MĚSO TRUTNOV</v>
      </c>
      <c r="G51" s="35"/>
      <c r="H51" s="35"/>
      <c r="I51" s="96" t="s">
        <v>35</v>
      </c>
      <c r="J51" s="28" t="str">
        <f>E21</f>
        <v>DRUPOS TRUTNOV ING. ARCH. ŽATECKÝ</v>
      </c>
      <c r="K51" s="38"/>
    </row>
    <row r="52" spans="2:11" s="1" customFormat="1" ht="14.25" customHeight="1">
      <c r="B52" s="34"/>
      <c r="C52" s="30" t="s">
        <v>33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94</v>
      </c>
      <c r="D54" s="109"/>
      <c r="E54" s="109"/>
      <c r="F54" s="109"/>
      <c r="G54" s="109"/>
      <c r="H54" s="109"/>
      <c r="I54" s="120"/>
      <c r="J54" s="121" t="s">
        <v>95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96</v>
      </c>
      <c r="D56" s="35"/>
      <c r="E56" s="35"/>
      <c r="F56" s="35"/>
      <c r="G56" s="35"/>
      <c r="H56" s="35"/>
      <c r="I56" s="95"/>
      <c r="J56" s="105">
        <f>J106</f>
        <v>0</v>
      </c>
      <c r="K56" s="38"/>
      <c r="AU56" s="17" t="s">
        <v>97</v>
      </c>
    </row>
    <row r="57" spans="2:11" s="7" customFormat="1" ht="24.75" customHeight="1">
      <c r="B57" s="124"/>
      <c r="C57" s="125"/>
      <c r="D57" s="126" t="s">
        <v>98</v>
      </c>
      <c r="E57" s="127"/>
      <c r="F57" s="127"/>
      <c r="G57" s="127"/>
      <c r="H57" s="127"/>
      <c r="I57" s="128"/>
      <c r="J57" s="129">
        <f>J107</f>
        <v>0</v>
      </c>
      <c r="K57" s="130"/>
    </row>
    <row r="58" spans="2:11" s="8" customFormat="1" ht="19.5" customHeight="1">
      <c r="B58" s="131"/>
      <c r="C58" s="132"/>
      <c r="D58" s="133" t="s">
        <v>715</v>
      </c>
      <c r="E58" s="134"/>
      <c r="F58" s="134"/>
      <c r="G58" s="134"/>
      <c r="H58" s="134"/>
      <c r="I58" s="135"/>
      <c r="J58" s="136">
        <f>J108</f>
        <v>0</v>
      </c>
      <c r="K58" s="137"/>
    </row>
    <row r="59" spans="2:11" s="8" customFormat="1" ht="19.5" customHeight="1">
      <c r="B59" s="131"/>
      <c r="C59" s="132"/>
      <c r="D59" s="133" t="s">
        <v>716</v>
      </c>
      <c r="E59" s="134"/>
      <c r="F59" s="134"/>
      <c r="G59" s="134"/>
      <c r="H59" s="134"/>
      <c r="I59" s="135"/>
      <c r="J59" s="136">
        <f>J154</f>
        <v>0</v>
      </c>
      <c r="K59" s="137"/>
    </row>
    <row r="60" spans="2:11" s="8" customFormat="1" ht="19.5" customHeight="1">
      <c r="B60" s="131"/>
      <c r="C60" s="132"/>
      <c r="D60" s="133" t="s">
        <v>99</v>
      </c>
      <c r="E60" s="134"/>
      <c r="F60" s="134"/>
      <c r="G60" s="134"/>
      <c r="H60" s="134"/>
      <c r="I60" s="135"/>
      <c r="J60" s="136">
        <f>J208</f>
        <v>0</v>
      </c>
      <c r="K60" s="137"/>
    </row>
    <row r="61" spans="2:11" s="8" customFormat="1" ht="19.5" customHeight="1">
      <c r="B61" s="131"/>
      <c r="C61" s="132"/>
      <c r="D61" s="133" t="s">
        <v>717</v>
      </c>
      <c r="E61" s="134"/>
      <c r="F61" s="134"/>
      <c r="G61" s="134"/>
      <c r="H61" s="134"/>
      <c r="I61" s="135"/>
      <c r="J61" s="136">
        <f>J247</f>
        <v>0</v>
      </c>
      <c r="K61" s="137"/>
    </row>
    <row r="62" spans="2:11" s="8" customFormat="1" ht="19.5" customHeight="1">
      <c r="B62" s="131"/>
      <c r="C62" s="132"/>
      <c r="D62" s="133" t="s">
        <v>718</v>
      </c>
      <c r="E62" s="134"/>
      <c r="F62" s="134"/>
      <c r="G62" s="134"/>
      <c r="H62" s="134"/>
      <c r="I62" s="135"/>
      <c r="J62" s="136">
        <f>J274</f>
        <v>0</v>
      </c>
      <c r="K62" s="137"/>
    </row>
    <row r="63" spans="2:11" s="8" customFormat="1" ht="19.5" customHeight="1">
      <c r="B63" s="131"/>
      <c r="C63" s="132"/>
      <c r="D63" s="133" t="s">
        <v>100</v>
      </c>
      <c r="E63" s="134"/>
      <c r="F63" s="134"/>
      <c r="G63" s="134"/>
      <c r="H63" s="134"/>
      <c r="I63" s="135"/>
      <c r="J63" s="136">
        <f>J294</f>
        <v>0</v>
      </c>
      <c r="K63" s="137"/>
    </row>
    <row r="64" spans="2:11" s="8" customFormat="1" ht="19.5" customHeight="1">
      <c r="B64" s="131"/>
      <c r="C64" s="132"/>
      <c r="D64" s="133" t="s">
        <v>101</v>
      </c>
      <c r="E64" s="134"/>
      <c r="F64" s="134"/>
      <c r="G64" s="134"/>
      <c r="H64" s="134"/>
      <c r="I64" s="135"/>
      <c r="J64" s="136">
        <f>J356</f>
        <v>0</v>
      </c>
      <c r="K64" s="137"/>
    </row>
    <row r="65" spans="2:11" s="8" customFormat="1" ht="19.5" customHeight="1">
      <c r="B65" s="131"/>
      <c r="C65" s="132"/>
      <c r="D65" s="133" t="s">
        <v>102</v>
      </c>
      <c r="E65" s="134"/>
      <c r="F65" s="134"/>
      <c r="G65" s="134"/>
      <c r="H65" s="134"/>
      <c r="I65" s="135"/>
      <c r="J65" s="136">
        <f>J465</f>
        <v>0</v>
      </c>
      <c r="K65" s="137"/>
    </row>
    <row r="66" spans="2:11" s="8" customFormat="1" ht="19.5" customHeight="1">
      <c r="B66" s="131"/>
      <c r="C66" s="132"/>
      <c r="D66" s="133" t="s">
        <v>103</v>
      </c>
      <c r="E66" s="134"/>
      <c r="F66" s="134"/>
      <c r="G66" s="134"/>
      <c r="H66" s="134"/>
      <c r="I66" s="135"/>
      <c r="J66" s="136">
        <f>J477</f>
        <v>0</v>
      </c>
      <c r="K66" s="137"/>
    </row>
    <row r="67" spans="2:11" s="7" customFormat="1" ht="24.75" customHeight="1">
      <c r="B67" s="124"/>
      <c r="C67" s="125"/>
      <c r="D67" s="126" t="s">
        <v>104</v>
      </c>
      <c r="E67" s="127"/>
      <c r="F67" s="127"/>
      <c r="G67" s="127"/>
      <c r="H67" s="127"/>
      <c r="I67" s="128"/>
      <c r="J67" s="129">
        <f>J480</f>
        <v>0</v>
      </c>
      <c r="K67" s="130"/>
    </row>
    <row r="68" spans="2:11" s="8" customFormat="1" ht="19.5" customHeight="1">
      <c r="B68" s="131"/>
      <c r="C68" s="132"/>
      <c r="D68" s="133" t="s">
        <v>105</v>
      </c>
      <c r="E68" s="134"/>
      <c r="F68" s="134"/>
      <c r="G68" s="134"/>
      <c r="H68" s="134"/>
      <c r="I68" s="135"/>
      <c r="J68" s="136">
        <f>J481</f>
        <v>0</v>
      </c>
      <c r="K68" s="137"/>
    </row>
    <row r="69" spans="2:11" s="8" customFormat="1" ht="19.5" customHeight="1">
      <c r="B69" s="131"/>
      <c r="C69" s="132"/>
      <c r="D69" s="133" t="s">
        <v>719</v>
      </c>
      <c r="E69" s="134"/>
      <c r="F69" s="134"/>
      <c r="G69" s="134"/>
      <c r="H69" s="134"/>
      <c r="I69" s="135"/>
      <c r="J69" s="136">
        <f>J503</f>
        <v>0</v>
      </c>
      <c r="K69" s="137"/>
    </row>
    <row r="70" spans="2:11" s="8" customFormat="1" ht="19.5" customHeight="1">
      <c r="B70" s="131"/>
      <c r="C70" s="132"/>
      <c r="D70" s="133" t="s">
        <v>106</v>
      </c>
      <c r="E70" s="134"/>
      <c r="F70" s="134"/>
      <c r="G70" s="134"/>
      <c r="H70" s="134"/>
      <c r="I70" s="135"/>
      <c r="J70" s="136">
        <f>J508</f>
        <v>0</v>
      </c>
      <c r="K70" s="137"/>
    </row>
    <row r="71" spans="2:11" s="8" customFormat="1" ht="19.5" customHeight="1">
      <c r="B71" s="131"/>
      <c r="C71" s="132"/>
      <c r="D71" s="133" t="s">
        <v>107</v>
      </c>
      <c r="E71" s="134"/>
      <c r="F71" s="134"/>
      <c r="G71" s="134"/>
      <c r="H71" s="134"/>
      <c r="I71" s="135"/>
      <c r="J71" s="136">
        <f>J545</f>
        <v>0</v>
      </c>
      <c r="K71" s="137"/>
    </row>
    <row r="72" spans="2:11" s="8" customFormat="1" ht="19.5" customHeight="1">
      <c r="B72" s="131"/>
      <c r="C72" s="132"/>
      <c r="D72" s="133" t="s">
        <v>108</v>
      </c>
      <c r="E72" s="134"/>
      <c r="F72" s="134"/>
      <c r="G72" s="134"/>
      <c r="H72" s="134"/>
      <c r="I72" s="135"/>
      <c r="J72" s="136">
        <f>J565</f>
        <v>0</v>
      </c>
      <c r="K72" s="137"/>
    </row>
    <row r="73" spans="2:11" s="8" customFormat="1" ht="19.5" customHeight="1">
      <c r="B73" s="131"/>
      <c r="C73" s="132"/>
      <c r="D73" s="133" t="s">
        <v>109</v>
      </c>
      <c r="E73" s="134"/>
      <c r="F73" s="134"/>
      <c r="G73" s="134"/>
      <c r="H73" s="134"/>
      <c r="I73" s="135"/>
      <c r="J73" s="136">
        <f>J607</f>
        <v>0</v>
      </c>
      <c r="K73" s="137"/>
    </row>
    <row r="74" spans="2:11" s="8" customFormat="1" ht="19.5" customHeight="1">
      <c r="B74" s="131"/>
      <c r="C74" s="132"/>
      <c r="D74" s="133" t="s">
        <v>110</v>
      </c>
      <c r="E74" s="134"/>
      <c r="F74" s="134"/>
      <c r="G74" s="134"/>
      <c r="H74" s="134"/>
      <c r="I74" s="135"/>
      <c r="J74" s="136">
        <f>J610</f>
        <v>0</v>
      </c>
      <c r="K74" s="137"/>
    </row>
    <row r="75" spans="2:11" s="8" customFormat="1" ht="19.5" customHeight="1">
      <c r="B75" s="131"/>
      <c r="C75" s="132"/>
      <c r="D75" s="133" t="s">
        <v>111</v>
      </c>
      <c r="E75" s="134"/>
      <c r="F75" s="134"/>
      <c r="G75" s="134"/>
      <c r="H75" s="134"/>
      <c r="I75" s="135"/>
      <c r="J75" s="136">
        <f>J670</f>
        <v>0</v>
      </c>
      <c r="K75" s="137"/>
    </row>
    <row r="76" spans="2:11" s="8" customFormat="1" ht="19.5" customHeight="1">
      <c r="B76" s="131"/>
      <c r="C76" s="132"/>
      <c r="D76" s="133" t="s">
        <v>720</v>
      </c>
      <c r="E76" s="134"/>
      <c r="F76" s="134"/>
      <c r="G76" s="134"/>
      <c r="H76" s="134"/>
      <c r="I76" s="135"/>
      <c r="J76" s="136">
        <f>J724</f>
        <v>0</v>
      </c>
      <c r="K76" s="137"/>
    </row>
    <row r="77" spans="2:11" s="8" customFormat="1" ht="19.5" customHeight="1">
      <c r="B77" s="131"/>
      <c r="C77" s="132"/>
      <c r="D77" s="133" t="s">
        <v>112</v>
      </c>
      <c r="E77" s="134"/>
      <c r="F77" s="134"/>
      <c r="G77" s="134"/>
      <c r="H77" s="134"/>
      <c r="I77" s="135"/>
      <c r="J77" s="136">
        <f>J733</f>
        <v>0</v>
      </c>
      <c r="K77" s="137"/>
    </row>
    <row r="78" spans="2:11" s="8" customFormat="1" ht="19.5" customHeight="1">
      <c r="B78" s="131"/>
      <c r="C78" s="132"/>
      <c r="D78" s="133" t="s">
        <v>113</v>
      </c>
      <c r="E78" s="134"/>
      <c r="F78" s="134"/>
      <c r="G78" s="134"/>
      <c r="H78" s="134"/>
      <c r="I78" s="135"/>
      <c r="J78" s="136">
        <f>J761</f>
        <v>0</v>
      </c>
      <c r="K78" s="137"/>
    </row>
    <row r="79" spans="2:11" s="8" customFormat="1" ht="19.5" customHeight="1">
      <c r="B79" s="131"/>
      <c r="C79" s="132"/>
      <c r="D79" s="133" t="s">
        <v>114</v>
      </c>
      <c r="E79" s="134"/>
      <c r="F79" s="134"/>
      <c r="G79" s="134"/>
      <c r="H79" s="134"/>
      <c r="I79" s="135"/>
      <c r="J79" s="136">
        <f>J796</f>
        <v>0</v>
      </c>
      <c r="K79" s="137"/>
    </row>
    <row r="80" spans="2:11" s="8" customFormat="1" ht="19.5" customHeight="1">
      <c r="B80" s="131"/>
      <c r="C80" s="132"/>
      <c r="D80" s="133" t="s">
        <v>115</v>
      </c>
      <c r="E80" s="134"/>
      <c r="F80" s="134"/>
      <c r="G80" s="134"/>
      <c r="H80" s="134"/>
      <c r="I80" s="135"/>
      <c r="J80" s="136">
        <f>J804</f>
        <v>0</v>
      </c>
      <c r="K80" s="137"/>
    </row>
    <row r="81" spans="2:11" s="8" customFormat="1" ht="19.5" customHeight="1">
      <c r="B81" s="131"/>
      <c r="C81" s="132"/>
      <c r="D81" s="133" t="s">
        <v>116</v>
      </c>
      <c r="E81" s="134"/>
      <c r="F81" s="134"/>
      <c r="G81" s="134"/>
      <c r="H81" s="134"/>
      <c r="I81" s="135"/>
      <c r="J81" s="136">
        <f>J832</f>
        <v>0</v>
      </c>
      <c r="K81" s="137"/>
    </row>
    <row r="82" spans="2:11" s="8" customFormat="1" ht="19.5" customHeight="1">
      <c r="B82" s="131"/>
      <c r="C82" s="132"/>
      <c r="D82" s="133" t="s">
        <v>117</v>
      </c>
      <c r="E82" s="134"/>
      <c r="F82" s="134"/>
      <c r="G82" s="134"/>
      <c r="H82" s="134"/>
      <c r="I82" s="135"/>
      <c r="J82" s="136">
        <f>J842</f>
        <v>0</v>
      </c>
      <c r="K82" s="137"/>
    </row>
    <row r="83" spans="2:11" s="7" customFormat="1" ht="24.75" customHeight="1">
      <c r="B83" s="124"/>
      <c r="C83" s="125"/>
      <c r="D83" s="126" t="s">
        <v>118</v>
      </c>
      <c r="E83" s="127"/>
      <c r="F83" s="127"/>
      <c r="G83" s="127"/>
      <c r="H83" s="127"/>
      <c r="I83" s="128"/>
      <c r="J83" s="129">
        <f>J859</f>
        <v>0</v>
      </c>
      <c r="K83" s="130"/>
    </row>
    <row r="84" spans="2:11" s="8" customFormat="1" ht="19.5" customHeight="1">
      <c r="B84" s="131"/>
      <c r="C84" s="132"/>
      <c r="D84" s="133" t="s">
        <v>119</v>
      </c>
      <c r="E84" s="134"/>
      <c r="F84" s="134"/>
      <c r="G84" s="134"/>
      <c r="H84" s="134"/>
      <c r="I84" s="135"/>
      <c r="J84" s="136">
        <f>J860</f>
        <v>0</v>
      </c>
      <c r="K84" s="137"/>
    </row>
    <row r="85" spans="2:11" s="8" customFormat="1" ht="19.5" customHeight="1">
      <c r="B85" s="131"/>
      <c r="C85" s="132"/>
      <c r="D85" s="133" t="s">
        <v>120</v>
      </c>
      <c r="E85" s="134"/>
      <c r="F85" s="134"/>
      <c r="G85" s="134"/>
      <c r="H85" s="134"/>
      <c r="I85" s="135"/>
      <c r="J85" s="136">
        <f>J863</f>
        <v>0</v>
      </c>
      <c r="K85" s="137"/>
    </row>
    <row r="86" spans="2:11" s="8" customFormat="1" ht="19.5" customHeight="1">
      <c r="B86" s="131"/>
      <c r="C86" s="132"/>
      <c r="D86" s="133" t="s">
        <v>721</v>
      </c>
      <c r="E86" s="134"/>
      <c r="F86" s="134"/>
      <c r="G86" s="134"/>
      <c r="H86" s="134"/>
      <c r="I86" s="135"/>
      <c r="J86" s="136">
        <f>J874</f>
        <v>0</v>
      </c>
      <c r="K86" s="137"/>
    </row>
    <row r="87" spans="2:11" s="1" customFormat="1" ht="21.75" customHeight="1">
      <c r="B87" s="34"/>
      <c r="C87" s="35"/>
      <c r="D87" s="35"/>
      <c r="E87" s="35"/>
      <c r="F87" s="35"/>
      <c r="G87" s="35"/>
      <c r="H87" s="35"/>
      <c r="I87" s="95"/>
      <c r="J87" s="35"/>
      <c r="K87" s="38"/>
    </row>
    <row r="88" spans="2:11" s="1" customFormat="1" ht="6.75" customHeight="1">
      <c r="B88" s="49"/>
      <c r="C88" s="50"/>
      <c r="D88" s="50"/>
      <c r="E88" s="50"/>
      <c r="F88" s="50"/>
      <c r="G88" s="50"/>
      <c r="H88" s="50"/>
      <c r="I88" s="116"/>
      <c r="J88" s="50"/>
      <c r="K88" s="51"/>
    </row>
    <row r="92" spans="2:12" s="1" customFormat="1" ht="6.75" customHeight="1">
      <c r="B92" s="52"/>
      <c r="C92" s="53"/>
      <c r="D92" s="53"/>
      <c r="E92" s="53"/>
      <c r="F92" s="53"/>
      <c r="G92" s="53"/>
      <c r="H92" s="53"/>
      <c r="I92" s="117"/>
      <c r="J92" s="53"/>
      <c r="K92" s="53"/>
      <c r="L92" s="34"/>
    </row>
    <row r="93" spans="2:12" s="1" customFormat="1" ht="36.75" customHeight="1">
      <c r="B93" s="34"/>
      <c r="C93" s="54" t="s">
        <v>121</v>
      </c>
      <c r="L93" s="34"/>
    </row>
    <row r="94" spans="2:12" s="1" customFormat="1" ht="6.75" customHeight="1">
      <c r="B94" s="34"/>
      <c r="L94" s="34"/>
    </row>
    <row r="95" spans="2:12" s="1" customFormat="1" ht="14.25" customHeight="1">
      <c r="B95" s="34"/>
      <c r="C95" s="56" t="s">
        <v>17</v>
      </c>
      <c r="L95" s="34"/>
    </row>
    <row r="96" spans="2:12" s="1" customFormat="1" ht="22.5" customHeight="1">
      <c r="B96" s="34"/>
      <c r="E96" s="368" t="str">
        <f>E7</f>
        <v>STACIONÁŘ MEZI MOSTY - TRUTNOV</v>
      </c>
      <c r="F96" s="345"/>
      <c r="G96" s="345"/>
      <c r="H96" s="345"/>
      <c r="L96" s="34"/>
    </row>
    <row r="97" spans="2:12" s="1" customFormat="1" ht="14.25" customHeight="1">
      <c r="B97" s="34"/>
      <c r="C97" s="56" t="s">
        <v>90</v>
      </c>
      <c r="L97" s="34"/>
    </row>
    <row r="98" spans="2:12" s="1" customFormat="1" ht="23.25" customHeight="1">
      <c r="B98" s="34"/>
      <c r="E98" s="342" t="str">
        <f>E9</f>
        <v>02 - PAVILON B</v>
      </c>
      <c r="F98" s="345"/>
      <c r="G98" s="345"/>
      <c r="H98" s="345"/>
      <c r="L98" s="34"/>
    </row>
    <row r="99" spans="2:12" s="1" customFormat="1" ht="6.75" customHeight="1">
      <c r="B99" s="34"/>
      <c r="L99" s="34"/>
    </row>
    <row r="100" spans="2:12" s="1" customFormat="1" ht="18" customHeight="1">
      <c r="B100" s="34"/>
      <c r="C100" s="56" t="s">
        <v>23</v>
      </c>
      <c r="F100" s="138" t="str">
        <f>F12</f>
        <v>TRUTNOV</v>
      </c>
      <c r="I100" s="139" t="s">
        <v>25</v>
      </c>
      <c r="J100" s="60" t="str">
        <f>IF(J12="","",J12)</f>
        <v>15. 2. 2017</v>
      </c>
      <c r="L100" s="34"/>
    </row>
    <row r="101" spans="2:12" s="1" customFormat="1" ht="6.75" customHeight="1">
      <c r="B101" s="34"/>
      <c r="L101" s="34"/>
    </row>
    <row r="102" spans="2:12" s="1" customFormat="1" ht="15">
      <c r="B102" s="34"/>
      <c r="C102" s="56" t="s">
        <v>29</v>
      </c>
      <c r="F102" s="138" t="str">
        <f>E15</f>
        <v>MĚSO TRUTNOV</v>
      </c>
      <c r="I102" s="139" t="s">
        <v>35</v>
      </c>
      <c r="J102" s="138" t="str">
        <f>E21</f>
        <v>DRUPOS TRUTNOV ING. ARCH. ŽATECKÝ</v>
      </c>
      <c r="L102" s="34"/>
    </row>
    <row r="103" spans="2:12" s="1" customFormat="1" ht="14.25" customHeight="1">
      <c r="B103" s="34"/>
      <c r="C103" s="56" t="s">
        <v>33</v>
      </c>
      <c r="F103" s="138">
        <f>IF(E18="","",E18)</f>
      </c>
      <c r="L103" s="34"/>
    </row>
    <row r="104" spans="2:12" s="1" customFormat="1" ht="9.75" customHeight="1">
      <c r="B104" s="34"/>
      <c r="L104" s="34"/>
    </row>
    <row r="105" spans="2:20" s="9" customFormat="1" ht="29.25" customHeight="1">
      <c r="B105" s="140"/>
      <c r="C105" s="141" t="s">
        <v>122</v>
      </c>
      <c r="D105" s="142" t="s">
        <v>58</v>
      </c>
      <c r="E105" s="142" t="s">
        <v>54</v>
      </c>
      <c r="F105" s="142" t="s">
        <v>123</v>
      </c>
      <c r="G105" s="142" t="s">
        <v>124</v>
      </c>
      <c r="H105" s="142" t="s">
        <v>125</v>
      </c>
      <c r="I105" s="143" t="s">
        <v>126</v>
      </c>
      <c r="J105" s="142" t="s">
        <v>95</v>
      </c>
      <c r="K105" s="144" t="s">
        <v>127</v>
      </c>
      <c r="L105" s="140"/>
      <c r="M105" s="67" t="s">
        <v>128</v>
      </c>
      <c r="N105" s="68" t="s">
        <v>43</v>
      </c>
      <c r="O105" s="68" t="s">
        <v>129</v>
      </c>
      <c r="P105" s="68" t="s">
        <v>130</v>
      </c>
      <c r="Q105" s="68" t="s">
        <v>131</v>
      </c>
      <c r="R105" s="68" t="s">
        <v>132</v>
      </c>
      <c r="S105" s="68" t="s">
        <v>133</v>
      </c>
      <c r="T105" s="69" t="s">
        <v>134</v>
      </c>
    </row>
    <row r="106" spans="2:63" s="1" customFormat="1" ht="29.25" customHeight="1">
      <c r="B106" s="34"/>
      <c r="C106" s="71" t="s">
        <v>96</v>
      </c>
      <c r="J106" s="145">
        <f>BK106</f>
        <v>0</v>
      </c>
      <c r="L106" s="34"/>
      <c r="M106" s="70"/>
      <c r="N106" s="61"/>
      <c r="O106" s="61"/>
      <c r="P106" s="146">
        <f>P107+P480+P859</f>
        <v>0</v>
      </c>
      <c r="Q106" s="61"/>
      <c r="R106" s="146">
        <f>R107+R480+R859</f>
        <v>0</v>
      </c>
      <c r="S106" s="61"/>
      <c r="T106" s="147">
        <f>T107+T480+T859</f>
        <v>0</v>
      </c>
      <c r="AT106" s="17" t="s">
        <v>72</v>
      </c>
      <c r="AU106" s="17" t="s">
        <v>97</v>
      </c>
      <c r="BK106" s="148">
        <f>BK107+BK480+BK859</f>
        <v>0</v>
      </c>
    </row>
    <row r="107" spans="2:63" s="10" customFormat="1" ht="36.75" customHeight="1">
      <c r="B107" s="149"/>
      <c r="D107" s="150" t="s">
        <v>72</v>
      </c>
      <c r="E107" s="151" t="s">
        <v>135</v>
      </c>
      <c r="F107" s="151" t="s">
        <v>136</v>
      </c>
      <c r="I107" s="152"/>
      <c r="J107" s="153">
        <f>BK107</f>
        <v>0</v>
      </c>
      <c r="L107" s="149"/>
      <c r="M107" s="154"/>
      <c r="N107" s="155"/>
      <c r="O107" s="155"/>
      <c r="P107" s="156">
        <f>P108+P154+P208+P247+P274+P294+P356+P465+P477</f>
        <v>0</v>
      </c>
      <c r="Q107" s="155"/>
      <c r="R107" s="156">
        <f>R108+R154+R208+R247+R274+R294+R356+R465+R477</f>
        <v>0</v>
      </c>
      <c r="S107" s="155"/>
      <c r="T107" s="157">
        <f>T108+T154+T208+T247+T274+T294+T356+T465+T477</f>
        <v>0</v>
      </c>
      <c r="AR107" s="150" t="s">
        <v>22</v>
      </c>
      <c r="AT107" s="158" t="s">
        <v>72</v>
      </c>
      <c r="AU107" s="158" t="s">
        <v>73</v>
      </c>
      <c r="AY107" s="150" t="s">
        <v>137</v>
      </c>
      <c r="BK107" s="159">
        <f>BK108+BK154+BK208+BK247+BK274+BK294+BK356+BK465+BK477</f>
        <v>0</v>
      </c>
    </row>
    <row r="108" spans="2:63" s="10" customFormat="1" ht="19.5" customHeight="1">
      <c r="B108" s="149"/>
      <c r="D108" s="160" t="s">
        <v>72</v>
      </c>
      <c r="E108" s="161" t="s">
        <v>22</v>
      </c>
      <c r="F108" s="161" t="s">
        <v>722</v>
      </c>
      <c r="I108" s="152"/>
      <c r="J108" s="162">
        <f>BK108</f>
        <v>0</v>
      </c>
      <c r="L108" s="149"/>
      <c r="M108" s="154"/>
      <c r="N108" s="155"/>
      <c r="O108" s="155"/>
      <c r="P108" s="156">
        <f>SUM(P109:P153)</f>
        <v>0</v>
      </c>
      <c r="Q108" s="155"/>
      <c r="R108" s="156">
        <f>SUM(R109:R153)</f>
        <v>0</v>
      </c>
      <c r="S108" s="155"/>
      <c r="T108" s="157">
        <f>SUM(T109:T153)</f>
        <v>0</v>
      </c>
      <c r="AR108" s="150" t="s">
        <v>22</v>
      </c>
      <c r="AT108" s="158" t="s">
        <v>72</v>
      </c>
      <c r="AU108" s="158" t="s">
        <v>22</v>
      </c>
      <c r="AY108" s="150" t="s">
        <v>137</v>
      </c>
      <c r="BK108" s="159">
        <f>SUM(BK109:BK153)</f>
        <v>0</v>
      </c>
    </row>
    <row r="109" spans="2:65" s="1" customFormat="1" ht="22.5" customHeight="1">
      <c r="B109" s="163"/>
      <c r="C109" s="164" t="s">
        <v>22</v>
      </c>
      <c r="D109" s="164" t="s">
        <v>140</v>
      </c>
      <c r="E109" s="165" t="s">
        <v>723</v>
      </c>
      <c r="F109" s="166" t="s">
        <v>724</v>
      </c>
      <c r="G109" s="167" t="s">
        <v>278</v>
      </c>
      <c r="H109" s="168">
        <v>1.059</v>
      </c>
      <c r="I109" s="169"/>
      <c r="J109" s="170">
        <f>ROUND(I109*H109,2)</f>
        <v>0</v>
      </c>
      <c r="K109" s="166" t="s">
        <v>3</v>
      </c>
      <c r="L109" s="34"/>
      <c r="M109" s="171" t="s">
        <v>3</v>
      </c>
      <c r="N109" s="172" t="s">
        <v>44</v>
      </c>
      <c r="O109" s="35"/>
      <c r="P109" s="173">
        <f>O109*H109</f>
        <v>0</v>
      </c>
      <c r="Q109" s="173">
        <v>0</v>
      </c>
      <c r="R109" s="173">
        <f>Q109*H109</f>
        <v>0</v>
      </c>
      <c r="S109" s="173">
        <v>0</v>
      </c>
      <c r="T109" s="174">
        <f>S109*H109</f>
        <v>0</v>
      </c>
      <c r="AR109" s="17" t="s">
        <v>145</v>
      </c>
      <c r="AT109" s="17" t="s">
        <v>140</v>
      </c>
      <c r="AU109" s="17" t="s">
        <v>81</v>
      </c>
      <c r="AY109" s="17" t="s">
        <v>137</v>
      </c>
      <c r="BE109" s="175">
        <f>IF(N109="základní",J109,0)</f>
        <v>0</v>
      </c>
      <c r="BF109" s="175">
        <f>IF(N109="snížená",J109,0)</f>
        <v>0</v>
      </c>
      <c r="BG109" s="175">
        <f>IF(N109="zákl. přenesená",J109,0)</f>
        <v>0</v>
      </c>
      <c r="BH109" s="175">
        <f>IF(N109="sníž. přenesená",J109,0)</f>
        <v>0</v>
      </c>
      <c r="BI109" s="175">
        <f>IF(N109="nulová",J109,0)</f>
        <v>0</v>
      </c>
      <c r="BJ109" s="17" t="s">
        <v>22</v>
      </c>
      <c r="BK109" s="175">
        <f>ROUND(I109*H109,2)</f>
        <v>0</v>
      </c>
      <c r="BL109" s="17" t="s">
        <v>145</v>
      </c>
      <c r="BM109" s="17" t="s">
        <v>725</v>
      </c>
    </row>
    <row r="110" spans="2:47" s="1" customFormat="1" ht="22.5" customHeight="1">
      <c r="B110" s="34"/>
      <c r="D110" s="176" t="s">
        <v>146</v>
      </c>
      <c r="F110" s="177" t="s">
        <v>724</v>
      </c>
      <c r="I110" s="178"/>
      <c r="L110" s="34"/>
      <c r="M110" s="63"/>
      <c r="N110" s="35"/>
      <c r="O110" s="35"/>
      <c r="P110" s="35"/>
      <c r="Q110" s="35"/>
      <c r="R110" s="35"/>
      <c r="S110" s="35"/>
      <c r="T110" s="64"/>
      <c r="AT110" s="17" t="s">
        <v>146</v>
      </c>
      <c r="AU110" s="17" t="s">
        <v>81</v>
      </c>
    </row>
    <row r="111" spans="2:51" s="11" customFormat="1" ht="31.5" customHeight="1">
      <c r="B111" s="179"/>
      <c r="D111" s="176" t="s">
        <v>147</v>
      </c>
      <c r="E111" s="180" t="s">
        <v>3</v>
      </c>
      <c r="F111" s="181" t="s">
        <v>726</v>
      </c>
      <c r="H111" s="182" t="s">
        <v>3</v>
      </c>
      <c r="I111" s="183"/>
      <c r="L111" s="179"/>
      <c r="M111" s="184"/>
      <c r="N111" s="185"/>
      <c r="O111" s="185"/>
      <c r="P111" s="185"/>
      <c r="Q111" s="185"/>
      <c r="R111" s="185"/>
      <c r="S111" s="185"/>
      <c r="T111" s="186"/>
      <c r="AT111" s="182" t="s">
        <v>147</v>
      </c>
      <c r="AU111" s="182" t="s">
        <v>81</v>
      </c>
      <c r="AV111" s="11" t="s">
        <v>22</v>
      </c>
      <c r="AW111" s="11" t="s">
        <v>37</v>
      </c>
      <c r="AX111" s="11" t="s">
        <v>73</v>
      </c>
      <c r="AY111" s="182" t="s">
        <v>137</v>
      </c>
    </row>
    <row r="112" spans="2:51" s="12" customFormat="1" ht="22.5" customHeight="1">
      <c r="B112" s="187"/>
      <c r="D112" s="176" t="s">
        <v>147</v>
      </c>
      <c r="E112" s="188" t="s">
        <v>3</v>
      </c>
      <c r="F112" s="189" t="s">
        <v>727</v>
      </c>
      <c r="H112" s="190">
        <v>0.479</v>
      </c>
      <c r="I112" s="191"/>
      <c r="L112" s="187"/>
      <c r="M112" s="192"/>
      <c r="N112" s="193"/>
      <c r="O112" s="193"/>
      <c r="P112" s="193"/>
      <c r="Q112" s="193"/>
      <c r="R112" s="193"/>
      <c r="S112" s="193"/>
      <c r="T112" s="194"/>
      <c r="AT112" s="188" t="s">
        <v>147</v>
      </c>
      <c r="AU112" s="188" t="s">
        <v>81</v>
      </c>
      <c r="AV112" s="12" t="s">
        <v>81</v>
      </c>
      <c r="AW112" s="12" t="s">
        <v>37</v>
      </c>
      <c r="AX112" s="12" t="s">
        <v>73</v>
      </c>
      <c r="AY112" s="188" t="s">
        <v>137</v>
      </c>
    </row>
    <row r="113" spans="2:51" s="12" customFormat="1" ht="22.5" customHeight="1">
      <c r="B113" s="187"/>
      <c r="D113" s="176" t="s">
        <v>147</v>
      </c>
      <c r="E113" s="188" t="s">
        <v>3</v>
      </c>
      <c r="F113" s="189" t="s">
        <v>728</v>
      </c>
      <c r="H113" s="190">
        <v>0.58</v>
      </c>
      <c r="I113" s="191"/>
      <c r="L113" s="187"/>
      <c r="M113" s="192"/>
      <c r="N113" s="193"/>
      <c r="O113" s="193"/>
      <c r="P113" s="193"/>
      <c r="Q113" s="193"/>
      <c r="R113" s="193"/>
      <c r="S113" s="193"/>
      <c r="T113" s="194"/>
      <c r="AT113" s="188" t="s">
        <v>147</v>
      </c>
      <c r="AU113" s="188" t="s">
        <v>81</v>
      </c>
      <c r="AV113" s="12" t="s">
        <v>81</v>
      </c>
      <c r="AW113" s="12" t="s">
        <v>37</v>
      </c>
      <c r="AX113" s="12" t="s">
        <v>73</v>
      </c>
      <c r="AY113" s="188" t="s">
        <v>137</v>
      </c>
    </row>
    <row r="114" spans="2:51" s="13" customFormat="1" ht="22.5" customHeight="1">
      <c r="B114" s="195"/>
      <c r="D114" s="196" t="s">
        <v>147</v>
      </c>
      <c r="E114" s="197" t="s">
        <v>3</v>
      </c>
      <c r="F114" s="198" t="s">
        <v>150</v>
      </c>
      <c r="H114" s="199">
        <v>1.059</v>
      </c>
      <c r="I114" s="200"/>
      <c r="L114" s="195"/>
      <c r="M114" s="201"/>
      <c r="N114" s="202"/>
      <c r="O114" s="202"/>
      <c r="P114" s="202"/>
      <c r="Q114" s="202"/>
      <c r="R114" s="202"/>
      <c r="S114" s="202"/>
      <c r="T114" s="203"/>
      <c r="AT114" s="204" t="s">
        <v>147</v>
      </c>
      <c r="AU114" s="204" t="s">
        <v>81</v>
      </c>
      <c r="AV114" s="13" t="s">
        <v>145</v>
      </c>
      <c r="AW114" s="13" t="s">
        <v>37</v>
      </c>
      <c r="AX114" s="13" t="s">
        <v>22</v>
      </c>
      <c r="AY114" s="204" t="s">
        <v>137</v>
      </c>
    </row>
    <row r="115" spans="2:65" s="1" customFormat="1" ht="22.5" customHeight="1">
      <c r="B115" s="163"/>
      <c r="C115" s="164" t="s">
        <v>81</v>
      </c>
      <c r="D115" s="164" t="s">
        <v>140</v>
      </c>
      <c r="E115" s="165" t="s">
        <v>729</v>
      </c>
      <c r="F115" s="166" t="s">
        <v>730</v>
      </c>
      <c r="G115" s="167" t="s">
        <v>278</v>
      </c>
      <c r="H115" s="168">
        <v>5</v>
      </c>
      <c r="I115" s="169"/>
      <c r="J115" s="170">
        <f>ROUND(I115*H115,2)</f>
        <v>0</v>
      </c>
      <c r="K115" s="166" t="s">
        <v>3</v>
      </c>
      <c r="L115" s="34"/>
      <c r="M115" s="171" t="s">
        <v>3</v>
      </c>
      <c r="N115" s="172" t="s">
        <v>44</v>
      </c>
      <c r="O115" s="35"/>
      <c r="P115" s="173">
        <f>O115*H115</f>
        <v>0</v>
      </c>
      <c r="Q115" s="173">
        <v>0</v>
      </c>
      <c r="R115" s="173">
        <f>Q115*H115</f>
        <v>0</v>
      </c>
      <c r="S115" s="173">
        <v>0</v>
      </c>
      <c r="T115" s="174">
        <f>S115*H115</f>
        <v>0</v>
      </c>
      <c r="AR115" s="17" t="s">
        <v>145</v>
      </c>
      <c r="AT115" s="17" t="s">
        <v>140</v>
      </c>
      <c r="AU115" s="17" t="s">
        <v>81</v>
      </c>
      <c r="AY115" s="17" t="s">
        <v>137</v>
      </c>
      <c r="BE115" s="175">
        <f>IF(N115="základní",J115,0)</f>
        <v>0</v>
      </c>
      <c r="BF115" s="175">
        <f>IF(N115="snížená",J115,0)</f>
        <v>0</v>
      </c>
      <c r="BG115" s="175">
        <f>IF(N115="zákl. přenesená",J115,0)</f>
        <v>0</v>
      </c>
      <c r="BH115" s="175">
        <f>IF(N115="sníž. přenesená",J115,0)</f>
        <v>0</v>
      </c>
      <c r="BI115" s="175">
        <f>IF(N115="nulová",J115,0)</f>
        <v>0</v>
      </c>
      <c r="BJ115" s="17" t="s">
        <v>22</v>
      </c>
      <c r="BK115" s="175">
        <f>ROUND(I115*H115,2)</f>
        <v>0</v>
      </c>
      <c r="BL115" s="17" t="s">
        <v>145</v>
      </c>
      <c r="BM115" s="17" t="s">
        <v>731</v>
      </c>
    </row>
    <row r="116" spans="2:47" s="1" customFormat="1" ht="22.5" customHeight="1">
      <c r="B116" s="34"/>
      <c r="D116" s="176" t="s">
        <v>146</v>
      </c>
      <c r="F116" s="177" t="s">
        <v>730</v>
      </c>
      <c r="I116" s="178"/>
      <c r="L116" s="34"/>
      <c r="M116" s="63"/>
      <c r="N116" s="35"/>
      <c r="O116" s="35"/>
      <c r="P116" s="35"/>
      <c r="Q116" s="35"/>
      <c r="R116" s="35"/>
      <c r="S116" s="35"/>
      <c r="T116" s="64"/>
      <c r="AT116" s="17" t="s">
        <v>146</v>
      </c>
      <c r="AU116" s="17" t="s">
        <v>81</v>
      </c>
    </row>
    <row r="117" spans="2:51" s="11" customFormat="1" ht="31.5" customHeight="1">
      <c r="B117" s="179"/>
      <c r="D117" s="176" t="s">
        <v>147</v>
      </c>
      <c r="E117" s="180" t="s">
        <v>3</v>
      </c>
      <c r="F117" s="181" t="s">
        <v>732</v>
      </c>
      <c r="H117" s="182" t="s">
        <v>3</v>
      </c>
      <c r="I117" s="183"/>
      <c r="L117" s="179"/>
      <c r="M117" s="184"/>
      <c r="N117" s="185"/>
      <c r="O117" s="185"/>
      <c r="P117" s="185"/>
      <c r="Q117" s="185"/>
      <c r="R117" s="185"/>
      <c r="S117" s="185"/>
      <c r="T117" s="186"/>
      <c r="AT117" s="182" t="s">
        <v>147</v>
      </c>
      <c r="AU117" s="182" t="s">
        <v>81</v>
      </c>
      <c r="AV117" s="11" t="s">
        <v>22</v>
      </c>
      <c r="AW117" s="11" t="s">
        <v>37</v>
      </c>
      <c r="AX117" s="11" t="s">
        <v>73</v>
      </c>
      <c r="AY117" s="182" t="s">
        <v>137</v>
      </c>
    </row>
    <row r="118" spans="2:51" s="12" customFormat="1" ht="22.5" customHeight="1">
      <c r="B118" s="187"/>
      <c r="D118" s="176" t="s">
        <v>147</v>
      </c>
      <c r="E118" s="188" t="s">
        <v>3</v>
      </c>
      <c r="F118" s="189" t="s">
        <v>733</v>
      </c>
      <c r="H118" s="190">
        <v>5</v>
      </c>
      <c r="I118" s="191"/>
      <c r="L118" s="187"/>
      <c r="M118" s="192"/>
      <c r="N118" s="193"/>
      <c r="O118" s="193"/>
      <c r="P118" s="193"/>
      <c r="Q118" s="193"/>
      <c r="R118" s="193"/>
      <c r="S118" s="193"/>
      <c r="T118" s="194"/>
      <c r="AT118" s="188" t="s">
        <v>147</v>
      </c>
      <c r="AU118" s="188" t="s">
        <v>81</v>
      </c>
      <c r="AV118" s="12" t="s">
        <v>81</v>
      </c>
      <c r="AW118" s="12" t="s">
        <v>37</v>
      </c>
      <c r="AX118" s="12" t="s">
        <v>73</v>
      </c>
      <c r="AY118" s="188" t="s">
        <v>137</v>
      </c>
    </row>
    <row r="119" spans="2:51" s="13" customFormat="1" ht="22.5" customHeight="1">
      <c r="B119" s="195"/>
      <c r="D119" s="196" t="s">
        <v>147</v>
      </c>
      <c r="E119" s="197" t="s">
        <v>3</v>
      </c>
      <c r="F119" s="198" t="s">
        <v>150</v>
      </c>
      <c r="H119" s="199">
        <v>5</v>
      </c>
      <c r="I119" s="200"/>
      <c r="L119" s="195"/>
      <c r="M119" s="201"/>
      <c r="N119" s="202"/>
      <c r="O119" s="202"/>
      <c r="P119" s="202"/>
      <c r="Q119" s="202"/>
      <c r="R119" s="202"/>
      <c r="S119" s="202"/>
      <c r="T119" s="203"/>
      <c r="AT119" s="204" t="s">
        <v>147</v>
      </c>
      <c r="AU119" s="204" t="s">
        <v>81</v>
      </c>
      <c r="AV119" s="13" t="s">
        <v>145</v>
      </c>
      <c r="AW119" s="13" t="s">
        <v>37</v>
      </c>
      <c r="AX119" s="13" t="s">
        <v>22</v>
      </c>
      <c r="AY119" s="204" t="s">
        <v>137</v>
      </c>
    </row>
    <row r="120" spans="2:65" s="1" customFormat="1" ht="22.5" customHeight="1">
      <c r="B120" s="163"/>
      <c r="C120" s="164" t="s">
        <v>138</v>
      </c>
      <c r="D120" s="164" t="s">
        <v>140</v>
      </c>
      <c r="E120" s="165" t="s">
        <v>734</v>
      </c>
      <c r="F120" s="166" t="s">
        <v>735</v>
      </c>
      <c r="G120" s="167" t="s">
        <v>278</v>
      </c>
      <c r="H120" s="168">
        <v>9.585</v>
      </c>
      <c r="I120" s="169"/>
      <c r="J120" s="170">
        <f>ROUND(I120*H120,2)</f>
        <v>0</v>
      </c>
      <c r="K120" s="166" t="s">
        <v>3</v>
      </c>
      <c r="L120" s="34"/>
      <c r="M120" s="171" t="s">
        <v>3</v>
      </c>
      <c r="N120" s="172" t="s">
        <v>44</v>
      </c>
      <c r="O120" s="35"/>
      <c r="P120" s="173">
        <f>O120*H120</f>
        <v>0</v>
      </c>
      <c r="Q120" s="173">
        <v>0</v>
      </c>
      <c r="R120" s="173">
        <f>Q120*H120</f>
        <v>0</v>
      </c>
      <c r="S120" s="173">
        <v>0</v>
      </c>
      <c r="T120" s="174">
        <f>S120*H120</f>
        <v>0</v>
      </c>
      <c r="AR120" s="17" t="s">
        <v>145</v>
      </c>
      <c r="AT120" s="17" t="s">
        <v>140</v>
      </c>
      <c r="AU120" s="17" t="s">
        <v>81</v>
      </c>
      <c r="AY120" s="17" t="s">
        <v>137</v>
      </c>
      <c r="BE120" s="175">
        <f>IF(N120="základní",J120,0)</f>
        <v>0</v>
      </c>
      <c r="BF120" s="175">
        <f>IF(N120="snížená",J120,0)</f>
        <v>0</v>
      </c>
      <c r="BG120" s="175">
        <f>IF(N120="zákl. přenesená",J120,0)</f>
        <v>0</v>
      </c>
      <c r="BH120" s="175">
        <f>IF(N120="sníž. přenesená",J120,0)</f>
        <v>0</v>
      </c>
      <c r="BI120" s="175">
        <f>IF(N120="nulová",J120,0)</f>
        <v>0</v>
      </c>
      <c r="BJ120" s="17" t="s">
        <v>22</v>
      </c>
      <c r="BK120" s="175">
        <f>ROUND(I120*H120,2)</f>
        <v>0</v>
      </c>
      <c r="BL120" s="17" t="s">
        <v>145</v>
      </c>
      <c r="BM120" s="17" t="s">
        <v>736</v>
      </c>
    </row>
    <row r="121" spans="2:47" s="1" customFormat="1" ht="22.5" customHeight="1">
      <c r="B121" s="34"/>
      <c r="D121" s="176" t="s">
        <v>146</v>
      </c>
      <c r="F121" s="177" t="s">
        <v>735</v>
      </c>
      <c r="I121" s="178"/>
      <c r="L121" s="34"/>
      <c r="M121" s="63"/>
      <c r="N121" s="35"/>
      <c r="O121" s="35"/>
      <c r="P121" s="35"/>
      <c r="Q121" s="35"/>
      <c r="R121" s="35"/>
      <c r="S121" s="35"/>
      <c r="T121" s="64"/>
      <c r="AT121" s="17" t="s">
        <v>146</v>
      </c>
      <c r="AU121" s="17" t="s">
        <v>81</v>
      </c>
    </row>
    <row r="122" spans="2:51" s="11" customFormat="1" ht="31.5" customHeight="1">
      <c r="B122" s="179"/>
      <c r="D122" s="176" t="s">
        <v>147</v>
      </c>
      <c r="E122" s="180" t="s">
        <v>3</v>
      </c>
      <c r="F122" s="181" t="s">
        <v>737</v>
      </c>
      <c r="H122" s="182" t="s">
        <v>3</v>
      </c>
      <c r="I122" s="183"/>
      <c r="L122" s="179"/>
      <c r="M122" s="184"/>
      <c r="N122" s="185"/>
      <c r="O122" s="185"/>
      <c r="P122" s="185"/>
      <c r="Q122" s="185"/>
      <c r="R122" s="185"/>
      <c r="S122" s="185"/>
      <c r="T122" s="186"/>
      <c r="AT122" s="182" t="s">
        <v>147</v>
      </c>
      <c r="AU122" s="182" t="s">
        <v>81</v>
      </c>
      <c r="AV122" s="11" t="s">
        <v>22</v>
      </c>
      <c r="AW122" s="11" t="s">
        <v>37</v>
      </c>
      <c r="AX122" s="11" t="s">
        <v>73</v>
      </c>
      <c r="AY122" s="182" t="s">
        <v>137</v>
      </c>
    </row>
    <row r="123" spans="2:51" s="12" customFormat="1" ht="22.5" customHeight="1">
      <c r="B123" s="187"/>
      <c r="D123" s="176" t="s">
        <v>147</v>
      </c>
      <c r="E123" s="188" t="s">
        <v>3</v>
      </c>
      <c r="F123" s="189" t="s">
        <v>738</v>
      </c>
      <c r="H123" s="190">
        <v>7.5</v>
      </c>
      <c r="I123" s="191"/>
      <c r="L123" s="187"/>
      <c r="M123" s="192"/>
      <c r="N123" s="193"/>
      <c r="O123" s="193"/>
      <c r="P123" s="193"/>
      <c r="Q123" s="193"/>
      <c r="R123" s="193"/>
      <c r="S123" s="193"/>
      <c r="T123" s="194"/>
      <c r="AT123" s="188" t="s">
        <v>147</v>
      </c>
      <c r="AU123" s="188" t="s">
        <v>81</v>
      </c>
      <c r="AV123" s="12" t="s">
        <v>81</v>
      </c>
      <c r="AW123" s="12" t="s">
        <v>37</v>
      </c>
      <c r="AX123" s="12" t="s">
        <v>73</v>
      </c>
      <c r="AY123" s="188" t="s">
        <v>137</v>
      </c>
    </row>
    <row r="124" spans="2:51" s="12" customFormat="1" ht="22.5" customHeight="1">
      <c r="B124" s="187"/>
      <c r="D124" s="176" t="s">
        <v>147</v>
      </c>
      <c r="E124" s="188" t="s">
        <v>3</v>
      </c>
      <c r="F124" s="189" t="s">
        <v>739</v>
      </c>
      <c r="H124" s="190">
        <v>1.581</v>
      </c>
      <c r="I124" s="191"/>
      <c r="L124" s="187"/>
      <c r="M124" s="192"/>
      <c r="N124" s="193"/>
      <c r="O124" s="193"/>
      <c r="P124" s="193"/>
      <c r="Q124" s="193"/>
      <c r="R124" s="193"/>
      <c r="S124" s="193"/>
      <c r="T124" s="194"/>
      <c r="AT124" s="188" t="s">
        <v>147</v>
      </c>
      <c r="AU124" s="188" t="s">
        <v>81</v>
      </c>
      <c r="AV124" s="12" t="s">
        <v>81</v>
      </c>
      <c r="AW124" s="12" t="s">
        <v>37</v>
      </c>
      <c r="AX124" s="12" t="s">
        <v>73</v>
      </c>
      <c r="AY124" s="188" t="s">
        <v>137</v>
      </c>
    </row>
    <row r="125" spans="2:51" s="12" customFormat="1" ht="22.5" customHeight="1">
      <c r="B125" s="187"/>
      <c r="D125" s="176" t="s">
        <v>147</v>
      </c>
      <c r="E125" s="188" t="s">
        <v>3</v>
      </c>
      <c r="F125" s="189" t="s">
        <v>740</v>
      </c>
      <c r="H125" s="190">
        <v>0.504</v>
      </c>
      <c r="I125" s="191"/>
      <c r="L125" s="187"/>
      <c r="M125" s="192"/>
      <c r="N125" s="193"/>
      <c r="O125" s="193"/>
      <c r="P125" s="193"/>
      <c r="Q125" s="193"/>
      <c r="R125" s="193"/>
      <c r="S125" s="193"/>
      <c r="T125" s="194"/>
      <c r="AT125" s="188" t="s">
        <v>147</v>
      </c>
      <c r="AU125" s="188" t="s">
        <v>81</v>
      </c>
      <c r="AV125" s="12" t="s">
        <v>81</v>
      </c>
      <c r="AW125" s="12" t="s">
        <v>37</v>
      </c>
      <c r="AX125" s="12" t="s">
        <v>73</v>
      </c>
      <c r="AY125" s="188" t="s">
        <v>137</v>
      </c>
    </row>
    <row r="126" spans="2:51" s="13" customFormat="1" ht="22.5" customHeight="1">
      <c r="B126" s="195"/>
      <c r="D126" s="196" t="s">
        <v>147</v>
      </c>
      <c r="E126" s="197" t="s">
        <v>3</v>
      </c>
      <c r="F126" s="198" t="s">
        <v>150</v>
      </c>
      <c r="H126" s="199">
        <v>9.585</v>
      </c>
      <c r="I126" s="200"/>
      <c r="L126" s="195"/>
      <c r="M126" s="201"/>
      <c r="N126" s="202"/>
      <c r="O126" s="202"/>
      <c r="P126" s="202"/>
      <c r="Q126" s="202"/>
      <c r="R126" s="202"/>
      <c r="S126" s="202"/>
      <c r="T126" s="203"/>
      <c r="AT126" s="204" t="s">
        <v>147</v>
      </c>
      <c r="AU126" s="204" t="s">
        <v>81</v>
      </c>
      <c r="AV126" s="13" t="s">
        <v>145</v>
      </c>
      <c r="AW126" s="13" t="s">
        <v>37</v>
      </c>
      <c r="AX126" s="13" t="s">
        <v>22</v>
      </c>
      <c r="AY126" s="204" t="s">
        <v>137</v>
      </c>
    </row>
    <row r="127" spans="2:65" s="1" customFormat="1" ht="22.5" customHeight="1">
      <c r="B127" s="163"/>
      <c r="C127" s="164" t="s">
        <v>145</v>
      </c>
      <c r="D127" s="164" t="s">
        <v>140</v>
      </c>
      <c r="E127" s="165" t="s">
        <v>741</v>
      </c>
      <c r="F127" s="166" t="s">
        <v>742</v>
      </c>
      <c r="G127" s="167" t="s">
        <v>278</v>
      </c>
      <c r="H127" s="168">
        <v>9.585</v>
      </c>
      <c r="I127" s="169"/>
      <c r="J127" s="170">
        <f>ROUND(I127*H127,2)</f>
        <v>0</v>
      </c>
      <c r="K127" s="166" t="s">
        <v>3</v>
      </c>
      <c r="L127" s="34"/>
      <c r="M127" s="171" t="s">
        <v>3</v>
      </c>
      <c r="N127" s="172" t="s">
        <v>44</v>
      </c>
      <c r="O127" s="35"/>
      <c r="P127" s="173">
        <f>O127*H127</f>
        <v>0</v>
      </c>
      <c r="Q127" s="173">
        <v>0</v>
      </c>
      <c r="R127" s="173">
        <f>Q127*H127</f>
        <v>0</v>
      </c>
      <c r="S127" s="173">
        <v>0</v>
      </c>
      <c r="T127" s="174">
        <f>S127*H127</f>
        <v>0</v>
      </c>
      <c r="AR127" s="17" t="s">
        <v>145</v>
      </c>
      <c r="AT127" s="17" t="s">
        <v>140</v>
      </c>
      <c r="AU127" s="17" t="s">
        <v>81</v>
      </c>
      <c r="AY127" s="17" t="s">
        <v>137</v>
      </c>
      <c r="BE127" s="175">
        <f>IF(N127="základní",J127,0)</f>
        <v>0</v>
      </c>
      <c r="BF127" s="175">
        <f>IF(N127="snížená",J127,0)</f>
        <v>0</v>
      </c>
      <c r="BG127" s="175">
        <f>IF(N127="zákl. přenesená",J127,0)</f>
        <v>0</v>
      </c>
      <c r="BH127" s="175">
        <f>IF(N127="sníž. přenesená",J127,0)</f>
        <v>0</v>
      </c>
      <c r="BI127" s="175">
        <f>IF(N127="nulová",J127,0)</f>
        <v>0</v>
      </c>
      <c r="BJ127" s="17" t="s">
        <v>22</v>
      </c>
      <c r="BK127" s="175">
        <f>ROUND(I127*H127,2)</f>
        <v>0</v>
      </c>
      <c r="BL127" s="17" t="s">
        <v>145</v>
      </c>
      <c r="BM127" s="17" t="s">
        <v>743</v>
      </c>
    </row>
    <row r="128" spans="2:47" s="1" customFormat="1" ht="22.5" customHeight="1">
      <c r="B128" s="34"/>
      <c r="D128" s="196" t="s">
        <v>146</v>
      </c>
      <c r="F128" s="208" t="s">
        <v>742</v>
      </c>
      <c r="I128" s="178"/>
      <c r="L128" s="34"/>
      <c r="M128" s="63"/>
      <c r="N128" s="35"/>
      <c r="O128" s="35"/>
      <c r="P128" s="35"/>
      <c r="Q128" s="35"/>
      <c r="R128" s="35"/>
      <c r="S128" s="35"/>
      <c r="T128" s="64"/>
      <c r="AT128" s="17" t="s">
        <v>146</v>
      </c>
      <c r="AU128" s="17" t="s">
        <v>81</v>
      </c>
    </row>
    <row r="129" spans="2:65" s="1" customFormat="1" ht="22.5" customHeight="1">
      <c r="B129" s="163"/>
      <c r="C129" s="164" t="s">
        <v>165</v>
      </c>
      <c r="D129" s="164" t="s">
        <v>140</v>
      </c>
      <c r="E129" s="165" t="s">
        <v>744</v>
      </c>
      <c r="F129" s="166" t="s">
        <v>745</v>
      </c>
      <c r="G129" s="167" t="s">
        <v>278</v>
      </c>
      <c r="H129" s="168">
        <v>19.17</v>
      </c>
      <c r="I129" s="169"/>
      <c r="J129" s="170">
        <f>ROUND(I129*H129,2)</f>
        <v>0</v>
      </c>
      <c r="K129" s="166" t="s">
        <v>3</v>
      </c>
      <c r="L129" s="34"/>
      <c r="M129" s="171" t="s">
        <v>3</v>
      </c>
      <c r="N129" s="172" t="s">
        <v>44</v>
      </c>
      <c r="O129" s="35"/>
      <c r="P129" s="173">
        <f>O129*H129</f>
        <v>0</v>
      </c>
      <c r="Q129" s="173">
        <v>0</v>
      </c>
      <c r="R129" s="173">
        <f>Q129*H129</f>
        <v>0</v>
      </c>
      <c r="S129" s="173">
        <v>0</v>
      </c>
      <c r="T129" s="174">
        <f>S129*H129</f>
        <v>0</v>
      </c>
      <c r="AR129" s="17" t="s">
        <v>145</v>
      </c>
      <c r="AT129" s="17" t="s">
        <v>140</v>
      </c>
      <c r="AU129" s="17" t="s">
        <v>81</v>
      </c>
      <c r="AY129" s="17" t="s">
        <v>137</v>
      </c>
      <c r="BE129" s="175">
        <f>IF(N129="základní",J129,0)</f>
        <v>0</v>
      </c>
      <c r="BF129" s="175">
        <f>IF(N129="snížená",J129,0)</f>
        <v>0</v>
      </c>
      <c r="BG129" s="175">
        <f>IF(N129="zákl. přenesená",J129,0)</f>
        <v>0</v>
      </c>
      <c r="BH129" s="175">
        <f>IF(N129="sníž. přenesená",J129,0)</f>
        <v>0</v>
      </c>
      <c r="BI129" s="175">
        <f>IF(N129="nulová",J129,0)</f>
        <v>0</v>
      </c>
      <c r="BJ129" s="17" t="s">
        <v>22</v>
      </c>
      <c r="BK129" s="175">
        <f>ROUND(I129*H129,2)</f>
        <v>0</v>
      </c>
      <c r="BL129" s="17" t="s">
        <v>145</v>
      </c>
      <c r="BM129" s="17" t="s">
        <v>746</v>
      </c>
    </row>
    <row r="130" spans="2:47" s="1" customFormat="1" ht="22.5" customHeight="1">
      <c r="B130" s="34"/>
      <c r="D130" s="176" t="s">
        <v>146</v>
      </c>
      <c r="F130" s="177" t="s">
        <v>745</v>
      </c>
      <c r="I130" s="178"/>
      <c r="L130" s="34"/>
      <c r="M130" s="63"/>
      <c r="N130" s="35"/>
      <c r="O130" s="35"/>
      <c r="P130" s="35"/>
      <c r="Q130" s="35"/>
      <c r="R130" s="35"/>
      <c r="S130" s="35"/>
      <c r="T130" s="64"/>
      <c r="AT130" s="17" t="s">
        <v>146</v>
      </c>
      <c r="AU130" s="17" t="s">
        <v>81</v>
      </c>
    </row>
    <row r="131" spans="2:51" s="11" customFormat="1" ht="31.5" customHeight="1">
      <c r="B131" s="179"/>
      <c r="D131" s="176" t="s">
        <v>147</v>
      </c>
      <c r="E131" s="180" t="s">
        <v>3</v>
      </c>
      <c r="F131" s="181" t="s">
        <v>747</v>
      </c>
      <c r="H131" s="182" t="s">
        <v>3</v>
      </c>
      <c r="I131" s="183"/>
      <c r="L131" s="179"/>
      <c r="M131" s="184"/>
      <c r="N131" s="185"/>
      <c r="O131" s="185"/>
      <c r="P131" s="185"/>
      <c r="Q131" s="185"/>
      <c r="R131" s="185"/>
      <c r="S131" s="185"/>
      <c r="T131" s="186"/>
      <c r="AT131" s="182" t="s">
        <v>147</v>
      </c>
      <c r="AU131" s="182" t="s">
        <v>81</v>
      </c>
      <c r="AV131" s="11" t="s">
        <v>22</v>
      </c>
      <c r="AW131" s="11" t="s">
        <v>37</v>
      </c>
      <c r="AX131" s="11" t="s">
        <v>73</v>
      </c>
      <c r="AY131" s="182" t="s">
        <v>137</v>
      </c>
    </row>
    <row r="132" spans="2:51" s="12" customFormat="1" ht="22.5" customHeight="1">
      <c r="B132" s="187"/>
      <c r="D132" s="176" t="s">
        <v>147</v>
      </c>
      <c r="E132" s="188" t="s">
        <v>3</v>
      </c>
      <c r="F132" s="189" t="s">
        <v>748</v>
      </c>
      <c r="H132" s="190">
        <v>19.17</v>
      </c>
      <c r="I132" s="191"/>
      <c r="L132" s="187"/>
      <c r="M132" s="192"/>
      <c r="N132" s="193"/>
      <c r="O132" s="193"/>
      <c r="P132" s="193"/>
      <c r="Q132" s="193"/>
      <c r="R132" s="193"/>
      <c r="S132" s="193"/>
      <c r="T132" s="194"/>
      <c r="AT132" s="188" t="s">
        <v>147</v>
      </c>
      <c r="AU132" s="188" t="s">
        <v>81</v>
      </c>
      <c r="AV132" s="12" t="s">
        <v>81</v>
      </c>
      <c r="AW132" s="12" t="s">
        <v>37</v>
      </c>
      <c r="AX132" s="12" t="s">
        <v>73</v>
      </c>
      <c r="AY132" s="188" t="s">
        <v>137</v>
      </c>
    </row>
    <row r="133" spans="2:51" s="13" customFormat="1" ht="22.5" customHeight="1">
      <c r="B133" s="195"/>
      <c r="D133" s="196" t="s">
        <v>147</v>
      </c>
      <c r="E133" s="197" t="s">
        <v>3</v>
      </c>
      <c r="F133" s="198" t="s">
        <v>150</v>
      </c>
      <c r="H133" s="199">
        <v>19.17</v>
      </c>
      <c r="I133" s="200"/>
      <c r="L133" s="195"/>
      <c r="M133" s="201"/>
      <c r="N133" s="202"/>
      <c r="O133" s="202"/>
      <c r="P133" s="202"/>
      <c r="Q133" s="202"/>
      <c r="R133" s="202"/>
      <c r="S133" s="202"/>
      <c r="T133" s="203"/>
      <c r="AT133" s="204" t="s">
        <v>147</v>
      </c>
      <c r="AU133" s="204" t="s">
        <v>81</v>
      </c>
      <c r="AV133" s="13" t="s">
        <v>145</v>
      </c>
      <c r="AW133" s="13" t="s">
        <v>37</v>
      </c>
      <c r="AX133" s="13" t="s">
        <v>22</v>
      </c>
      <c r="AY133" s="204" t="s">
        <v>137</v>
      </c>
    </row>
    <row r="134" spans="2:65" s="1" customFormat="1" ht="22.5" customHeight="1">
      <c r="B134" s="163"/>
      <c r="C134" s="164" t="s">
        <v>157</v>
      </c>
      <c r="D134" s="164" t="s">
        <v>140</v>
      </c>
      <c r="E134" s="165" t="s">
        <v>749</v>
      </c>
      <c r="F134" s="166" t="s">
        <v>750</v>
      </c>
      <c r="G134" s="167" t="s">
        <v>278</v>
      </c>
      <c r="H134" s="168">
        <v>5</v>
      </c>
      <c r="I134" s="169"/>
      <c r="J134" s="170">
        <f>ROUND(I134*H134,2)</f>
        <v>0</v>
      </c>
      <c r="K134" s="166" t="s">
        <v>3</v>
      </c>
      <c r="L134" s="34"/>
      <c r="M134" s="171" t="s">
        <v>3</v>
      </c>
      <c r="N134" s="172" t="s">
        <v>44</v>
      </c>
      <c r="O134" s="35"/>
      <c r="P134" s="173">
        <f>O134*H134</f>
        <v>0</v>
      </c>
      <c r="Q134" s="173">
        <v>0</v>
      </c>
      <c r="R134" s="173">
        <f>Q134*H134</f>
        <v>0</v>
      </c>
      <c r="S134" s="173">
        <v>0</v>
      </c>
      <c r="T134" s="174">
        <f>S134*H134</f>
        <v>0</v>
      </c>
      <c r="AR134" s="17" t="s">
        <v>145</v>
      </c>
      <c r="AT134" s="17" t="s">
        <v>140</v>
      </c>
      <c r="AU134" s="17" t="s">
        <v>81</v>
      </c>
      <c r="AY134" s="17" t="s">
        <v>137</v>
      </c>
      <c r="BE134" s="175">
        <f>IF(N134="základní",J134,0)</f>
        <v>0</v>
      </c>
      <c r="BF134" s="175">
        <f>IF(N134="snížená",J134,0)</f>
        <v>0</v>
      </c>
      <c r="BG134" s="175">
        <f>IF(N134="zákl. přenesená",J134,0)</f>
        <v>0</v>
      </c>
      <c r="BH134" s="175">
        <f>IF(N134="sníž. přenesená",J134,0)</f>
        <v>0</v>
      </c>
      <c r="BI134" s="175">
        <f>IF(N134="nulová",J134,0)</f>
        <v>0</v>
      </c>
      <c r="BJ134" s="17" t="s">
        <v>22</v>
      </c>
      <c r="BK134" s="175">
        <f>ROUND(I134*H134,2)</f>
        <v>0</v>
      </c>
      <c r="BL134" s="17" t="s">
        <v>145</v>
      </c>
      <c r="BM134" s="17" t="s">
        <v>751</v>
      </c>
    </row>
    <row r="135" spans="2:47" s="1" customFormat="1" ht="22.5" customHeight="1">
      <c r="B135" s="34"/>
      <c r="D135" s="196" t="s">
        <v>146</v>
      </c>
      <c r="F135" s="208" t="s">
        <v>750</v>
      </c>
      <c r="I135" s="178"/>
      <c r="L135" s="34"/>
      <c r="M135" s="63"/>
      <c r="N135" s="35"/>
      <c r="O135" s="35"/>
      <c r="P135" s="35"/>
      <c r="Q135" s="35"/>
      <c r="R135" s="35"/>
      <c r="S135" s="35"/>
      <c r="T135" s="64"/>
      <c r="AT135" s="17" t="s">
        <v>146</v>
      </c>
      <c r="AU135" s="17" t="s">
        <v>81</v>
      </c>
    </row>
    <row r="136" spans="2:65" s="1" customFormat="1" ht="22.5" customHeight="1">
      <c r="B136" s="163"/>
      <c r="C136" s="164" t="s">
        <v>178</v>
      </c>
      <c r="D136" s="164" t="s">
        <v>140</v>
      </c>
      <c r="E136" s="165" t="s">
        <v>752</v>
      </c>
      <c r="F136" s="166" t="s">
        <v>753</v>
      </c>
      <c r="G136" s="167" t="s">
        <v>302</v>
      </c>
      <c r="H136" s="168">
        <v>9</v>
      </c>
      <c r="I136" s="169"/>
      <c r="J136" s="170">
        <f>ROUND(I136*H136,2)</f>
        <v>0</v>
      </c>
      <c r="K136" s="166" t="s">
        <v>3</v>
      </c>
      <c r="L136" s="34"/>
      <c r="M136" s="171" t="s">
        <v>3</v>
      </c>
      <c r="N136" s="172" t="s">
        <v>44</v>
      </c>
      <c r="O136" s="35"/>
      <c r="P136" s="173">
        <f>O136*H136</f>
        <v>0</v>
      </c>
      <c r="Q136" s="173">
        <v>0</v>
      </c>
      <c r="R136" s="173">
        <f>Q136*H136</f>
        <v>0</v>
      </c>
      <c r="S136" s="173">
        <v>0</v>
      </c>
      <c r="T136" s="174">
        <f>S136*H136</f>
        <v>0</v>
      </c>
      <c r="AR136" s="17" t="s">
        <v>145</v>
      </c>
      <c r="AT136" s="17" t="s">
        <v>140</v>
      </c>
      <c r="AU136" s="17" t="s">
        <v>81</v>
      </c>
      <c r="AY136" s="17" t="s">
        <v>137</v>
      </c>
      <c r="BE136" s="175">
        <f>IF(N136="základní",J136,0)</f>
        <v>0</v>
      </c>
      <c r="BF136" s="175">
        <f>IF(N136="snížená",J136,0)</f>
        <v>0</v>
      </c>
      <c r="BG136" s="175">
        <f>IF(N136="zákl. přenesená",J136,0)</f>
        <v>0</v>
      </c>
      <c r="BH136" s="175">
        <f>IF(N136="sníž. přenesená",J136,0)</f>
        <v>0</v>
      </c>
      <c r="BI136" s="175">
        <f>IF(N136="nulová",J136,0)</f>
        <v>0</v>
      </c>
      <c r="BJ136" s="17" t="s">
        <v>22</v>
      </c>
      <c r="BK136" s="175">
        <f>ROUND(I136*H136,2)</f>
        <v>0</v>
      </c>
      <c r="BL136" s="17" t="s">
        <v>145</v>
      </c>
      <c r="BM136" s="17" t="s">
        <v>754</v>
      </c>
    </row>
    <row r="137" spans="2:47" s="1" customFormat="1" ht="22.5" customHeight="1">
      <c r="B137" s="34"/>
      <c r="D137" s="176" t="s">
        <v>146</v>
      </c>
      <c r="F137" s="177" t="s">
        <v>753</v>
      </c>
      <c r="I137" s="178"/>
      <c r="L137" s="34"/>
      <c r="M137" s="63"/>
      <c r="N137" s="35"/>
      <c r="O137" s="35"/>
      <c r="P137" s="35"/>
      <c r="Q137" s="35"/>
      <c r="R137" s="35"/>
      <c r="S137" s="35"/>
      <c r="T137" s="64"/>
      <c r="AT137" s="17" t="s">
        <v>146</v>
      </c>
      <c r="AU137" s="17" t="s">
        <v>81</v>
      </c>
    </row>
    <row r="138" spans="2:51" s="11" customFormat="1" ht="22.5" customHeight="1">
      <c r="B138" s="179"/>
      <c r="D138" s="176" t="s">
        <v>147</v>
      </c>
      <c r="E138" s="180" t="s">
        <v>3</v>
      </c>
      <c r="F138" s="181" t="s">
        <v>755</v>
      </c>
      <c r="H138" s="182" t="s">
        <v>3</v>
      </c>
      <c r="I138" s="183"/>
      <c r="L138" s="179"/>
      <c r="M138" s="184"/>
      <c r="N138" s="185"/>
      <c r="O138" s="185"/>
      <c r="P138" s="185"/>
      <c r="Q138" s="185"/>
      <c r="R138" s="185"/>
      <c r="S138" s="185"/>
      <c r="T138" s="186"/>
      <c r="AT138" s="182" t="s">
        <v>147</v>
      </c>
      <c r="AU138" s="182" t="s">
        <v>81</v>
      </c>
      <c r="AV138" s="11" t="s">
        <v>22</v>
      </c>
      <c r="AW138" s="11" t="s">
        <v>37</v>
      </c>
      <c r="AX138" s="11" t="s">
        <v>73</v>
      </c>
      <c r="AY138" s="182" t="s">
        <v>137</v>
      </c>
    </row>
    <row r="139" spans="2:51" s="12" customFormat="1" ht="22.5" customHeight="1">
      <c r="B139" s="187"/>
      <c r="D139" s="176" t="s">
        <v>147</v>
      </c>
      <c r="E139" s="188" t="s">
        <v>3</v>
      </c>
      <c r="F139" s="189" t="s">
        <v>756</v>
      </c>
      <c r="H139" s="190">
        <v>9</v>
      </c>
      <c r="I139" s="191"/>
      <c r="L139" s="187"/>
      <c r="M139" s="192"/>
      <c r="N139" s="193"/>
      <c r="O139" s="193"/>
      <c r="P139" s="193"/>
      <c r="Q139" s="193"/>
      <c r="R139" s="193"/>
      <c r="S139" s="193"/>
      <c r="T139" s="194"/>
      <c r="AT139" s="188" t="s">
        <v>147</v>
      </c>
      <c r="AU139" s="188" t="s">
        <v>81</v>
      </c>
      <c r="AV139" s="12" t="s">
        <v>81</v>
      </c>
      <c r="AW139" s="12" t="s">
        <v>37</v>
      </c>
      <c r="AX139" s="12" t="s">
        <v>73</v>
      </c>
      <c r="AY139" s="188" t="s">
        <v>137</v>
      </c>
    </row>
    <row r="140" spans="2:51" s="13" customFormat="1" ht="22.5" customHeight="1">
      <c r="B140" s="195"/>
      <c r="D140" s="196" t="s">
        <v>147</v>
      </c>
      <c r="E140" s="197" t="s">
        <v>3</v>
      </c>
      <c r="F140" s="198" t="s">
        <v>150</v>
      </c>
      <c r="H140" s="199">
        <v>9</v>
      </c>
      <c r="I140" s="200"/>
      <c r="L140" s="195"/>
      <c r="M140" s="201"/>
      <c r="N140" s="202"/>
      <c r="O140" s="202"/>
      <c r="P140" s="202"/>
      <c r="Q140" s="202"/>
      <c r="R140" s="202"/>
      <c r="S140" s="202"/>
      <c r="T140" s="203"/>
      <c r="AT140" s="204" t="s">
        <v>147</v>
      </c>
      <c r="AU140" s="204" t="s">
        <v>81</v>
      </c>
      <c r="AV140" s="13" t="s">
        <v>145</v>
      </c>
      <c r="AW140" s="13" t="s">
        <v>37</v>
      </c>
      <c r="AX140" s="13" t="s">
        <v>22</v>
      </c>
      <c r="AY140" s="204" t="s">
        <v>137</v>
      </c>
    </row>
    <row r="141" spans="2:65" s="1" customFormat="1" ht="22.5" customHeight="1">
      <c r="B141" s="163"/>
      <c r="C141" s="164" t="s">
        <v>182</v>
      </c>
      <c r="D141" s="164" t="s">
        <v>140</v>
      </c>
      <c r="E141" s="165" t="s">
        <v>757</v>
      </c>
      <c r="F141" s="166" t="s">
        <v>758</v>
      </c>
      <c r="G141" s="167" t="s">
        <v>759</v>
      </c>
      <c r="H141" s="168">
        <v>2.313</v>
      </c>
      <c r="I141" s="169"/>
      <c r="J141" s="170">
        <f>ROUND(I141*H141,2)</f>
        <v>0</v>
      </c>
      <c r="K141" s="166" t="s">
        <v>3</v>
      </c>
      <c r="L141" s="34"/>
      <c r="M141" s="171" t="s">
        <v>3</v>
      </c>
      <c r="N141" s="172" t="s">
        <v>44</v>
      </c>
      <c r="O141" s="35"/>
      <c r="P141" s="173">
        <f>O141*H141</f>
        <v>0</v>
      </c>
      <c r="Q141" s="173">
        <v>0</v>
      </c>
      <c r="R141" s="173">
        <f>Q141*H141</f>
        <v>0</v>
      </c>
      <c r="S141" s="173">
        <v>0</v>
      </c>
      <c r="T141" s="174">
        <f>S141*H141</f>
        <v>0</v>
      </c>
      <c r="AR141" s="17" t="s">
        <v>145</v>
      </c>
      <c r="AT141" s="17" t="s">
        <v>140</v>
      </c>
      <c r="AU141" s="17" t="s">
        <v>81</v>
      </c>
      <c r="AY141" s="17" t="s">
        <v>137</v>
      </c>
      <c r="BE141" s="175">
        <f>IF(N141="základní",J141,0)</f>
        <v>0</v>
      </c>
      <c r="BF141" s="175">
        <f>IF(N141="snížená",J141,0)</f>
        <v>0</v>
      </c>
      <c r="BG141" s="175">
        <f>IF(N141="zákl. přenesená",J141,0)</f>
        <v>0</v>
      </c>
      <c r="BH141" s="175">
        <f>IF(N141="sníž. přenesená",J141,0)</f>
        <v>0</v>
      </c>
      <c r="BI141" s="175">
        <f>IF(N141="nulová",J141,0)</f>
        <v>0</v>
      </c>
      <c r="BJ141" s="17" t="s">
        <v>22</v>
      </c>
      <c r="BK141" s="175">
        <f>ROUND(I141*H141,2)</f>
        <v>0</v>
      </c>
      <c r="BL141" s="17" t="s">
        <v>145</v>
      </c>
      <c r="BM141" s="17" t="s">
        <v>760</v>
      </c>
    </row>
    <row r="142" spans="2:47" s="1" customFormat="1" ht="22.5" customHeight="1">
      <c r="B142" s="34"/>
      <c r="D142" s="176" t="s">
        <v>146</v>
      </c>
      <c r="F142" s="177" t="s">
        <v>758</v>
      </c>
      <c r="I142" s="178"/>
      <c r="L142" s="34"/>
      <c r="M142" s="63"/>
      <c r="N142" s="35"/>
      <c r="O142" s="35"/>
      <c r="P142" s="35"/>
      <c r="Q142" s="35"/>
      <c r="R142" s="35"/>
      <c r="S142" s="35"/>
      <c r="T142" s="64"/>
      <c r="AT142" s="17" t="s">
        <v>146</v>
      </c>
      <c r="AU142" s="17" t="s">
        <v>81</v>
      </c>
    </row>
    <row r="143" spans="2:51" s="12" customFormat="1" ht="22.5" customHeight="1">
      <c r="B143" s="187"/>
      <c r="D143" s="176" t="s">
        <v>147</v>
      </c>
      <c r="E143" s="188" t="s">
        <v>3</v>
      </c>
      <c r="F143" s="189" t="s">
        <v>761</v>
      </c>
      <c r="H143" s="190">
        <v>2.313</v>
      </c>
      <c r="I143" s="191"/>
      <c r="L143" s="187"/>
      <c r="M143" s="192"/>
      <c r="N143" s="193"/>
      <c r="O143" s="193"/>
      <c r="P143" s="193"/>
      <c r="Q143" s="193"/>
      <c r="R143" s="193"/>
      <c r="S143" s="193"/>
      <c r="T143" s="194"/>
      <c r="AT143" s="188" t="s">
        <v>147</v>
      </c>
      <c r="AU143" s="188" t="s">
        <v>81</v>
      </c>
      <c r="AV143" s="12" t="s">
        <v>81</v>
      </c>
      <c r="AW143" s="12" t="s">
        <v>37</v>
      </c>
      <c r="AX143" s="12" t="s">
        <v>73</v>
      </c>
      <c r="AY143" s="188" t="s">
        <v>137</v>
      </c>
    </row>
    <row r="144" spans="2:51" s="13" customFormat="1" ht="22.5" customHeight="1">
      <c r="B144" s="195"/>
      <c r="D144" s="196" t="s">
        <v>147</v>
      </c>
      <c r="E144" s="197" t="s">
        <v>3</v>
      </c>
      <c r="F144" s="198" t="s">
        <v>150</v>
      </c>
      <c r="H144" s="199">
        <v>2.313</v>
      </c>
      <c r="I144" s="200"/>
      <c r="L144" s="195"/>
      <c r="M144" s="201"/>
      <c r="N144" s="202"/>
      <c r="O144" s="202"/>
      <c r="P144" s="202"/>
      <c r="Q144" s="202"/>
      <c r="R144" s="202"/>
      <c r="S144" s="202"/>
      <c r="T144" s="203"/>
      <c r="AT144" s="204" t="s">
        <v>147</v>
      </c>
      <c r="AU144" s="204" t="s">
        <v>81</v>
      </c>
      <c r="AV144" s="13" t="s">
        <v>145</v>
      </c>
      <c r="AW144" s="13" t="s">
        <v>37</v>
      </c>
      <c r="AX144" s="13" t="s">
        <v>22</v>
      </c>
      <c r="AY144" s="204" t="s">
        <v>137</v>
      </c>
    </row>
    <row r="145" spans="2:65" s="1" customFormat="1" ht="22.5" customHeight="1">
      <c r="B145" s="163"/>
      <c r="C145" s="164" t="s">
        <v>187</v>
      </c>
      <c r="D145" s="164" t="s">
        <v>140</v>
      </c>
      <c r="E145" s="165" t="s">
        <v>762</v>
      </c>
      <c r="F145" s="166" t="s">
        <v>763</v>
      </c>
      <c r="G145" s="167" t="s">
        <v>278</v>
      </c>
      <c r="H145" s="168">
        <v>11.898</v>
      </c>
      <c r="I145" s="169"/>
      <c r="J145" s="170">
        <f>ROUND(I145*H145,2)</f>
        <v>0</v>
      </c>
      <c r="K145" s="166" t="s">
        <v>3</v>
      </c>
      <c r="L145" s="34"/>
      <c r="M145" s="171" t="s">
        <v>3</v>
      </c>
      <c r="N145" s="172" t="s">
        <v>44</v>
      </c>
      <c r="O145" s="35"/>
      <c r="P145" s="173">
        <f>O145*H145</f>
        <v>0</v>
      </c>
      <c r="Q145" s="173">
        <v>0</v>
      </c>
      <c r="R145" s="173">
        <f>Q145*H145</f>
        <v>0</v>
      </c>
      <c r="S145" s="173">
        <v>0</v>
      </c>
      <c r="T145" s="174">
        <f>S145*H145</f>
        <v>0</v>
      </c>
      <c r="AR145" s="17" t="s">
        <v>145</v>
      </c>
      <c r="AT145" s="17" t="s">
        <v>140</v>
      </c>
      <c r="AU145" s="17" t="s">
        <v>81</v>
      </c>
      <c r="AY145" s="17" t="s">
        <v>137</v>
      </c>
      <c r="BE145" s="175">
        <f>IF(N145="základní",J145,0)</f>
        <v>0</v>
      </c>
      <c r="BF145" s="175">
        <f>IF(N145="snížená",J145,0)</f>
        <v>0</v>
      </c>
      <c r="BG145" s="175">
        <f>IF(N145="zákl. přenesená",J145,0)</f>
        <v>0</v>
      </c>
      <c r="BH145" s="175">
        <f>IF(N145="sníž. přenesená",J145,0)</f>
        <v>0</v>
      </c>
      <c r="BI145" s="175">
        <f>IF(N145="nulová",J145,0)</f>
        <v>0</v>
      </c>
      <c r="BJ145" s="17" t="s">
        <v>22</v>
      </c>
      <c r="BK145" s="175">
        <f>ROUND(I145*H145,2)</f>
        <v>0</v>
      </c>
      <c r="BL145" s="17" t="s">
        <v>145</v>
      </c>
      <c r="BM145" s="17" t="s">
        <v>764</v>
      </c>
    </row>
    <row r="146" spans="2:47" s="1" customFormat="1" ht="22.5" customHeight="1">
      <c r="B146" s="34"/>
      <c r="D146" s="176" t="s">
        <v>146</v>
      </c>
      <c r="F146" s="177" t="s">
        <v>763</v>
      </c>
      <c r="I146" s="178"/>
      <c r="L146" s="34"/>
      <c r="M146" s="63"/>
      <c r="N146" s="35"/>
      <c r="O146" s="35"/>
      <c r="P146" s="35"/>
      <c r="Q146" s="35"/>
      <c r="R146" s="35"/>
      <c r="S146" s="35"/>
      <c r="T146" s="64"/>
      <c r="AT146" s="17" t="s">
        <v>146</v>
      </c>
      <c r="AU146" s="17" t="s">
        <v>81</v>
      </c>
    </row>
    <row r="147" spans="2:51" s="11" customFormat="1" ht="31.5" customHeight="1">
      <c r="B147" s="179"/>
      <c r="D147" s="176" t="s">
        <v>147</v>
      </c>
      <c r="E147" s="180" t="s">
        <v>3</v>
      </c>
      <c r="F147" s="181" t="s">
        <v>765</v>
      </c>
      <c r="H147" s="182" t="s">
        <v>3</v>
      </c>
      <c r="I147" s="183"/>
      <c r="L147" s="179"/>
      <c r="M147" s="184"/>
      <c r="N147" s="185"/>
      <c r="O147" s="185"/>
      <c r="P147" s="185"/>
      <c r="Q147" s="185"/>
      <c r="R147" s="185"/>
      <c r="S147" s="185"/>
      <c r="T147" s="186"/>
      <c r="AT147" s="182" t="s">
        <v>147</v>
      </c>
      <c r="AU147" s="182" t="s">
        <v>81</v>
      </c>
      <c r="AV147" s="11" t="s">
        <v>22</v>
      </c>
      <c r="AW147" s="11" t="s">
        <v>37</v>
      </c>
      <c r="AX147" s="11" t="s">
        <v>73</v>
      </c>
      <c r="AY147" s="182" t="s">
        <v>137</v>
      </c>
    </row>
    <row r="148" spans="2:51" s="11" customFormat="1" ht="22.5" customHeight="1">
      <c r="B148" s="179"/>
      <c r="D148" s="176" t="s">
        <v>147</v>
      </c>
      <c r="E148" s="180" t="s">
        <v>3</v>
      </c>
      <c r="F148" s="181" t="s">
        <v>766</v>
      </c>
      <c r="H148" s="182" t="s">
        <v>3</v>
      </c>
      <c r="I148" s="183"/>
      <c r="L148" s="179"/>
      <c r="M148" s="184"/>
      <c r="N148" s="185"/>
      <c r="O148" s="185"/>
      <c r="P148" s="185"/>
      <c r="Q148" s="185"/>
      <c r="R148" s="185"/>
      <c r="S148" s="185"/>
      <c r="T148" s="186"/>
      <c r="AT148" s="182" t="s">
        <v>147</v>
      </c>
      <c r="AU148" s="182" t="s">
        <v>81</v>
      </c>
      <c r="AV148" s="11" t="s">
        <v>22</v>
      </c>
      <c r="AW148" s="11" t="s">
        <v>37</v>
      </c>
      <c r="AX148" s="11" t="s">
        <v>73</v>
      </c>
      <c r="AY148" s="182" t="s">
        <v>137</v>
      </c>
    </row>
    <row r="149" spans="2:51" s="12" customFormat="1" ht="22.5" customHeight="1">
      <c r="B149" s="187"/>
      <c r="D149" s="176" t="s">
        <v>147</v>
      </c>
      <c r="E149" s="188" t="s">
        <v>3</v>
      </c>
      <c r="F149" s="189" t="s">
        <v>767</v>
      </c>
      <c r="H149" s="190">
        <v>5.448</v>
      </c>
      <c r="I149" s="191"/>
      <c r="L149" s="187"/>
      <c r="M149" s="192"/>
      <c r="N149" s="193"/>
      <c r="O149" s="193"/>
      <c r="P149" s="193"/>
      <c r="Q149" s="193"/>
      <c r="R149" s="193"/>
      <c r="S149" s="193"/>
      <c r="T149" s="194"/>
      <c r="AT149" s="188" t="s">
        <v>147</v>
      </c>
      <c r="AU149" s="188" t="s">
        <v>81</v>
      </c>
      <c r="AV149" s="12" t="s">
        <v>81</v>
      </c>
      <c r="AW149" s="12" t="s">
        <v>37</v>
      </c>
      <c r="AX149" s="12" t="s">
        <v>73</v>
      </c>
      <c r="AY149" s="188" t="s">
        <v>137</v>
      </c>
    </row>
    <row r="150" spans="2:51" s="11" customFormat="1" ht="22.5" customHeight="1">
      <c r="B150" s="179"/>
      <c r="D150" s="176" t="s">
        <v>147</v>
      </c>
      <c r="E150" s="180" t="s">
        <v>3</v>
      </c>
      <c r="F150" s="181" t="s">
        <v>768</v>
      </c>
      <c r="H150" s="182" t="s">
        <v>3</v>
      </c>
      <c r="I150" s="183"/>
      <c r="L150" s="179"/>
      <c r="M150" s="184"/>
      <c r="N150" s="185"/>
      <c r="O150" s="185"/>
      <c r="P150" s="185"/>
      <c r="Q150" s="185"/>
      <c r="R150" s="185"/>
      <c r="S150" s="185"/>
      <c r="T150" s="186"/>
      <c r="AT150" s="182" t="s">
        <v>147</v>
      </c>
      <c r="AU150" s="182" t="s">
        <v>81</v>
      </c>
      <c r="AV150" s="11" t="s">
        <v>22</v>
      </c>
      <c r="AW150" s="11" t="s">
        <v>37</v>
      </c>
      <c r="AX150" s="11" t="s">
        <v>73</v>
      </c>
      <c r="AY150" s="182" t="s">
        <v>137</v>
      </c>
    </row>
    <row r="151" spans="2:51" s="12" customFormat="1" ht="22.5" customHeight="1">
      <c r="B151" s="187"/>
      <c r="D151" s="176" t="s">
        <v>147</v>
      </c>
      <c r="E151" s="188" t="s">
        <v>3</v>
      </c>
      <c r="F151" s="189" t="s">
        <v>769</v>
      </c>
      <c r="H151" s="190">
        <v>4.56</v>
      </c>
      <c r="I151" s="191"/>
      <c r="L151" s="187"/>
      <c r="M151" s="192"/>
      <c r="N151" s="193"/>
      <c r="O151" s="193"/>
      <c r="P151" s="193"/>
      <c r="Q151" s="193"/>
      <c r="R151" s="193"/>
      <c r="S151" s="193"/>
      <c r="T151" s="194"/>
      <c r="AT151" s="188" t="s">
        <v>147</v>
      </c>
      <c r="AU151" s="188" t="s">
        <v>81</v>
      </c>
      <c r="AV151" s="12" t="s">
        <v>81</v>
      </c>
      <c r="AW151" s="12" t="s">
        <v>37</v>
      </c>
      <c r="AX151" s="12" t="s">
        <v>73</v>
      </c>
      <c r="AY151" s="188" t="s">
        <v>137</v>
      </c>
    </row>
    <row r="152" spans="2:51" s="12" customFormat="1" ht="22.5" customHeight="1">
      <c r="B152" s="187"/>
      <c r="D152" s="176" t="s">
        <v>147</v>
      </c>
      <c r="E152" s="188" t="s">
        <v>3</v>
      </c>
      <c r="F152" s="189" t="s">
        <v>770</v>
      </c>
      <c r="H152" s="190">
        <v>1.89</v>
      </c>
      <c r="I152" s="191"/>
      <c r="L152" s="187"/>
      <c r="M152" s="192"/>
      <c r="N152" s="193"/>
      <c r="O152" s="193"/>
      <c r="P152" s="193"/>
      <c r="Q152" s="193"/>
      <c r="R152" s="193"/>
      <c r="S152" s="193"/>
      <c r="T152" s="194"/>
      <c r="AT152" s="188" t="s">
        <v>147</v>
      </c>
      <c r="AU152" s="188" t="s">
        <v>81</v>
      </c>
      <c r="AV152" s="12" t="s">
        <v>81</v>
      </c>
      <c r="AW152" s="12" t="s">
        <v>37</v>
      </c>
      <c r="AX152" s="12" t="s">
        <v>73</v>
      </c>
      <c r="AY152" s="188" t="s">
        <v>137</v>
      </c>
    </row>
    <row r="153" spans="2:51" s="13" customFormat="1" ht="22.5" customHeight="1">
      <c r="B153" s="195"/>
      <c r="D153" s="176" t="s">
        <v>147</v>
      </c>
      <c r="E153" s="205" t="s">
        <v>3</v>
      </c>
      <c r="F153" s="206" t="s">
        <v>150</v>
      </c>
      <c r="H153" s="207">
        <v>11.898</v>
      </c>
      <c r="I153" s="200"/>
      <c r="L153" s="195"/>
      <c r="M153" s="201"/>
      <c r="N153" s="202"/>
      <c r="O153" s="202"/>
      <c r="P153" s="202"/>
      <c r="Q153" s="202"/>
      <c r="R153" s="202"/>
      <c r="S153" s="202"/>
      <c r="T153" s="203"/>
      <c r="AT153" s="204" t="s">
        <v>147</v>
      </c>
      <c r="AU153" s="204" t="s">
        <v>81</v>
      </c>
      <c r="AV153" s="13" t="s">
        <v>145</v>
      </c>
      <c r="AW153" s="13" t="s">
        <v>37</v>
      </c>
      <c r="AX153" s="13" t="s">
        <v>22</v>
      </c>
      <c r="AY153" s="204" t="s">
        <v>137</v>
      </c>
    </row>
    <row r="154" spans="2:63" s="10" customFormat="1" ht="29.25" customHeight="1">
      <c r="B154" s="149"/>
      <c r="D154" s="160" t="s">
        <v>72</v>
      </c>
      <c r="E154" s="161" t="s">
        <v>81</v>
      </c>
      <c r="F154" s="161" t="s">
        <v>771</v>
      </c>
      <c r="I154" s="152"/>
      <c r="J154" s="162">
        <f>BK154</f>
        <v>0</v>
      </c>
      <c r="L154" s="149"/>
      <c r="M154" s="154"/>
      <c r="N154" s="155"/>
      <c r="O154" s="155"/>
      <c r="P154" s="156">
        <f>SUM(P155:P207)</f>
        <v>0</v>
      </c>
      <c r="Q154" s="155"/>
      <c r="R154" s="156">
        <f>SUM(R155:R207)</f>
        <v>0</v>
      </c>
      <c r="S154" s="155"/>
      <c r="T154" s="157">
        <f>SUM(T155:T207)</f>
        <v>0</v>
      </c>
      <c r="AR154" s="150" t="s">
        <v>22</v>
      </c>
      <c r="AT154" s="158" t="s">
        <v>72</v>
      </c>
      <c r="AU154" s="158" t="s">
        <v>22</v>
      </c>
      <c r="AY154" s="150" t="s">
        <v>137</v>
      </c>
      <c r="BK154" s="159">
        <f>SUM(BK155:BK207)</f>
        <v>0</v>
      </c>
    </row>
    <row r="155" spans="2:65" s="1" customFormat="1" ht="22.5" customHeight="1">
      <c r="B155" s="163"/>
      <c r="C155" s="164" t="s">
        <v>27</v>
      </c>
      <c r="D155" s="164" t="s">
        <v>140</v>
      </c>
      <c r="E155" s="165" t="s">
        <v>772</v>
      </c>
      <c r="F155" s="166" t="s">
        <v>773</v>
      </c>
      <c r="G155" s="167" t="s">
        <v>336</v>
      </c>
      <c r="H155" s="168">
        <v>4</v>
      </c>
      <c r="I155" s="169"/>
      <c r="J155" s="170">
        <f>ROUND(I155*H155,2)</f>
        <v>0</v>
      </c>
      <c r="K155" s="166" t="s">
        <v>3</v>
      </c>
      <c r="L155" s="34"/>
      <c r="M155" s="171" t="s">
        <v>3</v>
      </c>
      <c r="N155" s="172" t="s">
        <v>44</v>
      </c>
      <c r="O155" s="35"/>
      <c r="P155" s="173">
        <f>O155*H155</f>
        <v>0</v>
      </c>
      <c r="Q155" s="173">
        <v>0</v>
      </c>
      <c r="R155" s="173">
        <f>Q155*H155</f>
        <v>0</v>
      </c>
      <c r="S155" s="173">
        <v>0</v>
      </c>
      <c r="T155" s="174">
        <f>S155*H155</f>
        <v>0</v>
      </c>
      <c r="AR155" s="17" t="s">
        <v>145</v>
      </c>
      <c r="AT155" s="17" t="s">
        <v>140</v>
      </c>
      <c r="AU155" s="17" t="s">
        <v>81</v>
      </c>
      <c r="AY155" s="17" t="s">
        <v>137</v>
      </c>
      <c r="BE155" s="175">
        <f>IF(N155="základní",J155,0)</f>
        <v>0</v>
      </c>
      <c r="BF155" s="175">
        <f>IF(N155="snížená",J155,0)</f>
        <v>0</v>
      </c>
      <c r="BG155" s="175">
        <f>IF(N155="zákl. přenesená",J155,0)</f>
        <v>0</v>
      </c>
      <c r="BH155" s="175">
        <f>IF(N155="sníž. přenesená",J155,0)</f>
        <v>0</v>
      </c>
      <c r="BI155" s="175">
        <f>IF(N155="nulová",J155,0)</f>
        <v>0</v>
      </c>
      <c r="BJ155" s="17" t="s">
        <v>22</v>
      </c>
      <c r="BK155" s="175">
        <f>ROUND(I155*H155,2)</f>
        <v>0</v>
      </c>
      <c r="BL155" s="17" t="s">
        <v>145</v>
      </c>
      <c r="BM155" s="17" t="s">
        <v>774</v>
      </c>
    </row>
    <row r="156" spans="2:47" s="1" customFormat="1" ht="22.5" customHeight="1">
      <c r="B156" s="34"/>
      <c r="D156" s="176" t="s">
        <v>146</v>
      </c>
      <c r="F156" s="177" t="s">
        <v>773</v>
      </c>
      <c r="I156" s="178"/>
      <c r="L156" s="34"/>
      <c r="M156" s="63"/>
      <c r="N156" s="35"/>
      <c r="O156" s="35"/>
      <c r="P156" s="35"/>
      <c r="Q156" s="35"/>
      <c r="R156" s="35"/>
      <c r="S156" s="35"/>
      <c r="T156" s="64"/>
      <c r="AT156" s="17" t="s">
        <v>146</v>
      </c>
      <c r="AU156" s="17" t="s">
        <v>81</v>
      </c>
    </row>
    <row r="157" spans="2:51" s="11" customFormat="1" ht="22.5" customHeight="1">
      <c r="B157" s="179"/>
      <c r="D157" s="176" t="s">
        <v>147</v>
      </c>
      <c r="E157" s="180" t="s">
        <v>3</v>
      </c>
      <c r="F157" s="181" t="s">
        <v>775</v>
      </c>
      <c r="H157" s="182" t="s">
        <v>3</v>
      </c>
      <c r="I157" s="183"/>
      <c r="L157" s="179"/>
      <c r="M157" s="184"/>
      <c r="N157" s="185"/>
      <c r="O157" s="185"/>
      <c r="P157" s="185"/>
      <c r="Q157" s="185"/>
      <c r="R157" s="185"/>
      <c r="S157" s="185"/>
      <c r="T157" s="186"/>
      <c r="AT157" s="182" t="s">
        <v>147</v>
      </c>
      <c r="AU157" s="182" t="s">
        <v>81</v>
      </c>
      <c r="AV157" s="11" t="s">
        <v>22</v>
      </c>
      <c r="AW157" s="11" t="s">
        <v>37</v>
      </c>
      <c r="AX157" s="11" t="s">
        <v>73</v>
      </c>
      <c r="AY157" s="182" t="s">
        <v>137</v>
      </c>
    </row>
    <row r="158" spans="2:51" s="12" customFormat="1" ht="22.5" customHeight="1">
      <c r="B158" s="187"/>
      <c r="D158" s="176" t="s">
        <v>147</v>
      </c>
      <c r="E158" s="188" t="s">
        <v>3</v>
      </c>
      <c r="F158" s="189" t="s">
        <v>776</v>
      </c>
      <c r="H158" s="190">
        <v>4</v>
      </c>
      <c r="I158" s="191"/>
      <c r="L158" s="187"/>
      <c r="M158" s="192"/>
      <c r="N158" s="193"/>
      <c r="O158" s="193"/>
      <c r="P158" s="193"/>
      <c r="Q158" s="193"/>
      <c r="R158" s="193"/>
      <c r="S158" s="193"/>
      <c r="T158" s="194"/>
      <c r="AT158" s="188" t="s">
        <v>147</v>
      </c>
      <c r="AU158" s="188" t="s">
        <v>81</v>
      </c>
      <c r="AV158" s="12" t="s">
        <v>81</v>
      </c>
      <c r="AW158" s="12" t="s">
        <v>37</v>
      </c>
      <c r="AX158" s="12" t="s">
        <v>73</v>
      </c>
      <c r="AY158" s="188" t="s">
        <v>137</v>
      </c>
    </row>
    <row r="159" spans="2:51" s="13" customFormat="1" ht="22.5" customHeight="1">
      <c r="B159" s="195"/>
      <c r="D159" s="196" t="s">
        <v>147</v>
      </c>
      <c r="E159" s="197" t="s">
        <v>3</v>
      </c>
      <c r="F159" s="198" t="s">
        <v>150</v>
      </c>
      <c r="H159" s="199">
        <v>4</v>
      </c>
      <c r="I159" s="200"/>
      <c r="L159" s="195"/>
      <c r="M159" s="201"/>
      <c r="N159" s="202"/>
      <c r="O159" s="202"/>
      <c r="P159" s="202"/>
      <c r="Q159" s="202"/>
      <c r="R159" s="202"/>
      <c r="S159" s="202"/>
      <c r="T159" s="203"/>
      <c r="AT159" s="204" t="s">
        <v>147</v>
      </c>
      <c r="AU159" s="204" t="s">
        <v>81</v>
      </c>
      <c r="AV159" s="13" t="s">
        <v>145</v>
      </c>
      <c r="AW159" s="13" t="s">
        <v>37</v>
      </c>
      <c r="AX159" s="13" t="s">
        <v>22</v>
      </c>
      <c r="AY159" s="204" t="s">
        <v>137</v>
      </c>
    </row>
    <row r="160" spans="2:65" s="1" customFormat="1" ht="22.5" customHeight="1">
      <c r="B160" s="163"/>
      <c r="C160" s="164" t="s">
        <v>201</v>
      </c>
      <c r="D160" s="164" t="s">
        <v>140</v>
      </c>
      <c r="E160" s="165" t="s">
        <v>777</v>
      </c>
      <c r="F160" s="166" t="s">
        <v>778</v>
      </c>
      <c r="G160" s="167" t="s">
        <v>278</v>
      </c>
      <c r="H160" s="168">
        <v>2.738</v>
      </c>
      <c r="I160" s="169"/>
      <c r="J160" s="170">
        <f>ROUND(I160*H160,2)</f>
        <v>0</v>
      </c>
      <c r="K160" s="166" t="s">
        <v>3</v>
      </c>
      <c r="L160" s="34"/>
      <c r="M160" s="171" t="s">
        <v>3</v>
      </c>
      <c r="N160" s="172" t="s">
        <v>44</v>
      </c>
      <c r="O160" s="35"/>
      <c r="P160" s="173">
        <f>O160*H160</f>
        <v>0</v>
      </c>
      <c r="Q160" s="173">
        <v>0</v>
      </c>
      <c r="R160" s="173">
        <f>Q160*H160</f>
        <v>0</v>
      </c>
      <c r="S160" s="173">
        <v>0</v>
      </c>
      <c r="T160" s="174">
        <f>S160*H160</f>
        <v>0</v>
      </c>
      <c r="AR160" s="17" t="s">
        <v>145</v>
      </c>
      <c r="AT160" s="17" t="s">
        <v>140</v>
      </c>
      <c r="AU160" s="17" t="s">
        <v>81</v>
      </c>
      <c r="AY160" s="17" t="s">
        <v>137</v>
      </c>
      <c r="BE160" s="175">
        <f>IF(N160="základní",J160,0)</f>
        <v>0</v>
      </c>
      <c r="BF160" s="175">
        <f>IF(N160="snížená",J160,0)</f>
        <v>0</v>
      </c>
      <c r="BG160" s="175">
        <f>IF(N160="zákl. přenesená",J160,0)</f>
        <v>0</v>
      </c>
      <c r="BH160" s="175">
        <f>IF(N160="sníž. přenesená",J160,0)</f>
        <v>0</v>
      </c>
      <c r="BI160" s="175">
        <f>IF(N160="nulová",J160,0)</f>
        <v>0</v>
      </c>
      <c r="BJ160" s="17" t="s">
        <v>22</v>
      </c>
      <c r="BK160" s="175">
        <f>ROUND(I160*H160,2)</f>
        <v>0</v>
      </c>
      <c r="BL160" s="17" t="s">
        <v>145</v>
      </c>
      <c r="BM160" s="17" t="s">
        <v>779</v>
      </c>
    </row>
    <row r="161" spans="2:47" s="1" customFormat="1" ht="22.5" customHeight="1">
      <c r="B161" s="34"/>
      <c r="D161" s="176" t="s">
        <v>146</v>
      </c>
      <c r="F161" s="177" t="s">
        <v>778</v>
      </c>
      <c r="I161" s="178"/>
      <c r="L161" s="34"/>
      <c r="M161" s="63"/>
      <c r="N161" s="35"/>
      <c r="O161" s="35"/>
      <c r="P161" s="35"/>
      <c r="Q161" s="35"/>
      <c r="R161" s="35"/>
      <c r="S161" s="35"/>
      <c r="T161" s="64"/>
      <c r="AT161" s="17" t="s">
        <v>146</v>
      </c>
      <c r="AU161" s="17" t="s">
        <v>81</v>
      </c>
    </row>
    <row r="162" spans="2:51" s="11" customFormat="1" ht="31.5" customHeight="1">
      <c r="B162" s="179"/>
      <c r="D162" s="176" t="s">
        <v>147</v>
      </c>
      <c r="E162" s="180" t="s">
        <v>3</v>
      </c>
      <c r="F162" s="181" t="s">
        <v>780</v>
      </c>
      <c r="H162" s="182" t="s">
        <v>3</v>
      </c>
      <c r="I162" s="183"/>
      <c r="L162" s="179"/>
      <c r="M162" s="184"/>
      <c r="N162" s="185"/>
      <c r="O162" s="185"/>
      <c r="P162" s="185"/>
      <c r="Q162" s="185"/>
      <c r="R162" s="185"/>
      <c r="S162" s="185"/>
      <c r="T162" s="186"/>
      <c r="AT162" s="182" t="s">
        <v>147</v>
      </c>
      <c r="AU162" s="182" t="s">
        <v>81</v>
      </c>
      <c r="AV162" s="11" t="s">
        <v>22</v>
      </c>
      <c r="AW162" s="11" t="s">
        <v>37</v>
      </c>
      <c r="AX162" s="11" t="s">
        <v>73</v>
      </c>
      <c r="AY162" s="182" t="s">
        <v>137</v>
      </c>
    </row>
    <row r="163" spans="2:51" s="12" customFormat="1" ht="22.5" customHeight="1">
      <c r="B163" s="187"/>
      <c r="D163" s="176" t="s">
        <v>147</v>
      </c>
      <c r="E163" s="188" t="s">
        <v>3</v>
      </c>
      <c r="F163" s="189" t="s">
        <v>781</v>
      </c>
      <c r="H163" s="190">
        <v>2.738</v>
      </c>
      <c r="I163" s="191"/>
      <c r="L163" s="187"/>
      <c r="M163" s="192"/>
      <c r="N163" s="193"/>
      <c r="O163" s="193"/>
      <c r="P163" s="193"/>
      <c r="Q163" s="193"/>
      <c r="R163" s="193"/>
      <c r="S163" s="193"/>
      <c r="T163" s="194"/>
      <c r="AT163" s="188" t="s">
        <v>147</v>
      </c>
      <c r="AU163" s="188" t="s">
        <v>81</v>
      </c>
      <c r="AV163" s="12" t="s">
        <v>81</v>
      </c>
      <c r="AW163" s="12" t="s">
        <v>37</v>
      </c>
      <c r="AX163" s="12" t="s">
        <v>73</v>
      </c>
      <c r="AY163" s="188" t="s">
        <v>137</v>
      </c>
    </row>
    <row r="164" spans="2:51" s="13" customFormat="1" ht="22.5" customHeight="1">
      <c r="B164" s="195"/>
      <c r="D164" s="196" t="s">
        <v>147</v>
      </c>
      <c r="E164" s="197" t="s">
        <v>3</v>
      </c>
      <c r="F164" s="198" t="s">
        <v>150</v>
      </c>
      <c r="H164" s="199">
        <v>2.738</v>
      </c>
      <c r="I164" s="200"/>
      <c r="L164" s="195"/>
      <c r="M164" s="201"/>
      <c r="N164" s="202"/>
      <c r="O164" s="202"/>
      <c r="P164" s="202"/>
      <c r="Q164" s="202"/>
      <c r="R164" s="202"/>
      <c r="S164" s="202"/>
      <c r="T164" s="203"/>
      <c r="AT164" s="204" t="s">
        <v>147</v>
      </c>
      <c r="AU164" s="204" t="s">
        <v>81</v>
      </c>
      <c r="AV164" s="13" t="s">
        <v>145</v>
      </c>
      <c r="AW164" s="13" t="s">
        <v>37</v>
      </c>
      <c r="AX164" s="13" t="s">
        <v>22</v>
      </c>
      <c r="AY164" s="204" t="s">
        <v>137</v>
      </c>
    </row>
    <row r="165" spans="2:65" s="1" customFormat="1" ht="22.5" customHeight="1">
      <c r="B165" s="163"/>
      <c r="C165" s="164" t="s">
        <v>205</v>
      </c>
      <c r="D165" s="164" t="s">
        <v>140</v>
      </c>
      <c r="E165" s="165" t="s">
        <v>782</v>
      </c>
      <c r="F165" s="166" t="s">
        <v>783</v>
      </c>
      <c r="G165" s="167" t="s">
        <v>143</v>
      </c>
      <c r="H165" s="168">
        <v>6.11</v>
      </c>
      <c r="I165" s="169"/>
      <c r="J165" s="170">
        <f>ROUND(I165*H165,2)</f>
        <v>0</v>
      </c>
      <c r="K165" s="166" t="s">
        <v>3</v>
      </c>
      <c r="L165" s="34"/>
      <c r="M165" s="171" t="s">
        <v>3</v>
      </c>
      <c r="N165" s="172" t="s">
        <v>44</v>
      </c>
      <c r="O165" s="35"/>
      <c r="P165" s="173">
        <f>O165*H165</f>
        <v>0</v>
      </c>
      <c r="Q165" s="173">
        <v>0</v>
      </c>
      <c r="R165" s="173">
        <f>Q165*H165</f>
        <v>0</v>
      </c>
      <c r="S165" s="173">
        <v>0</v>
      </c>
      <c r="T165" s="174">
        <f>S165*H165</f>
        <v>0</v>
      </c>
      <c r="AR165" s="17" t="s">
        <v>145</v>
      </c>
      <c r="AT165" s="17" t="s">
        <v>140</v>
      </c>
      <c r="AU165" s="17" t="s">
        <v>81</v>
      </c>
      <c r="AY165" s="17" t="s">
        <v>137</v>
      </c>
      <c r="BE165" s="175">
        <f>IF(N165="základní",J165,0)</f>
        <v>0</v>
      </c>
      <c r="BF165" s="175">
        <f>IF(N165="snížená",J165,0)</f>
        <v>0</v>
      </c>
      <c r="BG165" s="175">
        <f>IF(N165="zákl. přenesená",J165,0)</f>
        <v>0</v>
      </c>
      <c r="BH165" s="175">
        <f>IF(N165="sníž. přenesená",J165,0)</f>
        <v>0</v>
      </c>
      <c r="BI165" s="175">
        <f>IF(N165="nulová",J165,0)</f>
        <v>0</v>
      </c>
      <c r="BJ165" s="17" t="s">
        <v>22</v>
      </c>
      <c r="BK165" s="175">
        <f>ROUND(I165*H165,2)</f>
        <v>0</v>
      </c>
      <c r="BL165" s="17" t="s">
        <v>145</v>
      </c>
      <c r="BM165" s="17" t="s">
        <v>784</v>
      </c>
    </row>
    <row r="166" spans="2:47" s="1" customFormat="1" ht="22.5" customHeight="1">
      <c r="B166" s="34"/>
      <c r="D166" s="176" t="s">
        <v>146</v>
      </c>
      <c r="F166" s="177" t="s">
        <v>783</v>
      </c>
      <c r="I166" s="178"/>
      <c r="L166" s="34"/>
      <c r="M166" s="63"/>
      <c r="N166" s="35"/>
      <c r="O166" s="35"/>
      <c r="P166" s="35"/>
      <c r="Q166" s="35"/>
      <c r="R166" s="35"/>
      <c r="S166" s="35"/>
      <c r="T166" s="64"/>
      <c r="AT166" s="17" t="s">
        <v>146</v>
      </c>
      <c r="AU166" s="17" t="s">
        <v>81</v>
      </c>
    </row>
    <row r="167" spans="2:51" s="11" customFormat="1" ht="31.5" customHeight="1">
      <c r="B167" s="179"/>
      <c r="D167" s="176" t="s">
        <v>147</v>
      </c>
      <c r="E167" s="180" t="s">
        <v>3</v>
      </c>
      <c r="F167" s="181" t="s">
        <v>785</v>
      </c>
      <c r="H167" s="182" t="s">
        <v>3</v>
      </c>
      <c r="I167" s="183"/>
      <c r="L167" s="179"/>
      <c r="M167" s="184"/>
      <c r="N167" s="185"/>
      <c r="O167" s="185"/>
      <c r="P167" s="185"/>
      <c r="Q167" s="185"/>
      <c r="R167" s="185"/>
      <c r="S167" s="185"/>
      <c r="T167" s="186"/>
      <c r="AT167" s="182" t="s">
        <v>147</v>
      </c>
      <c r="AU167" s="182" t="s">
        <v>81</v>
      </c>
      <c r="AV167" s="11" t="s">
        <v>22</v>
      </c>
      <c r="AW167" s="11" t="s">
        <v>37</v>
      </c>
      <c r="AX167" s="11" t="s">
        <v>73</v>
      </c>
      <c r="AY167" s="182" t="s">
        <v>137</v>
      </c>
    </row>
    <row r="168" spans="2:51" s="11" customFormat="1" ht="22.5" customHeight="1">
      <c r="B168" s="179"/>
      <c r="D168" s="176" t="s">
        <v>147</v>
      </c>
      <c r="E168" s="180" t="s">
        <v>3</v>
      </c>
      <c r="F168" s="181" t="s">
        <v>786</v>
      </c>
      <c r="H168" s="182" t="s">
        <v>3</v>
      </c>
      <c r="I168" s="183"/>
      <c r="L168" s="179"/>
      <c r="M168" s="184"/>
      <c r="N168" s="185"/>
      <c r="O168" s="185"/>
      <c r="P168" s="185"/>
      <c r="Q168" s="185"/>
      <c r="R168" s="185"/>
      <c r="S168" s="185"/>
      <c r="T168" s="186"/>
      <c r="AT168" s="182" t="s">
        <v>147</v>
      </c>
      <c r="AU168" s="182" t="s">
        <v>81</v>
      </c>
      <c r="AV168" s="11" t="s">
        <v>22</v>
      </c>
      <c r="AW168" s="11" t="s">
        <v>37</v>
      </c>
      <c r="AX168" s="11" t="s">
        <v>73</v>
      </c>
      <c r="AY168" s="182" t="s">
        <v>137</v>
      </c>
    </row>
    <row r="169" spans="2:51" s="12" customFormat="1" ht="22.5" customHeight="1">
      <c r="B169" s="187"/>
      <c r="D169" s="176" t="s">
        <v>147</v>
      </c>
      <c r="E169" s="188" t="s">
        <v>3</v>
      </c>
      <c r="F169" s="189" t="s">
        <v>787</v>
      </c>
      <c r="H169" s="190">
        <v>6.11</v>
      </c>
      <c r="I169" s="191"/>
      <c r="L169" s="187"/>
      <c r="M169" s="192"/>
      <c r="N169" s="193"/>
      <c r="O169" s="193"/>
      <c r="P169" s="193"/>
      <c r="Q169" s="193"/>
      <c r="R169" s="193"/>
      <c r="S169" s="193"/>
      <c r="T169" s="194"/>
      <c r="AT169" s="188" t="s">
        <v>147</v>
      </c>
      <c r="AU169" s="188" t="s">
        <v>81</v>
      </c>
      <c r="AV169" s="12" t="s">
        <v>81</v>
      </c>
      <c r="AW169" s="12" t="s">
        <v>37</v>
      </c>
      <c r="AX169" s="12" t="s">
        <v>73</v>
      </c>
      <c r="AY169" s="188" t="s">
        <v>137</v>
      </c>
    </row>
    <row r="170" spans="2:51" s="13" customFormat="1" ht="22.5" customHeight="1">
      <c r="B170" s="195"/>
      <c r="D170" s="196" t="s">
        <v>147</v>
      </c>
      <c r="E170" s="197" t="s">
        <v>3</v>
      </c>
      <c r="F170" s="198" t="s">
        <v>150</v>
      </c>
      <c r="H170" s="199">
        <v>6.11</v>
      </c>
      <c r="I170" s="200"/>
      <c r="L170" s="195"/>
      <c r="M170" s="201"/>
      <c r="N170" s="202"/>
      <c r="O170" s="202"/>
      <c r="P170" s="202"/>
      <c r="Q170" s="202"/>
      <c r="R170" s="202"/>
      <c r="S170" s="202"/>
      <c r="T170" s="203"/>
      <c r="AT170" s="204" t="s">
        <v>147</v>
      </c>
      <c r="AU170" s="204" t="s">
        <v>81</v>
      </c>
      <c r="AV170" s="13" t="s">
        <v>145</v>
      </c>
      <c r="AW170" s="13" t="s">
        <v>37</v>
      </c>
      <c r="AX170" s="13" t="s">
        <v>22</v>
      </c>
      <c r="AY170" s="204" t="s">
        <v>137</v>
      </c>
    </row>
    <row r="171" spans="2:65" s="1" customFormat="1" ht="22.5" customHeight="1">
      <c r="B171" s="163"/>
      <c r="C171" s="164" t="s">
        <v>208</v>
      </c>
      <c r="D171" s="164" t="s">
        <v>140</v>
      </c>
      <c r="E171" s="165" t="s">
        <v>788</v>
      </c>
      <c r="F171" s="166" t="s">
        <v>789</v>
      </c>
      <c r="G171" s="167" t="s">
        <v>143</v>
      </c>
      <c r="H171" s="168">
        <v>6.11</v>
      </c>
      <c r="I171" s="169"/>
      <c r="J171" s="170">
        <f>ROUND(I171*H171,2)</f>
        <v>0</v>
      </c>
      <c r="K171" s="166" t="s">
        <v>3</v>
      </c>
      <c r="L171" s="34"/>
      <c r="M171" s="171" t="s">
        <v>3</v>
      </c>
      <c r="N171" s="172" t="s">
        <v>44</v>
      </c>
      <c r="O171" s="35"/>
      <c r="P171" s="173">
        <f>O171*H171</f>
        <v>0</v>
      </c>
      <c r="Q171" s="173">
        <v>0</v>
      </c>
      <c r="R171" s="173">
        <f>Q171*H171</f>
        <v>0</v>
      </c>
      <c r="S171" s="173">
        <v>0</v>
      </c>
      <c r="T171" s="174">
        <f>S171*H171</f>
        <v>0</v>
      </c>
      <c r="AR171" s="17" t="s">
        <v>145</v>
      </c>
      <c r="AT171" s="17" t="s">
        <v>140</v>
      </c>
      <c r="AU171" s="17" t="s">
        <v>81</v>
      </c>
      <c r="AY171" s="17" t="s">
        <v>137</v>
      </c>
      <c r="BE171" s="175">
        <f>IF(N171="základní",J171,0)</f>
        <v>0</v>
      </c>
      <c r="BF171" s="175">
        <f>IF(N171="snížená",J171,0)</f>
        <v>0</v>
      </c>
      <c r="BG171" s="175">
        <f>IF(N171="zákl. přenesená",J171,0)</f>
        <v>0</v>
      </c>
      <c r="BH171" s="175">
        <f>IF(N171="sníž. přenesená",J171,0)</f>
        <v>0</v>
      </c>
      <c r="BI171" s="175">
        <f>IF(N171="nulová",J171,0)</f>
        <v>0</v>
      </c>
      <c r="BJ171" s="17" t="s">
        <v>22</v>
      </c>
      <c r="BK171" s="175">
        <f>ROUND(I171*H171,2)</f>
        <v>0</v>
      </c>
      <c r="BL171" s="17" t="s">
        <v>145</v>
      </c>
      <c r="BM171" s="17" t="s">
        <v>790</v>
      </c>
    </row>
    <row r="172" spans="2:47" s="1" customFormat="1" ht="22.5" customHeight="1">
      <c r="B172" s="34"/>
      <c r="D172" s="196" t="s">
        <v>146</v>
      </c>
      <c r="F172" s="208" t="s">
        <v>789</v>
      </c>
      <c r="I172" s="178"/>
      <c r="L172" s="34"/>
      <c r="M172" s="63"/>
      <c r="N172" s="35"/>
      <c r="O172" s="35"/>
      <c r="P172" s="35"/>
      <c r="Q172" s="35"/>
      <c r="R172" s="35"/>
      <c r="S172" s="35"/>
      <c r="T172" s="64"/>
      <c r="AT172" s="17" t="s">
        <v>146</v>
      </c>
      <c r="AU172" s="17" t="s">
        <v>81</v>
      </c>
    </row>
    <row r="173" spans="2:65" s="1" customFormat="1" ht="22.5" customHeight="1">
      <c r="B173" s="163"/>
      <c r="C173" s="164" t="s">
        <v>213</v>
      </c>
      <c r="D173" s="164" t="s">
        <v>140</v>
      </c>
      <c r="E173" s="165" t="s">
        <v>791</v>
      </c>
      <c r="F173" s="166" t="s">
        <v>792</v>
      </c>
      <c r="G173" s="167" t="s">
        <v>302</v>
      </c>
      <c r="H173" s="168">
        <v>0.217</v>
      </c>
      <c r="I173" s="169"/>
      <c r="J173" s="170">
        <f>ROUND(I173*H173,2)</f>
        <v>0</v>
      </c>
      <c r="K173" s="166" t="s">
        <v>3</v>
      </c>
      <c r="L173" s="34"/>
      <c r="M173" s="171" t="s">
        <v>3</v>
      </c>
      <c r="N173" s="172" t="s">
        <v>44</v>
      </c>
      <c r="O173" s="35"/>
      <c r="P173" s="173">
        <f>O173*H173</f>
        <v>0</v>
      </c>
      <c r="Q173" s="173">
        <v>0</v>
      </c>
      <c r="R173" s="173">
        <f>Q173*H173</f>
        <v>0</v>
      </c>
      <c r="S173" s="173">
        <v>0</v>
      </c>
      <c r="T173" s="174">
        <f>S173*H173</f>
        <v>0</v>
      </c>
      <c r="AR173" s="17" t="s">
        <v>145</v>
      </c>
      <c r="AT173" s="17" t="s">
        <v>140</v>
      </c>
      <c r="AU173" s="17" t="s">
        <v>81</v>
      </c>
      <c r="AY173" s="17" t="s">
        <v>137</v>
      </c>
      <c r="BE173" s="175">
        <f>IF(N173="základní",J173,0)</f>
        <v>0</v>
      </c>
      <c r="BF173" s="175">
        <f>IF(N173="snížená",J173,0)</f>
        <v>0</v>
      </c>
      <c r="BG173" s="175">
        <f>IF(N173="zákl. přenesená",J173,0)</f>
        <v>0</v>
      </c>
      <c r="BH173" s="175">
        <f>IF(N173="sníž. přenesená",J173,0)</f>
        <v>0</v>
      </c>
      <c r="BI173" s="175">
        <f>IF(N173="nulová",J173,0)</f>
        <v>0</v>
      </c>
      <c r="BJ173" s="17" t="s">
        <v>22</v>
      </c>
      <c r="BK173" s="175">
        <f>ROUND(I173*H173,2)</f>
        <v>0</v>
      </c>
      <c r="BL173" s="17" t="s">
        <v>145</v>
      </c>
      <c r="BM173" s="17" t="s">
        <v>793</v>
      </c>
    </row>
    <row r="174" spans="2:47" s="1" customFormat="1" ht="22.5" customHeight="1">
      <c r="B174" s="34"/>
      <c r="D174" s="176" t="s">
        <v>146</v>
      </c>
      <c r="F174" s="177" t="s">
        <v>792</v>
      </c>
      <c r="I174" s="178"/>
      <c r="L174" s="34"/>
      <c r="M174" s="63"/>
      <c r="N174" s="35"/>
      <c r="O174" s="35"/>
      <c r="P174" s="35"/>
      <c r="Q174" s="35"/>
      <c r="R174" s="35"/>
      <c r="S174" s="35"/>
      <c r="T174" s="64"/>
      <c r="AT174" s="17" t="s">
        <v>146</v>
      </c>
      <c r="AU174" s="17" t="s">
        <v>81</v>
      </c>
    </row>
    <row r="175" spans="2:51" s="11" customFormat="1" ht="22.5" customHeight="1">
      <c r="B175" s="179"/>
      <c r="D175" s="176" t="s">
        <v>147</v>
      </c>
      <c r="E175" s="180" t="s">
        <v>3</v>
      </c>
      <c r="F175" s="181" t="s">
        <v>794</v>
      </c>
      <c r="H175" s="182" t="s">
        <v>3</v>
      </c>
      <c r="I175" s="183"/>
      <c r="L175" s="179"/>
      <c r="M175" s="184"/>
      <c r="N175" s="185"/>
      <c r="O175" s="185"/>
      <c r="P175" s="185"/>
      <c r="Q175" s="185"/>
      <c r="R175" s="185"/>
      <c r="S175" s="185"/>
      <c r="T175" s="186"/>
      <c r="AT175" s="182" t="s">
        <v>147</v>
      </c>
      <c r="AU175" s="182" t="s">
        <v>81</v>
      </c>
      <c r="AV175" s="11" t="s">
        <v>22</v>
      </c>
      <c r="AW175" s="11" t="s">
        <v>37</v>
      </c>
      <c r="AX175" s="11" t="s">
        <v>73</v>
      </c>
      <c r="AY175" s="182" t="s">
        <v>137</v>
      </c>
    </row>
    <row r="176" spans="2:51" s="11" customFormat="1" ht="22.5" customHeight="1">
      <c r="B176" s="179"/>
      <c r="D176" s="176" t="s">
        <v>147</v>
      </c>
      <c r="E176" s="180" t="s">
        <v>3</v>
      </c>
      <c r="F176" s="181" t="s">
        <v>795</v>
      </c>
      <c r="H176" s="182" t="s">
        <v>3</v>
      </c>
      <c r="I176" s="183"/>
      <c r="L176" s="179"/>
      <c r="M176" s="184"/>
      <c r="N176" s="185"/>
      <c r="O176" s="185"/>
      <c r="P176" s="185"/>
      <c r="Q176" s="185"/>
      <c r="R176" s="185"/>
      <c r="S176" s="185"/>
      <c r="T176" s="186"/>
      <c r="AT176" s="182" t="s">
        <v>147</v>
      </c>
      <c r="AU176" s="182" t="s">
        <v>81</v>
      </c>
      <c r="AV176" s="11" t="s">
        <v>22</v>
      </c>
      <c r="AW176" s="11" t="s">
        <v>37</v>
      </c>
      <c r="AX176" s="11" t="s">
        <v>73</v>
      </c>
      <c r="AY176" s="182" t="s">
        <v>137</v>
      </c>
    </row>
    <row r="177" spans="2:51" s="12" customFormat="1" ht="22.5" customHeight="1">
      <c r="B177" s="187"/>
      <c r="D177" s="176" t="s">
        <v>147</v>
      </c>
      <c r="E177" s="188" t="s">
        <v>3</v>
      </c>
      <c r="F177" s="189" t="s">
        <v>796</v>
      </c>
      <c r="H177" s="190">
        <v>0.217</v>
      </c>
      <c r="I177" s="191"/>
      <c r="L177" s="187"/>
      <c r="M177" s="192"/>
      <c r="N177" s="193"/>
      <c r="O177" s="193"/>
      <c r="P177" s="193"/>
      <c r="Q177" s="193"/>
      <c r="R177" s="193"/>
      <c r="S177" s="193"/>
      <c r="T177" s="194"/>
      <c r="AT177" s="188" t="s">
        <v>147</v>
      </c>
      <c r="AU177" s="188" t="s">
        <v>81</v>
      </c>
      <c r="AV177" s="12" t="s">
        <v>81</v>
      </c>
      <c r="AW177" s="12" t="s">
        <v>37</v>
      </c>
      <c r="AX177" s="12" t="s">
        <v>73</v>
      </c>
      <c r="AY177" s="188" t="s">
        <v>137</v>
      </c>
    </row>
    <row r="178" spans="2:51" s="13" customFormat="1" ht="22.5" customHeight="1">
      <c r="B178" s="195"/>
      <c r="D178" s="196" t="s">
        <v>147</v>
      </c>
      <c r="E178" s="197" t="s">
        <v>3</v>
      </c>
      <c r="F178" s="198" t="s">
        <v>150</v>
      </c>
      <c r="H178" s="199">
        <v>0.217</v>
      </c>
      <c r="I178" s="200"/>
      <c r="L178" s="195"/>
      <c r="M178" s="201"/>
      <c r="N178" s="202"/>
      <c r="O178" s="202"/>
      <c r="P178" s="202"/>
      <c r="Q178" s="202"/>
      <c r="R178" s="202"/>
      <c r="S178" s="202"/>
      <c r="T178" s="203"/>
      <c r="AT178" s="204" t="s">
        <v>147</v>
      </c>
      <c r="AU178" s="204" t="s">
        <v>81</v>
      </c>
      <c r="AV178" s="13" t="s">
        <v>145</v>
      </c>
      <c r="AW178" s="13" t="s">
        <v>37</v>
      </c>
      <c r="AX178" s="13" t="s">
        <v>22</v>
      </c>
      <c r="AY178" s="204" t="s">
        <v>137</v>
      </c>
    </row>
    <row r="179" spans="2:65" s="1" customFormat="1" ht="22.5" customHeight="1">
      <c r="B179" s="163"/>
      <c r="C179" s="164" t="s">
        <v>9</v>
      </c>
      <c r="D179" s="164" t="s">
        <v>140</v>
      </c>
      <c r="E179" s="165" t="s">
        <v>797</v>
      </c>
      <c r="F179" s="166" t="s">
        <v>798</v>
      </c>
      <c r="G179" s="167" t="s">
        <v>278</v>
      </c>
      <c r="H179" s="168">
        <v>3.864</v>
      </c>
      <c r="I179" s="169"/>
      <c r="J179" s="170">
        <f>ROUND(I179*H179,2)</f>
        <v>0</v>
      </c>
      <c r="K179" s="166" t="s">
        <v>3</v>
      </c>
      <c r="L179" s="34"/>
      <c r="M179" s="171" t="s">
        <v>3</v>
      </c>
      <c r="N179" s="172" t="s">
        <v>44</v>
      </c>
      <c r="O179" s="35"/>
      <c r="P179" s="173">
        <f>O179*H179</f>
        <v>0</v>
      </c>
      <c r="Q179" s="173">
        <v>0</v>
      </c>
      <c r="R179" s="173">
        <f>Q179*H179</f>
        <v>0</v>
      </c>
      <c r="S179" s="173">
        <v>0</v>
      </c>
      <c r="T179" s="174">
        <f>S179*H179</f>
        <v>0</v>
      </c>
      <c r="AR179" s="17" t="s">
        <v>145</v>
      </c>
      <c r="AT179" s="17" t="s">
        <v>140</v>
      </c>
      <c r="AU179" s="17" t="s">
        <v>81</v>
      </c>
      <c r="AY179" s="17" t="s">
        <v>137</v>
      </c>
      <c r="BE179" s="175">
        <f>IF(N179="základní",J179,0)</f>
        <v>0</v>
      </c>
      <c r="BF179" s="175">
        <f>IF(N179="snížená",J179,0)</f>
        <v>0</v>
      </c>
      <c r="BG179" s="175">
        <f>IF(N179="zákl. přenesená",J179,0)</f>
        <v>0</v>
      </c>
      <c r="BH179" s="175">
        <f>IF(N179="sníž. přenesená",J179,0)</f>
        <v>0</v>
      </c>
      <c r="BI179" s="175">
        <f>IF(N179="nulová",J179,0)</f>
        <v>0</v>
      </c>
      <c r="BJ179" s="17" t="s">
        <v>22</v>
      </c>
      <c r="BK179" s="175">
        <f>ROUND(I179*H179,2)</f>
        <v>0</v>
      </c>
      <c r="BL179" s="17" t="s">
        <v>145</v>
      </c>
      <c r="BM179" s="17" t="s">
        <v>799</v>
      </c>
    </row>
    <row r="180" spans="2:47" s="1" customFormat="1" ht="22.5" customHeight="1">
      <c r="B180" s="34"/>
      <c r="D180" s="176" t="s">
        <v>146</v>
      </c>
      <c r="F180" s="177" t="s">
        <v>798</v>
      </c>
      <c r="I180" s="178"/>
      <c r="L180" s="34"/>
      <c r="M180" s="63"/>
      <c r="N180" s="35"/>
      <c r="O180" s="35"/>
      <c r="P180" s="35"/>
      <c r="Q180" s="35"/>
      <c r="R180" s="35"/>
      <c r="S180" s="35"/>
      <c r="T180" s="64"/>
      <c r="AT180" s="17" t="s">
        <v>146</v>
      </c>
      <c r="AU180" s="17" t="s">
        <v>81</v>
      </c>
    </row>
    <row r="181" spans="2:51" s="11" customFormat="1" ht="22.5" customHeight="1">
      <c r="B181" s="179"/>
      <c r="D181" s="176" t="s">
        <v>147</v>
      </c>
      <c r="E181" s="180" t="s">
        <v>3</v>
      </c>
      <c r="F181" s="181" t="s">
        <v>800</v>
      </c>
      <c r="H181" s="182" t="s">
        <v>3</v>
      </c>
      <c r="I181" s="183"/>
      <c r="L181" s="179"/>
      <c r="M181" s="184"/>
      <c r="N181" s="185"/>
      <c r="O181" s="185"/>
      <c r="P181" s="185"/>
      <c r="Q181" s="185"/>
      <c r="R181" s="185"/>
      <c r="S181" s="185"/>
      <c r="T181" s="186"/>
      <c r="AT181" s="182" t="s">
        <v>147</v>
      </c>
      <c r="AU181" s="182" t="s">
        <v>81</v>
      </c>
      <c r="AV181" s="11" t="s">
        <v>22</v>
      </c>
      <c r="AW181" s="11" t="s">
        <v>37</v>
      </c>
      <c r="AX181" s="11" t="s">
        <v>73</v>
      </c>
      <c r="AY181" s="182" t="s">
        <v>137</v>
      </c>
    </row>
    <row r="182" spans="2:51" s="11" customFormat="1" ht="22.5" customHeight="1">
      <c r="B182" s="179"/>
      <c r="D182" s="176" t="s">
        <v>147</v>
      </c>
      <c r="E182" s="180" t="s">
        <v>3</v>
      </c>
      <c r="F182" s="181" t="s">
        <v>801</v>
      </c>
      <c r="H182" s="182" t="s">
        <v>3</v>
      </c>
      <c r="I182" s="183"/>
      <c r="L182" s="179"/>
      <c r="M182" s="184"/>
      <c r="N182" s="185"/>
      <c r="O182" s="185"/>
      <c r="P182" s="185"/>
      <c r="Q182" s="185"/>
      <c r="R182" s="185"/>
      <c r="S182" s="185"/>
      <c r="T182" s="186"/>
      <c r="AT182" s="182" t="s">
        <v>147</v>
      </c>
      <c r="AU182" s="182" t="s">
        <v>81</v>
      </c>
      <c r="AV182" s="11" t="s">
        <v>22</v>
      </c>
      <c r="AW182" s="11" t="s">
        <v>37</v>
      </c>
      <c r="AX182" s="11" t="s">
        <v>73</v>
      </c>
      <c r="AY182" s="182" t="s">
        <v>137</v>
      </c>
    </row>
    <row r="183" spans="2:51" s="12" customFormat="1" ht="22.5" customHeight="1">
      <c r="B183" s="187"/>
      <c r="D183" s="176" t="s">
        <v>147</v>
      </c>
      <c r="E183" s="188" t="s">
        <v>3</v>
      </c>
      <c r="F183" s="189" t="s">
        <v>802</v>
      </c>
      <c r="H183" s="190">
        <v>2.654</v>
      </c>
      <c r="I183" s="191"/>
      <c r="L183" s="187"/>
      <c r="M183" s="192"/>
      <c r="N183" s="193"/>
      <c r="O183" s="193"/>
      <c r="P183" s="193"/>
      <c r="Q183" s="193"/>
      <c r="R183" s="193"/>
      <c r="S183" s="193"/>
      <c r="T183" s="194"/>
      <c r="AT183" s="188" t="s">
        <v>147</v>
      </c>
      <c r="AU183" s="188" t="s">
        <v>81</v>
      </c>
      <c r="AV183" s="12" t="s">
        <v>81</v>
      </c>
      <c r="AW183" s="12" t="s">
        <v>37</v>
      </c>
      <c r="AX183" s="12" t="s">
        <v>73</v>
      </c>
      <c r="AY183" s="188" t="s">
        <v>137</v>
      </c>
    </row>
    <row r="184" spans="2:51" s="12" customFormat="1" ht="22.5" customHeight="1">
      <c r="B184" s="187"/>
      <c r="D184" s="176" t="s">
        <v>147</v>
      </c>
      <c r="E184" s="188" t="s">
        <v>3</v>
      </c>
      <c r="F184" s="189" t="s">
        <v>803</v>
      </c>
      <c r="H184" s="190">
        <v>1.21</v>
      </c>
      <c r="I184" s="191"/>
      <c r="L184" s="187"/>
      <c r="M184" s="192"/>
      <c r="N184" s="193"/>
      <c r="O184" s="193"/>
      <c r="P184" s="193"/>
      <c r="Q184" s="193"/>
      <c r="R184" s="193"/>
      <c r="S184" s="193"/>
      <c r="T184" s="194"/>
      <c r="AT184" s="188" t="s">
        <v>147</v>
      </c>
      <c r="AU184" s="188" t="s">
        <v>81</v>
      </c>
      <c r="AV184" s="12" t="s">
        <v>81</v>
      </c>
      <c r="AW184" s="12" t="s">
        <v>37</v>
      </c>
      <c r="AX184" s="12" t="s">
        <v>73</v>
      </c>
      <c r="AY184" s="188" t="s">
        <v>137</v>
      </c>
    </row>
    <row r="185" spans="2:51" s="13" customFormat="1" ht="22.5" customHeight="1">
      <c r="B185" s="195"/>
      <c r="D185" s="196" t="s">
        <v>147</v>
      </c>
      <c r="E185" s="197" t="s">
        <v>3</v>
      </c>
      <c r="F185" s="198" t="s">
        <v>150</v>
      </c>
      <c r="H185" s="199">
        <v>3.864</v>
      </c>
      <c r="I185" s="200"/>
      <c r="L185" s="195"/>
      <c r="M185" s="201"/>
      <c r="N185" s="202"/>
      <c r="O185" s="202"/>
      <c r="P185" s="202"/>
      <c r="Q185" s="202"/>
      <c r="R185" s="202"/>
      <c r="S185" s="202"/>
      <c r="T185" s="203"/>
      <c r="AT185" s="204" t="s">
        <v>147</v>
      </c>
      <c r="AU185" s="204" t="s">
        <v>81</v>
      </c>
      <c r="AV185" s="13" t="s">
        <v>145</v>
      </c>
      <c r="AW185" s="13" t="s">
        <v>37</v>
      </c>
      <c r="AX185" s="13" t="s">
        <v>22</v>
      </c>
      <c r="AY185" s="204" t="s">
        <v>137</v>
      </c>
    </row>
    <row r="186" spans="2:65" s="1" customFormat="1" ht="22.5" customHeight="1">
      <c r="B186" s="163"/>
      <c r="C186" s="164" t="s">
        <v>221</v>
      </c>
      <c r="D186" s="164" t="s">
        <v>140</v>
      </c>
      <c r="E186" s="165" t="s">
        <v>804</v>
      </c>
      <c r="F186" s="166" t="s">
        <v>805</v>
      </c>
      <c r="G186" s="167" t="s">
        <v>143</v>
      </c>
      <c r="H186" s="168">
        <v>6.222</v>
      </c>
      <c r="I186" s="169"/>
      <c r="J186" s="170">
        <f>ROUND(I186*H186,2)</f>
        <v>0</v>
      </c>
      <c r="K186" s="166" t="s">
        <v>3</v>
      </c>
      <c r="L186" s="34"/>
      <c r="M186" s="171" t="s">
        <v>3</v>
      </c>
      <c r="N186" s="172" t="s">
        <v>44</v>
      </c>
      <c r="O186" s="35"/>
      <c r="P186" s="173">
        <f>O186*H186</f>
        <v>0</v>
      </c>
      <c r="Q186" s="173">
        <v>0</v>
      </c>
      <c r="R186" s="173">
        <f>Q186*H186</f>
        <v>0</v>
      </c>
      <c r="S186" s="173">
        <v>0</v>
      </c>
      <c r="T186" s="174">
        <f>S186*H186</f>
        <v>0</v>
      </c>
      <c r="AR186" s="17" t="s">
        <v>145</v>
      </c>
      <c r="AT186" s="17" t="s">
        <v>140</v>
      </c>
      <c r="AU186" s="17" t="s">
        <v>81</v>
      </c>
      <c r="AY186" s="17" t="s">
        <v>137</v>
      </c>
      <c r="BE186" s="175">
        <f>IF(N186="základní",J186,0)</f>
        <v>0</v>
      </c>
      <c r="BF186" s="175">
        <f>IF(N186="snížená",J186,0)</f>
        <v>0</v>
      </c>
      <c r="BG186" s="175">
        <f>IF(N186="zákl. přenesená",J186,0)</f>
        <v>0</v>
      </c>
      <c r="BH186" s="175">
        <f>IF(N186="sníž. přenesená",J186,0)</f>
        <v>0</v>
      </c>
      <c r="BI186" s="175">
        <f>IF(N186="nulová",J186,0)</f>
        <v>0</v>
      </c>
      <c r="BJ186" s="17" t="s">
        <v>22</v>
      </c>
      <c r="BK186" s="175">
        <f>ROUND(I186*H186,2)</f>
        <v>0</v>
      </c>
      <c r="BL186" s="17" t="s">
        <v>145</v>
      </c>
      <c r="BM186" s="17" t="s">
        <v>806</v>
      </c>
    </row>
    <row r="187" spans="2:47" s="1" customFormat="1" ht="22.5" customHeight="1">
      <c r="B187" s="34"/>
      <c r="D187" s="176" t="s">
        <v>146</v>
      </c>
      <c r="F187" s="177" t="s">
        <v>805</v>
      </c>
      <c r="I187" s="178"/>
      <c r="L187" s="34"/>
      <c r="M187" s="63"/>
      <c r="N187" s="35"/>
      <c r="O187" s="35"/>
      <c r="P187" s="35"/>
      <c r="Q187" s="35"/>
      <c r="R187" s="35"/>
      <c r="S187" s="35"/>
      <c r="T187" s="64"/>
      <c r="AT187" s="17" t="s">
        <v>146</v>
      </c>
      <c r="AU187" s="17" t="s">
        <v>81</v>
      </c>
    </row>
    <row r="188" spans="2:51" s="11" customFormat="1" ht="31.5" customHeight="1">
      <c r="B188" s="179"/>
      <c r="D188" s="176" t="s">
        <v>147</v>
      </c>
      <c r="E188" s="180" t="s">
        <v>3</v>
      </c>
      <c r="F188" s="181" t="s">
        <v>807</v>
      </c>
      <c r="H188" s="182" t="s">
        <v>3</v>
      </c>
      <c r="I188" s="183"/>
      <c r="L188" s="179"/>
      <c r="M188" s="184"/>
      <c r="N188" s="185"/>
      <c r="O188" s="185"/>
      <c r="P188" s="185"/>
      <c r="Q188" s="185"/>
      <c r="R188" s="185"/>
      <c r="S188" s="185"/>
      <c r="T188" s="186"/>
      <c r="AT188" s="182" t="s">
        <v>147</v>
      </c>
      <c r="AU188" s="182" t="s">
        <v>81</v>
      </c>
      <c r="AV188" s="11" t="s">
        <v>22</v>
      </c>
      <c r="AW188" s="11" t="s">
        <v>37</v>
      </c>
      <c r="AX188" s="11" t="s">
        <v>73</v>
      </c>
      <c r="AY188" s="182" t="s">
        <v>137</v>
      </c>
    </row>
    <row r="189" spans="2:51" s="11" customFormat="1" ht="22.5" customHeight="1">
      <c r="B189" s="179"/>
      <c r="D189" s="176" t="s">
        <v>147</v>
      </c>
      <c r="E189" s="180" t="s">
        <v>3</v>
      </c>
      <c r="F189" s="181" t="s">
        <v>801</v>
      </c>
      <c r="H189" s="182" t="s">
        <v>3</v>
      </c>
      <c r="I189" s="183"/>
      <c r="L189" s="179"/>
      <c r="M189" s="184"/>
      <c r="N189" s="185"/>
      <c r="O189" s="185"/>
      <c r="P189" s="185"/>
      <c r="Q189" s="185"/>
      <c r="R189" s="185"/>
      <c r="S189" s="185"/>
      <c r="T189" s="186"/>
      <c r="AT189" s="182" t="s">
        <v>147</v>
      </c>
      <c r="AU189" s="182" t="s">
        <v>81</v>
      </c>
      <c r="AV189" s="11" t="s">
        <v>22</v>
      </c>
      <c r="AW189" s="11" t="s">
        <v>37</v>
      </c>
      <c r="AX189" s="11" t="s">
        <v>73</v>
      </c>
      <c r="AY189" s="182" t="s">
        <v>137</v>
      </c>
    </row>
    <row r="190" spans="2:51" s="12" customFormat="1" ht="22.5" customHeight="1">
      <c r="B190" s="187"/>
      <c r="D190" s="176" t="s">
        <v>147</v>
      </c>
      <c r="E190" s="188" t="s">
        <v>3</v>
      </c>
      <c r="F190" s="189" t="s">
        <v>808</v>
      </c>
      <c r="H190" s="190">
        <v>3.702</v>
      </c>
      <c r="I190" s="191"/>
      <c r="L190" s="187"/>
      <c r="M190" s="192"/>
      <c r="N190" s="193"/>
      <c r="O190" s="193"/>
      <c r="P190" s="193"/>
      <c r="Q190" s="193"/>
      <c r="R190" s="193"/>
      <c r="S190" s="193"/>
      <c r="T190" s="194"/>
      <c r="AT190" s="188" t="s">
        <v>147</v>
      </c>
      <c r="AU190" s="188" t="s">
        <v>81</v>
      </c>
      <c r="AV190" s="12" t="s">
        <v>81</v>
      </c>
      <c r="AW190" s="12" t="s">
        <v>37</v>
      </c>
      <c r="AX190" s="12" t="s">
        <v>73</v>
      </c>
      <c r="AY190" s="188" t="s">
        <v>137</v>
      </c>
    </row>
    <row r="191" spans="2:51" s="12" customFormat="1" ht="22.5" customHeight="1">
      <c r="B191" s="187"/>
      <c r="D191" s="176" t="s">
        <v>147</v>
      </c>
      <c r="E191" s="188" t="s">
        <v>3</v>
      </c>
      <c r="F191" s="189" t="s">
        <v>809</v>
      </c>
      <c r="H191" s="190">
        <v>2.52</v>
      </c>
      <c r="I191" s="191"/>
      <c r="L191" s="187"/>
      <c r="M191" s="192"/>
      <c r="N191" s="193"/>
      <c r="O191" s="193"/>
      <c r="P191" s="193"/>
      <c r="Q191" s="193"/>
      <c r="R191" s="193"/>
      <c r="S191" s="193"/>
      <c r="T191" s="194"/>
      <c r="AT191" s="188" t="s">
        <v>147</v>
      </c>
      <c r="AU191" s="188" t="s">
        <v>81</v>
      </c>
      <c r="AV191" s="12" t="s">
        <v>81</v>
      </c>
      <c r="AW191" s="12" t="s">
        <v>37</v>
      </c>
      <c r="AX191" s="12" t="s">
        <v>73</v>
      </c>
      <c r="AY191" s="188" t="s">
        <v>137</v>
      </c>
    </row>
    <row r="192" spans="2:51" s="13" customFormat="1" ht="22.5" customHeight="1">
      <c r="B192" s="195"/>
      <c r="D192" s="196" t="s">
        <v>147</v>
      </c>
      <c r="E192" s="197" t="s">
        <v>3</v>
      </c>
      <c r="F192" s="198" t="s">
        <v>150</v>
      </c>
      <c r="H192" s="199">
        <v>6.222</v>
      </c>
      <c r="I192" s="200"/>
      <c r="L192" s="195"/>
      <c r="M192" s="201"/>
      <c r="N192" s="202"/>
      <c r="O192" s="202"/>
      <c r="P192" s="202"/>
      <c r="Q192" s="202"/>
      <c r="R192" s="202"/>
      <c r="S192" s="202"/>
      <c r="T192" s="203"/>
      <c r="AT192" s="204" t="s">
        <v>147</v>
      </c>
      <c r="AU192" s="204" t="s">
        <v>81</v>
      </c>
      <c r="AV192" s="13" t="s">
        <v>145</v>
      </c>
      <c r="AW192" s="13" t="s">
        <v>37</v>
      </c>
      <c r="AX192" s="13" t="s">
        <v>22</v>
      </c>
      <c r="AY192" s="204" t="s">
        <v>137</v>
      </c>
    </row>
    <row r="193" spans="2:65" s="1" customFormat="1" ht="22.5" customHeight="1">
      <c r="B193" s="163"/>
      <c r="C193" s="164" t="s">
        <v>228</v>
      </c>
      <c r="D193" s="164" t="s">
        <v>140</v>
      </c>
      <c r="E193" s="165" t="s">
        <v>810</v>
      </c>
      <c r="F193" s="166" t="s">
        <v>811</v>
      </c>
      <c r="G193" s="167" t="s">
        <v>143</v>
      </c>
      <c r="H193" s="168">
        <v>6.222</v>
      </c>
      <c r="I193" s="169"/>
      <c r="J193" s="170">
        <f>ROUND(I193*H193,2)</f>
        <v>0</v>
      </c>
      <c r="K193" s="166" t="s">
        <v>3</v>
      </c>
      <c r="L193" s="34"/>
      <c r="M193" s="171" t="s">
        <v>3</v>
      </c>
      <c r="N193" s="172" t="s">
        <v>44</v>
      </c>
      <c r="O193" s="35"/>
      <c r="P193" s="173">
        <f>O193*H193</f>
        <v>0</v>
      </c>
      <c r="Q193" s="173">
        <v>0</v>
      </c>
      <c r="R193" s="173">
        <f>Q193*H193</f>
        <v>0</v>
      </c>
      <c r="S193" s="173">
        <v>0</v>
      </c>
      <c r="T193" s="174">
        <f>S193*H193</f>
        <v>0</v>
      </c>
      <c r="AR193" s="17" t="s">
        <v>145</v>
      </c>
      <c r="AT193" s="17" t="s">
        <v>140</v>
      </c>
      <c r="AU193" s="17" t="s">
        <v>81</v>
      </c>
      <c r="AY193" s="17" t="s">
        <v>137</v>
      </c>
      <c r="BE193" s="175">
        <f>IF(N193="základní",J193,0)</f>
        <v>0</v>
      </c>
      <c r="BF193" s="175">
        <f>IF(N193="snížená",J193,0)</f>
        <v>0</v>
      </c>
      <c r="BG193" s="175">
        <f>IF(N193="zákl. přenesená",J193,0)</f>
        <v>0</v>
      </c>
      <c r="BH193" s="175">
        <f>IF(N193="sníž. přenesená",J193,0)</f>
        <v>0</v>
      </c>
      <c r="BI193" s="175">
        <f>IF(N193="nulová",J193,0)</f>
        <v>0</v>
      </c>
      <c r="BJ193" s="17" t="s">
        <v>22</v>
      </c>
      <c r="BK193" s="175">
        <f>ROUND(I193*H193,2)</f>
        <v>0</v>
      </c>
      <c r="BL193" s="17" t="s">
        <v>145</v>
      </c>
      <c r="BM193" s="17" t="s">
        <v>812</v>
      </c>
    </row>
    <row r="194" spans="2:47" s="1" customFormat="1" ht="22.5" customHeight="1">
      <c r="B194" s="34"/>
      <c r="D194" s="196" t="s">
        <v>146</v>
      </c>
      <c r="F194" s="208" t="s">
        <v>811</v>
      </c>
      <c r="I194" s="178"/>
      <c r="L194" s="34"/>
      <c r="M194" s="63"/>
      <c r="N194" s="35"/>
      <c r="O194" s="35"/>
      <c r="P194" s="35"/>
      <c r="Q194" s="35"/>
      <c r="R194" s="35"/>
      <c r="S194" s="35"/>
      <c r="T194" s="64"/>
      <c r="AT194" s="17" t="s">
        <v>146</v>
      </c>
      <c r="AU194" s="17" t="s">
        <v>81</v>
      </c>
    </row>
    <row r="195" spans="2:65" s="1" customFormat="1" ht="22.5" customHeight="1">
      <c r="B195" s="163"/>
      <c r="C195" s="164" t="s">
        <v>243</v>
      </c>
      <c r="D195" s="164" t="s">
        <v>140</v>
      </c>
      <c r="E195" s="165" t="s">
        <v>813</v>
      </c>
      <c r="F195" s="166" t="s">
        <v>814</v>
      </c>
      <c r="G195" s="167" t="s">
        <v>302</v>
      </c>
      <c r="H195" s="168">
        <v>0.241</v>
      </c>
      <c r="I195" s="169"/>
      <c r="J195" s="170">
        <f>ROUND(I195*H195,2)</f>
        <v>0</v>
      </c>
      <c r="K195" s="166" t="s">
        <v>3</v>
      </c>
      <c r="L195" s="34"/>
      <c r="M195" s="171" t="s">
        <v>3</v>
      </c>
      <c r="N195" s="172" t="s">
        <v>44</v>
      </c>
      <c r="O195" s="35"/>
      <c r="P195" s="173">
        <f>O195*H195</f>
        <v>0</v>
      </c>
      <c r="Q195" s="173">
        <v>0</v>
      </c>
      <c r="R195" s="173">
        <f>Q195*H195</f>
        <v>0</v>
      </c>
      <c r="S195" s="173">
        <v>0</v>
      </c>
      <c r="T195" s="174">
        <f>S195*H195</f>
        <v>0</v>
      </c>
      <c r="AR195" s="17" t="s">
        <v>145</v>
      </c>
      <c r="AT195" s="17" t="s">
        <v>140</v>
      </c>
      <c r="AU195" s="17" t="s">
        <v>81</v>
      </c>
      <c r="AY195" s="17" t="s">
        <v>137</v>
      </c>
      <c r="BE195" s="175">
        <f>IF(N195="základní",J195,0)</f>
        <v>0</v>
      </c>
      <c r="BF195" s="175">
        <f>IF(N195="snížená",J195,0)</f>
        <v>0</v>
      </c>
      <c r="BG195" s="175">
        <f>IF(N195="zákl. přenesená",J195,0)</f>
        <v>0</v>
      </c>
      <c r="BH195" s="175">
        <f>IF(N195="sníž. přenesená",J195,0)</f>
        <v>0</v>
      </c>
      <c r="BI195" s="175">
        <f>IF(N195="nulová",J195,0)</f>
        <v>0</v>
      </c>
      <c r="BJ195" s="17" t="s">
        <v>22</v>
      </c>
      <c r="BK195" s="175">
        <f>ROUND(I195*H195,2)</f>
        <v>0</v>
      </c>
      <c r="BL195" s="17" t="s">
        <v>145</v>
      </c>
      <c r="BM195" s="17" t="s">
        <v>815</v>
      </c>
    </row>
    <row r="196" spans="2:47" s="1" customFormat="1" ht="22.5" customHeight="1">
      <c r="B196" s="34"/>
      <c r="D196" s="176" t="s">
        <v>146</v>
      </c>
      <c r="F196" s="177" t="s">
        <v>814</v>
      </c>
      <c r="I196" s="178"/>
      <c r="L196" s="34"/>
      <c r="M196" s="63"/>
      <c r="N196" s="35"/>
      <c r="O196" s="35"/>
      <c r="P196" s="35"/>
      <c r="Q196" s="35"/>
      <c r="R196" s="35"/>
      <c r="S196" s="35"/>
      <c r="T196" s="64"/>
      <c r="AT196" s="17" t="s">
        <v>146</v>
      </c>
      <c r="AU196" s="17" t="s">
        <v>81</v>
      </c>
    </row>
    <row r="197" spans="2:51" s="11" customFormat="1" ht="22.5" customHeight="1">
      <c r="B197" s="179"/>
      <c r="D197" s="176" t="s">
        <v>147</v>
      </c>
      <c r="E197" s="180" t="s">
        <v>3</v>
      </c>
      <c r="F197" s="181" t="s">
        <v>816</v>
      </c>
      <c r="H197" s="182" t="s">
        <v>3</v>
      </c>
      <c r="I197" s="183"/>
      <c r="L197" s="179"/>
      <c r="M197" s="184"/>
      <c r="N197" s="185"/>
      <c r="O197" s="185"/>
      <c r="P197" s="185"/>
      <c r="Q197" s="185"/>
      <c r="R197" s="185"/>
      <c r="S197" s="185"/>
      <c r="T197" s="186"/>
      <c r="AT197" s="182" t="s">
        <v>147</v>
      </c>
      <c r="AU197" s="182" t="s">
        <v>81</v>
      </c>
      <c r="AV197" s="11" t="s">
        <v>22</v>
      </c>
      <c r="AW197" s="11" t="s">
        <v>37</v>
      </c>
      <c r="AX197" s="11" t="s">
        <v>73</v>
      </c>
      <c r="AY197" s="182" t="s">
        <v>137</v>
      </c>
    </row>
    <row r="198" spans="2:51" s="12" customFormat="1" ht="22.5" customHeight="1">
      <c r="B198" s="187"/>
      <c r="D198" s="176" t="s">
        <v>147</v>
      </c>
      <c r="E198" s="188" t="s">
        <v>3</v>
      </c>
      <c r="F198" s="189" t="s">
        <v>817</v>
      </c>
      <c r="H198" s="190">
        <v>0.241</v>
      </c>
      <c r="I198" s="191"/>
      <c r="L198" s="187"/>
      <c r="M198" s="192"/>
      <c r="N198" s="193"/>
      <c r="O198" s="193"/>
      <c r="P198" s="193"/>
      <c r="Q198" s="193"/>
      <c r="R198" s="193"/>
      <c r="S198" s="193"/>
      <c r="T198" s="194"/>
      <c r="AT198" s="188" t="s">
        <v>147</v>
      </c>
      <c r="AU198" s="188" t="s">
        <v>81</v>
      </c>
      <c r="AV198" s="12" t="s">
        <v>81</v>
      </c>
      <c r="AW198" s="12" t="s">
        <v>37</v>
      </c>
      <c r="AX198" s="12" t="s">
        <v>73</v>
      </c>
      <c r="AY198" s="188" t="s">
        <v>137</v>
      </c>
    </row>
    <row r="199" spans="2:51" s="13" customFormat="1" ht="22.5" customHeight="1">
      <c r="B199" s="195"/>
      <c r="D199" s="196" t="s">
        <v>147</v>
      </c>
      <c r="E199" s="197" t="s">
        <v>3</v>
      </c>
      <c r="F199" s="198" t="s">
        <v>150</v>
      </c>
      <c r="H199" s="199">
        <v>0.241</v>
      </c>
      <c r="I199" s="200"/>
      <c r="L199" s="195"/>
      <c r="M199" s="201"/>
      <c r="N199" s="202"/>
      <c r="O199" s="202"/>
      <c r="P199" s="202"/>
      <c r="Q199" s="202"/>
      <c r="R199" s="202"/>
      <c r="S199" s="202"/>
      <c r="T199" s="203"/>
      <c r="AT199" s="204" t="s">
        <v>147</v>
      </c>
      <c r="AU199" s="204" t="s">
        <v>81</v>
      </c>
      <c r="AV199" s="13" t="s">
        <v>145</v>
      </c>
      <c r="AW199" s="13" t="s">
        <v>37</v>
      </c>
      <c r="AX199" s="13" t="s">
        <v>22</v>
      </c>
      <c r="AY199" s="204" t="s">
        <v>137</v>
      </c>
    </row>
    <row r="200" spans="2:65" s="1" customFormat="1" ht="31.5" customHeight="1">
      <c r="B200" s="163"/>
      <c r="C200" s="164" t="s">
        <v>248</v>
      </c>
      <c r="D200" s="164" t="s">
        <v>140</v>
      </c>
      <c r="E200" s="165" t="s">
        <v>818</v>
      </c>
      <c r="F200" s="166" t="s">
        <v>819</v>
      </c>
      <c r="G200" s="167" t="s">
        <v>143</v>
      </c>
      <c r="H200" s="168">
        <v>24.135</v>
      </c>
      <c r="I200" s="169"/>
      <c r="J200" s="170">
        <f>ROUND(I200*H200,2)</f>
        <v>0</v>
      </c>
      <c r="K200" s="166" t="s">
        <v>3</v>
      </c>
      <c r="L200" s="34"/>
      <c r="M200" s="171" t="s">
        <v>3</v>
      </c>
      <c r="N200" s="172" t="s">
        <v>44</v>
      </c>
      <c r="O200" s="35"/>
      <c r="P200" s="173">
        <f>O200*H200</f>
        <v>0</v>
      </c>
      <c r="Q200" s="173">
        <v>0</v>
      </c>
      <c r="R200" s="173">
        <f>Q200*H200</f>
        <v>0</v>
      </c>
      <c r="S200" s="173">
        <v>0</v>
      </c>
      <c r="T200" s="174">
        <f>S200*H200</f>
        <v>0</v>
      </c>
      <c r="AR200" s="17" t="s">
        <v>145</v>
      </c>
      <c r="AT200" s="17" t="s">
        <v>140</v>
      </c>
      <c r="AU200" s="17" t="s">
        <v>81</v>
      </c>
      <c r="AY200" s="17" t="s">
        <v>137</v>
      </c>
      <c r="BE200" s="175">
        <f>IF(N200="základní",J200,0)</f>
        <v>0</v>
      </c>
      <c r="BF200" s="175">
        <f>IF(N200="snížená",J200,0)</f>
        <v>0</v>
      </c>
      <c r="BG200" s="175">
        <f>IF(N200="zákl. přenesená",J200,0)</f>
        <v>0</v>
      </c>
      <c r="BH200" s="175">
        <f>IF(N200="sníž. přenesená",J200,0)</f>
        <v>0</v>
      </c>
      <c r="BI200" s="175">
        <f>IF(N200="nulová",J200,0)</f>
        <v>0</v>
      </c>
      <c r="BJ200" s="17" t="s">
        <v>22</v>
      </c>
      <c r="BK200" s="175">
        <f>ROUND(I200*H200,2)</f>
        <v>0</v>
      </c>
      <c r="BL200" s="17" t="s">
        <v>145</v>
      </c>
      <c r="BM200" s="17" t="s">
        <v>820</v>
      </c>
    </row>
    <row r="201" spans="2:47" s="1" customFormat="1" ht="22.5" customHeight="1">
      <c r="B201" s="34"/>
      <c r="D201" s="176" t="s">
        <v>146</v>
      </c>
      <c r="F201" s="177" t="s">
        <v>819</v>
      </c>
      <c r="I201" s="178"/>
      <c r="L201" s="34"/>
      <c r="M201" s="63"/>
      <c r="N201" s="35"/>
      <c r="O201" s="35"/>
      <c r="P201" s="35"/>
      <c r="Q201" s="35"/>
      <c r="R201" s="35"/>
      <c r="S201" s="35"/>
      <c r="T201" s="64"/>
      <c r="AT201" s="17" t="s">
        <v>146</v>
      </c>
      <c r="AU201" s="17" t="s">
        <v>81</v>
      </c>
    </row>
    <row r="202" spans="2:51" s="11" customFormat="1" ht="31.5" customHeight="1">
      <c r="B202" s="179"/>
      <c r="D202" s="176" t="s">
        <v>147</v>
      </c>
      <c r="E202" s="180" t="s">
        <v>3</v>
      </c>
      <c r="F202" s="181" t="s">
        <v>821</v>
      </c>
      <c r="H202" s="182" t="s">
        <v>3</v>
      </c>
      <c r="I202" s="183"/>
      <c r="L202" s="179"/>
      <c r="M202" s="184"/>
      <c r="N202" s="185"/>
      <c r="O202" s="185"/>
      <c r="P202" s="185"/>
      <c r="Q202" s="185"/>
      <c r="R202" s="185"/>
      <c r="S202" s="185"/>
      <c r="T202" s="186"/>
      <c r="AT202" s="182" t="s">
        <v>147</v>
      </c>
      <c r="AU202" s="182" t="s">
        <v>81</v>
      </c>
      <c r="AV202" s="11" t="s">
        <v>22</v>
      </c>
      <c r="AW202" s="11" t="s">
        <v>37</v>
      </c>
      <c r="AX202" s="11" t="s">
        <v>73</v>
      </c>
      <c r="AY202" s="182" t="s">
        <v>137</v>
      </c>
    </row>
    <row r="203" spans="2:51" s="12" customFormat="1" ht="22.5" customHeight="1">
      <c r="B203" s="187"/>
      <c r="D203" s="176" t="s">
        <v>147</v>
      </c>
      <c r="E203" s="188" t="s">
        <v>3</v>
      </c>
      <c r="F203" s="189" t="s">
        <v>822</v>
      </c>
      <c r="H203" s="190">
        <v>6.143</v>
      </c>
      <c r="I203" s="191"/>
      <c r="L203" s="187"/>
      <c r="M203" s="192"/>
      <c r="N203" s="193"/>
      <c r="O203" s="193"/>
      <c r="P203" s="193"/>
      <c r="Q203" s="193"/>
      <c r="R203" s="193"/>
      <c r="S203" s="193"/>
      <c r="T203" s="194"/>
      <c r="AT203" s="188" t="s">
        <v>147</v>
      </c>
      <c r="AU203" s="188" t="s">
        <v>81</v>
      </c>
      <c r="AV203" s="12" t="s">
        <v>81</v>
      </c>
      <c r="AW203" s="12" t="s">
        <v>37</v>
      </c>
      <c r="AX203" s="12" t="s">
        <v>73</v>
      </c>
      <c r="AY203" s="188" t="s">
        <v>137</v>
      </c>
    </row>
    <row r="204" spans="2:51" s="12" customFormat="1" ht="22.5" customHeight="1">
      <c r="B204" s="187"/>
      <c r="D204" s="176" t="s">
        <v>147</v>
      </c>
      <c r="E204" s="188" t="s">
        <v>3</v>
      </c>
      <c r="F204" s="189" t="s">
        <v>823</v>
      </c>
      <c r="H204" s="190">
        <v>5.72</v>
      </c>
      <c r="I204" s="191"/>
      <c r="L204" s="187"/>
      <c r="M204" s="192"/>
      <c r="N204" s="193"/>
      <c r="O204" s="193"/>
      <c r="P204" s="193"/>
      <c r="Q204" s="193"/>
      <c r="R204" s="193"/>
      <c r="S204" s="193"/>
      <c r="T204" s="194"/>
      <c r="AT204" s="188" t="s">
        <v>147</v>
      </c>
      <c r="AU204" s="188" t="s">
        <v>81</v>
      </c>
      <c r="AV204" s="12" t="s">
        <v>81</v>
      </c>
      <c r="AW204" s="12" t="s">
        <v>37</v>
      </c>
      <c r="AX204" s="12" t="s">
        <v>73</v>
      </c>
      <c r="AY204" s="188" t="s">
        <v>137</v>
      </c>
    </row>
    <row r="205" spans="2:51" s="12" customFormat="1" ht="22.5" customHeight="1">
      <c r="B205" s="187"/>
      <c r="D205" s="176" t="s">
        <v>147</v>
      </c>
      <c r="E205" s="188" t="s">
        <v>3</v>
      </c>
      <c r="F205" s="189" t="s">
        <v>824</v>
      </c>
      <c r="H205" s="190">
        <v>4.55</v>
      </c>
      <c r="I205" s="191"/>
      <c r="L205" s="187"/>
      <c r="M205" s="192"/>
      <c r="N205" s="193"/>
      <c r="O205" s="193"/>
      <c r="P205" s="193"/>
      <c r="Q205" s="193"/>
      <c r="R205" s="193"/>
      <c r="S205" s="193"/>
      <c r="T205" s="194"/>
      <c r="AT205" s="188" t="s">
        <v>147</v>
      </c>
      <c r="AU205" s="188" t="s">
        <v>81</v>
      </c>
      <c r="AV205" s="12" t="s">
        <v>81</v>
      </c>
      <c r="AW205" s="12" t="s">
        <v>37</v>
      </c>
      <c r="AX205" s="12" t="s">
        <v>73</v>
      </c>
      <c r="AY205" s="188" t="s">
        <v>137</v>
      </c>
    </row>
    <row r="206" spans="2:51" s="12" customFormat="1" ht="22.5" customHeight="1">
      <c r="B206" s="187"/>
      <c r="D206" s="176" t="s">
        <v>147</v>
      </c>
      <c r="E206" s="188" t="s">
        <v>3</v>
      </c>
      <c r="F206" s="189" t="s">
        <v>825</v>
      </c>
      <c r="H206" s="190">
        <v>7.722</v>
      </c>
      <c r="I206" s="191"/>
      <c r="L206" s="187"/>
      <c r="M206" s="192"/>
      <c r="N206" s="193"/>
      <c r="O206" s="193"/>
      <c r="P206" s="193"/>
      <c r="Q206" s="193"/>
      <c r="R206" s="193"/>
      <c r="S206" s="193"/>
      <c r="T206" s="194"/>
      <c r="AT206" s="188" t="s">
        <v>147</v>
      </c>
      <c r="AU206" s="188" t="s">
        <v>81</v>
      </c>
      <c r="AV206" s="12" t="s">
        <v>81</v>
      </c>
      <c r="AW206" s="12" t="s">
        <v>37</v>
      </c>
      <c r="AX206" s="12" t="s">
        <v>73</v>
      </c>
      <c r="AY206" s="188" t="s">
        <v>137</v>
      </c>
    </row>
    <row r="207" spans="2:51" s="13" customFormat="1" ht="22.5" customHeight="1">
      <c r="B207" s="195"/>
      <c r="D207" s="176" t="s">
        <v>147</v>
      </c>
      <c r="E207" s="205" t="s">
        <v>3</v>
      </c>
      <c r="F207" s="206" t="s">
        <v>150</v>
      </c>
      <c r="H207" s="207">
        <v>24.135</v>
      </c>
      <c r="I207" s="200"/>
      <c r="L207" s="195"/>
      <c r="M207" s="201"/>
      <c r="N207" s="202"/>
      <c r="O207" s="202"/>
      <c r="P207" s="202"/>
      <c r="Q207" s="202"/>
      <c r="R207" s="202"/>
      <c r="S207" s="202"/>
      <c r="T207" s="203"/>
      <c r="AT207" s="204" t="s">
        <v>147</v>
      </c>
      <c r="AU207" s="204" t="s">
        <v>81</v>
      </c>
      <c r="AV207" s="13" t="s">
        <v>145</v>
      </c>
      <c r="AW207" s="13" t="s">
        <v>37</v>
      </c>
      <c r="AX207" s="13" t="s">
        <v>22</v>
      </c>
      <c r="AY207" s="204" t="s">
        <v>137</v>
      </c>
    </row>
    <row r="208" spans="2:63" s="10" customFormat="1" ht="29.25" customHeight="1">
      <c r="B208" s="149"/>
      <c r="D208" s="160" t="s">
        <v>72</v>
      </c>
      <c r="E208" s="161" t="s">
        <v>138</v>
      </c>
      <c r="F208" s="161" t="s">
        <v>139</v>
      </c>
      <c r="I208" s="152"/>
      <c r="J208" s="162">
        <f>BK208</f>
        <v>0</v>
      </c>
      <c r="L208" s="149"/>
      <c r="M208" s="154"/>
      <c r="N208" s="155"/>
      <c r="O208" s="155"/>
      <c r="P208" s="156">
        <f>SUM(P209:P246)</f>
        <v>0</v>
      </c>
      <c r="Q208" s="155"/>
      <c r="R208" s="156">
        <f>SUM(R209:R246)</f>
        <v>0</v>
      </c>
      <c r="S208" s="155"/>
      <c r="T208" s="157">
        <f>SUM(T209:T246)</f>
        <v>0</v>
      </c>
      <c r="AR208" s="150" t="s">
        <v>22</v>
      </c>
      <c r="AT208" s="158" t="s">
        <v>72</v>
      </c>
      <c r="AU208" s="158" t="s">
        <v>22</v>
      </c>
      <c r="AY208" s="150" t="s">
        <v>137</v>
      </c>
      <c r="BK208" s="159">
        <f>SUM(BK209:BK246)</f>
        <v>0</v>
      </c>
    </row>
    <row r="209" spans="2:65" s="1" customFormat="1" ht="22.5" customHeight="1">
      <c r="B209" s="163"/>
      <c r="C209" s="164" t="s">
        <v>253</v>
      </c>
      <c r="D209" s="164" t="s">
        <v>140</v>
      </c>
      <c r="E209" s="165" t="s">
        <v>826</v>
      </c>
      <c r="F209" s="166" t="s">
        <v>827</v>
      </c>
      <c r="G209" s="167" t="s">
        <v>143</v>
      </c>
      <c r="H209" s="168">
        <v>44.852</v>
      </c>
      <c r="I209" s="169"/>
      <c r="J209" s="170">
        <f>ROUND(I209*H209,2)</f>
        <v>0</v>
      </c>
      <c r="K209" s="166" t="s">
        <v>3</v>
      </c>
      <c r="L209" s="34"/>
      <c r="M209" s="171" t="s">
        <v>3</v>
      </c>
      <c r="N209" s="172" t="s">
        <v>44</v>
      </c>
      <c r="O209" s="35"/>
      <c r="P209" s="173">
        <f>O209*H209</f>
        <v>0</v>
      </c>
      <c r="Q209" s="173">
        <v>0</v>
      </c>
      <c r="R209" s="173">
        <f>Q209*H209</f>
        <v>0</v>
      </c>
      <c r="S209" s="173">
        <v>0</v>
      </c>
      <c r="T209" s="174">
        <f>S209*H209</f>
        <v>0</v>
      </c>
      <c r="AR209" s="17" t="s">
        <v>145</v>
      </c>
      <c r="AT209" s="17" t="s">
        <v>140</v>
      </c>
      <c r="AU209" s="17" t="s">
        <v>81</v>
      </c>
      <c r="AY209" s="17" t="s">
        <v>137</v>
      </c>
      <c r="BE209" s="175">
        <f>IF(N209="základní",J209,0)</f>
        <v>0</v>
      </c>
      <c r="BF209" s="175">
        <f>IF(N209="snížená",J209,0)</f>
        <v>0</v>
      </c>
      <c r="BG209" s="175">
        <f>IF(N209="zákl. přenesená",J209,0)</f>
        <v>0</v>
      </c>
      <c r="BH209" s="175">
        <f>IF(N209="sníž. přenesená",J209,0)</f>
        <v>0</v>
      </c>
      <c r="BI209" s="175">
        <f>IF(N209="nulová",J209,0)</f>
        <v>0</v>
      </c>
      <c r="BJ209" s="17" t="s">
        <v>22</v>
      </c>
      <c r="BK209" s="175">
        <f>ROUND(I209*H209,2)</f>
        <v>0</v>
      </c>
      <c r="BL209" s="17" t="s">
        <v>145</v>
      </c>
      <c r="BM209" s="17" t="s">
        <v>828</v>
      </c>
    </row>
    <row r="210" spans="2:47" s="1" customFormat="1" ht="22.5" customHeight="1">
      <c r="B210" s="34"/>
      <c r="D210" s="176" t="s">
        <v>146</v>
      </c>
      <c r="F210" s="177" t="s">
        <v>827</v>
      </c>
      <c r="I210" s="178"/>
      <c r="L210" s="34"/>
      <c r="M210" s="63"/>
      <c r="N210" s="35"/>
      <c r="O210" s="35"/>
      <c r="P210" s="35"/>
      <c r="Q210" s="35"/>
      <c r="R210" s="35"/>
      <c r="S210" s="35"/>
      <c r="T210" s="64"/>
      <c r="AT210" s="17" t="s">
        <v>146</v>
      </c>
      <c r="AU210" s="17" t="s">
        <v>81</v>
      </c>
    </row>
    <row r="211" spans="2:51" s="11" customFormat="1" ht="31.5" customHeight="1">
      <c r="B211" s="179"/>
      <c r="D211" s="176" t="s">
        <v>147</v>
      </c>
      <c r="E211" s="180" t="s">
        <v>3</v>
      </c>
      <c r="F211" s="181" t="s">
        <v>829</v>
      </c>
      <c r="H211" s="182" t="s">
        <v>3</v>
      </c>
      <c r="I211" s="183"/>
      <c r="L211" s="179"/>
      <c r="M211" s="184"/>
      <c r="N211" s="185"/>
      <c r="O211" s="185"/>
      <c r="P211" s="185"/>
      <c r="Q211" s="185"/>
      <c r="R211" s="185"/>
      <c r="S211" s="185"/>
      <c r="T211" s="186"/>
      <c r="AT211" s="182" t="s">
        <v>147</v>
      </c>
      <c r="AU211" s="182" t="s">
        <v>81</v>
      </c>
      <c r="AV211" s="11" t="s">
        <v>22</v>
      </c>
      <c r="AW211" s="11" t="s">
        <v>37</v>
      </c>
      <c r="AX211" s="11" t="s">
        <v>73</v>
      </c>
      <c r="AY211" s="182" t="s">
        <v>137</v>
      </c>
    </row>
    <row r="212" spans="2:51" s="11" customFormat="1" ht="22.5" customHeight="1">
      <c r="B212" s="179"/>
      <c r="D212" s="176" t="s">
        <v>147</v>
      </c>
      <c r="E212" s="180" t="s">
        <v>3</v>
      </c>
      <c r="F212" s="181" t="s">
        <v>830</v>
      </c>
      <c r="H212" s="182" t="s">
        <v>3</v>
      </c>
      <c r="I212" s="183"/>
      <c r="L212" s="179"/>
      <c r="M212" s="184"/>
      <c r="N212" s="185"/>
      <c r="O212" s="185"/>
      <c r="P212" s="185"/>
      <c r="Q212" s="185"/>
      <c r="R212" s="185"/>
      <c r="S212" s="185"/>
      <c r="T212" s="186"/>
      <c r="AT212" s="182" t="s">
        <v>147</v>
      </c>
      <c r="AU212" s="182" t="s">
        <v>81</v>
      </c>
      <c r="AV212" s="11" t="s">
        <v>22</v>
      </c>
      <c r="AW212" s="11" t="s">
        <v>37</v>
      </c>
      <c r="AX212" s="11" t="s">
        <v>73</v>
      </c>
      <c r="AY212" s="182" t="s">
        <v>137</v>
      </c>
    </row>
    <row r="213" spans="2:51" s="12" customFormat="1" ht="22.5" customHeight="1">
      <c r="B213" s="187"/>
      <c r="D213" s="176" t="s">
        <v>147</v>
      </c>
      <c r="E213" s="188" t="s">
        <v>3</v>
      </c>
      <c r="F213" s="189" t="s">
        <v>831</v>
      </c>
      <c r="H213" s="190">
        <v>39.223</v>
      </c>
      <c r="I213" s="191"/>
      <c r="L213" s="187"/>
      <c r="M213" s="192"/>
      <c r="N213" s="193"/>
      <c r="O213" s="193"/>
      <c r="P213" s="193"/>
      <c r="Q213" s="193"/>
      <c r="R213" s="193"/>
      <c r="S213" s="193"/>
      <c r="T213" s="194"/>
      <c r="AT213" s="188" t="s">
        <v>147</v>
      </c>
      <c r="AU213" s="188" t="s">
        <v>81</v>
      </c>
      <c r="AV213" s="12" t="s">
        <v>81</v>
      </c>
      <c r="AW213" s="12" t="s">
        <v>37</v>
      </c>
      <c r="AX213" s="12" t="s">
        <v>73</v>
      </c>
      <c r="AY213" s="188" t="s">
        <v>137</v>
      </c>
    </row>
    <row r="214" spans="2:51" s="12" customFormat="1" ht="22.5" customHeight="1">
      <c r="B214" s="187"/>
      <c r="D214" s="176" t="s">
        <v>147</v>
      </c>
      <c r="E214" s="188" t="s">
        <v>3</v>
      </c>
      <c r="F214" s="189" t="s">
        <v>832</v>
      </c>
      <c r="H214" s="190">
        <v>-4.84</v>
      </c>
      <c r="I214" s="191"/>
      <c r="L214" s="187"/>
      <c r="M214" s="192"/>
      <c r="N214" s="193"/>
      <c r="O214" s="193"/>
      <c r="P214" s="193"/>
      <c r="Q214" s="193"/>
      <c r="R214" s="193"/>
      <c r="S214" s="193"/>
      <c r="T214" s="194"/>
      <c r="AT214" s="188" t="s">
        <v>147</v>
      </c>
      <c r="AU214" s="188" t="s">
        <v>81</v>
      </c>
      <c r="AV214" s="12" t="s">
        <v>81</v>
      </c>
      <c r="AW214" s="12" t="s">
        <v>37</v>
      </c>
      <c r="AX214" s="12" t="s">
        <v>73</v>
      </c>
      <c r="AY214" s="188" t="s">
        <v>137</v>
      </c>
    </row>
    <row r="215" spans="2:51" s="12" customFormat="1" ht="22.5" customHeight="1">
      <c r="B215" s="187"/>
      <c r="D215" s="176" t="s">
        <v>147</v>
      </c>
      <c r="E215" s="188" t="s">
        <v>3</v>
      </c>
      <c r="F215" s="189" t="s">
        <v>833</v>
      </c>
      <c r="H215" s="190">
        <v>10.469</v>
      </c>
      <c r="I215" s="191"/>
      <c r="L215" s="187"/>
      <c r="M215" s="192"/>
      <c r="N215" s="193"/>
      <c r="O215" s="193"/>
      <c r="P215" s="193"/>
      <c r="Q215" s="193"/>
      <c r="R215" s="193"/>
      <c r="S215" s="193"/>
      <c r="T215" s="194"/>
      <c r="AT215" s="188" t="s">
        <v>147</v>
      </c>
      <c r="AU215" s="188" t="s">
        <v>81</v>
      </c>
      <c r="AV215" s="12" t="s">
        <v>81</v>
      </c>
      <c r="AW215" s="12" t="s">
        <v>37</v>
      </c>
      <c r="AX215" s="12" t="s">
        <v>73</v>
      </c>
      <c r="AY215" s="188" t="s">
        <v>137</v>
      </c>
    </row>
    <row r="216" spans="2:51" s="13" customFormat="1" ht="22.5" customHeight="1">
      <c r="B216" s="195"/>
      <c r="D216" s="196" t="s">
        <v>147</v>
      </c>
      <c r="E216" s="197" t="s">
        <v>3</v>
      </c>
      <c r="F216" s="198" t="s">
        <v>150</v>
      </c>
      <c r="H216" s="199">
        <v>44.852</v>
      </c>
      <c r="I216" s="200"/>
      <c r="L216" s="195"/>
      <c r="M216" s="201"/>
      <c r="N216" s="202"/>
      <c r="O216" s="202"/>
      <c r="P216" s="202"/>
      <c r="Q216" s="202"/>
      <c r="R216" s="202"/>
      <c r="S216" s="202"/>
      <c r="T216" s="203"/>
      <c r="AT216" s="204" t="s">
        <v>147</v>
      </c>
      <c r="AU216" s="204" t="s">
        <v>81</v>
      </c>
      <c r="AV216" s="13" t="s">
        <v>145</v>
      </c>
      <c r="AW216" s="13" t="s">
        <v>37</v>
      </c>
      <c r="AX216" s="13" t="s">
        <v>22</v>
      </c>
      <c r="AY216" s="204" t="s">
        <v>137</v>
      </c>
    </row>
    <row r="217" spans="2:65" s="1" customFormat="1" ht="22.5" customHeight="1">
      <c r="B217" s="163"/>
      <c r="C217" s="164" t="s">
        <v>8</v>
      </c>
      <c r="D217" s="164" t="s">
        <v>140</v>
      </c>
      <c r="E217" s="165" t="s">
        <v>834</v>
      </c>
      <c r="F217" s="166" t="s">
        <v>835</v>
      </c>
      <c r="G217" s="167" t="s">
        <v>193</v>
      </c>
      <c r="H217" s="168">
        <v>108</v>
      </c>
      <c r="I217" s="169"/>
      <c r="J217" s="170">
        <f>ROUND(I217*H217,2)</f>
        <v>0</v>
      </c>
      <c r="K217" s="166" t="s">
        <v>3</v>
      </c>
      <c r="L217" s="34"/>
      <c r="M217" s="171" t="s">
        <v>3</v>
      </c>
      <c r="N217" s="172" t="s">
        <v>44</v>
      </c>
      <c r="O217" s="35"/>
      <c r="P217" s="173">
        <f>O217*H217</f>
        <v>0</v>
      </c>
      <c r="Q217" s="173">
        <v>0</v>
      </c>
      <c r="R217" s="173">
        <f>Q217*H217</f>
        <v>0</v>
      </c>
      <c r="S217" s="173">
        <v>0</v>
      </c>
      <c r="T217" s="174">
        <f>S217*H217</f>
        <v>0</v>
      </c>
      <c r="AR217" s="17" t="s">
        <v>145</v>
      </c>
      <c r="AT217" s="17" t="s">
        <v>140</v>
      </c>
      <c r="AU217" s="17" t="s">
        <v>81</v>
      </c>
      <c r="AY217" s="17" t="s">
        <v>137</v>
      </c>
      <c r="BE217" s="175">
        <f>IF(N217="základní",J217,0)</f>
        <v>0</v>
      </c>
      <c r="BF217" s="175">
        <f>IF(N217="snížená",J217,0)</f>
        <v>0</v>
      </c>
      <c r="BG217" s="175">
        <f>IF(N217="zákl. přenesená",J217,0)</f>
        <v>0</v>
      </c>
      <c r="BH217" s="175">
        <f>IF(N217="sníž. přenesená",J217,0)</f>
        <v>0</v>
      </c>
      <c r="BI217" s="175">
        <f>IF(N217="nulová",J217,0)</f>
        <v>0</v>
      </c>
      <c r="BJ217" s="17" t="s">
        <v>22</v>
      </c>
      <c r="BK217" s="175">
        <f>ROUND(I217*H217,2)</f>
        <v>0</v>
      </c>
      <c r="BL217" s="17" t="s">
        <v>145</v>
      </c>
      <c r="BM217" s="17" t="s">
        <v>836</v>
      </c>
    </row>
    <row r="218" spans="2:47" s="1" customFormat="1" ht="22.5" customHeight="1">
      <c r="B218" s="34"/>
      <c r="D218" s="196" t="s">
        <v>146</v>
      </c>
      <c r="F218" s="208" t="s">
        <v>835</v>
      </c>
      <c r="I218" s="178"/>
      <c r="L218" s="34"/>
      <c r="M218" s="63"/>
      <c r="N218" s="35"/>
      <c r="O218" s="35"/>
      <c r="P218" s="35"/>
      <c r="Q218" s="35"/>
      <c r="R218" s="35"/>
      <c r="S218" s="35"/>
      <c r="T218" s="64"/>
      <c r="AT218" s="17" t="s">
        <v>146</v>
      </c>
      <c r="AU218" s="17" t="s">
        <v>81</v>
      </c>
    </row>
    <row r="219" spans="2:65" s="1" customFormat="1" ht="22.5" customHeight="1">
      <c r="B219" s="163"/>
      <c r="C219" s="209" t="s">
        <v>269</v>
      </c>
      <c r="D219" s="209" t="s">
        <v>202</v>
      </c>
      <c r="E219" s="210" t="s">
        <v>837</v>
      </c>
      <c r="F219" s="211" t="s">
        <v>838</v>
      </c>
      <c r="G219" s="212" t="s">
        <v>193</v>
      </c>
      <c r="H219" s="213">
        <v>109.08</v>
      </c>
      <c r="I219" s="214"/>
      <c r="J219" s="215">
        <f>ROUND(I219*H219,2)</f>
        <v>0</v>
      </c>
      <c r="K219" s="211" t="s">
        <v>3</v>
      </c>
      <c r="L219" s="216"/>
      <c r="M219" s="217" t="s">
        <v>3</v>
      </c>
      <c r="N219" s="218" t="s">
        <v>44</v>
      </c>
      <c r="O219" s="35"/>
      <c r="P219" s="173">
        <f>O219*H219</f>
        <v>0</v>
      </c>
      <c r="Q219" s="173">
        <v>0</v>
      </c>
      <c r="R219" s="173">
        <f>Q219*H219</f>
        <v>0</v>
      </c>
      <c r="S219" s="173">
        <v>0</v>
      </c>
      <c r="T219" s="174">
        <f>S219*H219</f>
        <v>0</v>
      </c>
      <c r="AR219" s="17" t="s">
        <v>182</v>
      </c>
      <c r="AT219" s="17" t="s">
        <v>202</v>
      </c>
      <c r="AU219" s="17" t="s">
        <v>81</v>
      </c>
      <c r="AY219" s="17" t="s">
        <v>137</v>
      </c>
      <c r="BE219" s="175">
        <f>IF(N219="základní",J219,0)</f>
        <v>0</v>
      </c>
      <c r="BF219" s="175">
        <f>IF(N219="snížená",J219,0)</f>
        <v>0</v>
      </c>
      <c r="BG219" s="175">
        <f>IF(N219="zákl. přenesená",J219,0)</f>
        <v>0</v>
      </c>
      <c r="BH219" s="175">
        <f>IF(N219="sníž. přenesená",J219,0)</f>
        <v>0</v>
      </c>
      <c r="BI219" s="175">
        <f>IF(N219="nulová",J219,0)</f>
        <v>0</v>
      </c>
      <c r="BJ219" s="17" t="s">
        <v>22</v>
      </c>
      <c r="BK219" s="175">
        <f>ROUND(I219*H219,2)</f>
        <v>0</v>
      </c>
      <c r="BL219" s="17" t="s">
        <v>145</v>
      </c>
      <c r="BM219" s="17" t="s">
        <v>839</v>
      </c>
    </row>
    <row r="220" spans="2:47" s="1" customFormat="1" ht="22.5" customHeight="1">
      <c r="B220" s="34"/>
      <c r="D220" s="176" t="s">
        <v>146</v>
      </c>
      <c r="F220" s="177" t="s">
        <v>838</v>
      </c>
      <c r="I220" s="178"/>
      <c r="L220" s="34"/>
      <c r="M220" s="63"/>
      <c r="N220" s="35"/>
      <c r="O220" s="35"/>
      <c r="P220" s="35"/>
      <c r="Q220" s="35"/>
      <c r="R220" s="35"/>
      <c r="S220" s="35"/>
      <c r="T220" s="64"/>
      <c r="AT220" s="17" t="s">
        <v>146</v>
      </c>
      <c r="AU220" s="17" t="s">
        <v>81</v>
      </c>
    </row>
    <row r="221" spans="2:51" s="11" customFormat="1" ht="31.5" customHeight="1">
      <c r="B221" s="179"/>
      <c r="D221" s="176" t="s">
        <v>147</v>
      </c>
      <c r="E221" s="180" t="s">
        <v>3</v>
      </c>
      <c r="F221" s="181" t="s">
        <v>840</v>
      </c>
      <c r="H221" s="182" t="s">
        <v>3</v>
      </c>
      <c r="I221" s="183"/>
      <c r="L221" s="179"/>
      <c r="M221" s="184"/>
      <c r="N221" s="185"/>
      <c r="O221" s="185"/>
      <c r="P221" s="185"/>
      <c r="Q221" s="185"/>
      <c r="R221" s="185"/>
      <c r="S221" s="185"/>
      <c r="T221" s="186"/>
      <c r="AT221" s="182" t="s">
        <v>147</v>
      </c>
      <c r="AU221" s="182" t="s">
        <v>81</v>
      </c>
      <c r="AV221" s="11" t="s">
        <v>22</v>
      </c>
      <c r="AW221" s="11" t="s">
        <v>37</v>
      </c>
      <c r="AX221" s="11" t="s">
        <v>73</v>
      </c>
      <c r="AY221" s="182" t="s">
        <v>137</v>
      </c>
    </row>
    <row r="222" spans="2:51" s="12" customFormat="1" ht="22.5" customHeight="1">
      <c r="B222" s="187"/>
      <c r="D222" s="176" t="s">
        <v>147</v>
      </c>
      <c r="E222" s="188" t="s">
        <v>3</v>
      </c>
      <c r="F222" s="189" t="s">
        <v>841</v>
      </c>
      <c r="H222" s="190">
        <v>109.08</v>
      </c>
      <c r="I222" s="191"/>
      <c r="L222" s="187"/>
      <c r="M222" s="192"/>
      <c r="N222" s="193"/>
      <c r="O222" s="193"/>
      <c r="P222" s="193"/>
      <c r="Q222" s="193"/>
      <c r="R222" s="193"/>
      <c r="S222" s="193"/>
      <c r="T222" s="194"/>
      <c r="AT222" s="188" t="s">
        <v>147</v>
      </c>
      <c r="AU222" s="188" t="s">
        <v>81</v>
      </c>
      <c r="AV222" s="12" t="s">
        <v>81</v>
      </c>
      <c r="AW222" s="12" t="s">
        <v>37</v>
      </c>
      <c r="AX222" s="12" t="s">
        <v>73</v>
      </c>
      <c r="AY222" s="188" t="s">
        <v>137</v>
      </c>
    </row>
    <row r="223" spans="2:51" s="13" customFormat="1" ht="22.5" customHeight="1">
      <c r="B223" s="195"/>
      <c r="D223" s="196" t="s">
        <v>147</v>
      </c>
      <c r="E223" s="197" t="s">
        <v>3</v>
      </c>
      <c r="F223" s="198" t="s">
        <v>150</v>
      </c>
      <c r="H223" s="199">
        <v>109.08</v>
      </c>
      <c r="I223" s="200"/>
      <c r="L223" s="195"/>
      <c r="M223" s="201"/>
      <c r="N223" s="202"/>
      <c r="O223" s="202"/>
      <c r="P223" s="202"/>
      <c r="Q223" s="202"/>
      <c r="R223" s="202"/>
      <c r="S223" s="202"/>
      <c r="T223" s="203"/>
      <c r="AT223" s="204" t="s">
        <v>147</v>
      </c>
      <c r="AU223" s="204" t="s">
        <v>81</v>
      </c>
      <c r="AV223" s="13" t="s">
        <v>145</v>
      </c>
      <c r="AW223" s="13" t="s">
        <v>37</v>
      </c>
      <c r="AX223" s="13" t="s">
        <v>22</v>
      </c>
      <c r="AY223" s="204" t="s">
        <v>137</v>
      </c>
    </row>
    <row r="224" spans="2:65" s="1" customFormat="1" ht="22.5" customHeight="1">
      <c r="B224" s="163"/>
      <c r="C224" s="164" t="s">
        <v>275</v>
      </c>
      <c r="D224" s="164" t="s">
        <v>140</v>
      </c>
      <c r="E224" s="165" t="s">
        <v>141</v>
      </c>
      <c r="F224" s="166" t="s">
        <v>142</v>
      </c>
      <c r="G224" s="167" t="s">
        <v>143</v>
      </c>
      <c r="H224" s="168">
        <v>1.8</v>
      </c>
      <c r="I224" s="169"/>
      <c r="J224" s="170">
        <f>ROUND(I224*H224,2)</f>
        <v>0</v>
      </c>
      <c r="K224" s="166" t="s">
        <v>3</v>
      </c>
      <c r="L224" s="34"/>
      <c r="M224" s="171" t="s">
        <v>3</v>
      </c>
      <c r="N224" s="172" t="s">
        <v>44</v>
      </c>
      <c r="O224" s="35"/>
      <c r="P224" s="173">
        <f>O224*H224</f>
        <v>0</v>
      </c>
      <c r="Q224" s="173">
        <v>0</v>
      </c>
      <c r="R224" s="173">
        <f>Q224*H224</f>
        <v>0</v>
      </c>
      <c r="S224" s="173">
        <v>0</v>
      </c>
      <c r="T224" s="174">
        <f>S224*H224</f>
        <v>0</v>
      </c>
      <c r="AR224" s="17" t="s">
        <v>145</v>
      </c>
      <c r="AT224" s="17" t="s">
        <v>140</v>
      </c>
      <c r="AU224" s="17" t="s">
        <v>81</v>
      </c>
      <c r="AY224" s="17" t="s">
        <v>137</v>
      </c>
      <c r="BE224" s="175">
        <f>IF(N224="základní",J224,0)</f>
        <v>0</v>
      </c>
      <c r="BF224" s="175">
        <f>IF(N224="snížená",J224,0)</f>
        <v>0</v>
      </c>
      <c r="BG224" s="175">
        <f>IF(N224="zákl. přenesená",J224,0)</f>
        <v>0</v>
      </c>
      <c r="BH224" s="175">
        <f>IF(N224="sníž. přenesená",J224,0)</f>
        <v>0</v>
      </c>
      <c r="BI224" s="175">
        <f>IF(N224="nulová",J224,0)</f>
        <v>0</v>
      </c>
      <c r="BJ224" s="17" t="s">
        <v>22</v>
      </c>
      <c r="BK224" s="175">
        <f>ROUND(I224*H224,2)</f>
        <v>0</v>
      </c>
      <c r="BL224" s="17" t="s">
        <v>145</v>
      </c>
      <c r="BM224" s="17" t="s">
        <v>842</v>
      </c>
    </row>
    <row r="225" spans="2:47" s="1" customFormat="1" ht="22.5" customHeight="1">
      <c r="B225" s="34"/>
      <c r="D225" s="176" t="s">
        <v>146</v>
      </c>
      <c r="F225" s="177" t="s">
        <v>142</v>
      </c>
      <c r="I225" s="178"/>
      <c r="L225" s="34"/>
      <c r="M225" s="63"/>
      <c r="N225" s="35"/>
      <c r="O225" s="35"/>
      <c r="P225" s="35"/>
      <c r="Q225" s="35"/>
      <c r="R225" s="35"/>
      <c r="S225" s="35"/>
      <c r="T225" s="64"/>
      <c r="AT225" s="17" t="s">
        <v>146</v>
      </c>
      <c r="AU225" s="17" t="s">
        <v>81</v>
      </c>
    </row>
    <row r="226" spans="2:51" s="11" customFormat="1" ht="31.5" customHeight="1">
      <c r="B226" s="179"/>
      <c r="D226" s="176" t="s">
        <v>147</v>
      </c>
      <c r="E226" s="180" t="s">
        <v>3</v>
      </c>
      <c r="F226" s="181" t="s">
        <v>148</v>
      </c>
      <c r="H226" s="182" t="s">
        <v>3</v>
      </c>
      <c r="I226" s="183"/>
      <c r="L226" s="179"/>
      <c r="M226" s="184"/>
      <c r="N226" s="185"/>
      <c r="O226" s="185"/>
      <c r="P226" s="185"/>
      <c r="Q226" s="185"/>
      <c r="R226" s="185"/>
      <c r="S226" s="185"/>
      <c r="T226" s="186"/>
      <c r="AT226" s="182" t="s">
        <v>147</v>
      </c>
      <c r="AU226" s="182" t="s">
        <v>81</v>
      </c>
      <c r="AV226" s="11" t="s">
        <v>22</v>
      </c>
      <c r="AW226" s="11" t="s">
        <v>37</v>
      </c>
      <c r="AX226" s="11" t="s">
        <v>73</v>
      </c>
      <c r="AY226" s="182" t="s">
        <v>137</v>
      </c>
    </row>
    <row r="227" spans="2:51" s="12" customFormat="1" ht="22.5" customHeight="1">
      <c r="B227" s="187"/>
      <c r="D227" s="176" t="s">
        <v>147</v>
      </c>
      <c r="E227" s="188" t="s">
        <v>3</v>
      </c>
      <c r="F227" s="189" t="s">
        <v>843</v>
      </c>
      <c r="H227" s="190">
        <v>0.6</v>
      </c>
      <c r="I227" s="191"/>
      <c r="L227" s="187"/>
      <c r="M227" s="192"/>
      <c r="N227" s="193"/>
      <c r="O227" s="193"/>
      <c r="P227" s="193"/>
      <c r="Q227" s="193"/>
      <c r="R227" s="193"/>
      <c r="S227" s="193"/>
      <c r="T227" s="194"/>
      <c r="AT227" s="188" t="s">
        <v>147</v>
      </c>
      <c r="AU227" s="188" t="s">
        <v>81</v>
      </c>
      <c r="AV227" s="12" t="s">
        <v>81</v>
      </c>
      <c r="AW227" s="12" t="s">
        <v>37</v>
      </c>
      <c r="AX227" s="12" t="s">
        <v>73</v>
      </c>
      <c r="AY227" s="188" t="s">
        <v>137</v>
      </c>
    </row>
    <row r="228" spans="2:51" s="12" customFormat="1" ht="22.5" customHeight="1">
      <c r="B228" s="187"/>
      <c r="D228" s="176" t="s">
        <v>147</v>
      </c>
      <c r="E228" s="188" t="s">
        <v>3</v>
      </c>
      <c r="F228" s="189" t="s">
        <v>844</v>
      </c>
      <c r="H228" s="190">
        <v>1.2</v>
      </c>
      <c r="I228" s="191"/>
      <c r="L228" s="187"/>
      <c r="M228" s="192"/>
      <c r="N228" s="193"/>
      <c r="O228" s="193"/>
      <c r="P228" s="193"/>
      <c r="Q228" s="193"/>
      <c r="R228" s="193"/>
      <c r="S228" s="193"/>
      <c r="T228" s="194"/>
      <c r="AT228" s="188" t="s">
        <v>147</v>
      </c>
      <c r="AU228" s="188" t="s">
        <v>81</v>
      </c>
      <c r="AV228" s="12" t="s">
        <v>81</v>
      </c>
      <c r="AW228" s="12" t="s">
        <v>37</v>
      </c>
      <c r="AX228" s="12" t="s">
        <v>73</v>
      </c>
      <c r="AY228" s="188" t="s">
        <v>137</v>
      </c>
    </row>
    <row r="229" spans="2:51" s="13" customFormat="1" ht="22.5" customHeight="1">
      <c r="B229" s="195"/>
      <c r="D229" s="196" t="s">
        <v>147</v>
      </c>
      <c r="E229" s="197" t="s">
        <v>3</v>
      </c>
      <c r="F229" s="198" t="s">
        <v>150</v>
      </c>
      <c r="H229" s="199">
        <v>1.8</v>
      </c>
      <c r="I229" s="200"/>
      <c r="L229" s="195"/>
      <c r="M229" s="201"/>
      <c r="N229" s="202"/>
      <c r="O229" s="202"/>
      <c r="P229" s="202"/>
      <c r="Q229" s="202"/>
      <c r="R229" s="202"/>
      <c r="S229" s="202"/>
      <c r="T229" s="203"/>
      <c r="AT229" s="204" t="s">
        <v>147</v>
      </c>
      <c r="AU229" s="204" t="s">
        <v>81</v>
      </c>
      <c r="AV229" s="13" t="s">
        <v>145</v>
      </c>
      <c r="AW229" s="13" t="s">
        <v>37</v>
      </c>
      <c r="AX229" s="13" t="s">
        <v>22</v>
      </c>
      <c r="AY229" s="204" t="s">
        <v>137</v>
      </c>
    </row>
    <row r="230" spans="2:65" s="1" customFormat="1" ht="22.5" customHeight="1">
      <c r="B230" s="163"/>
      <c r="C230" s="164" t="s">
        <v>283</v>
      </c>
      <c r="D230" s="164" t="s">
        <v>140</v>
      </c>
      <c r="E230" s="165" t="s">
        <v>151</v>
      </c>
      <c r="F230" s="166" t="s">
        <v>152</v>
      </c>
      <c r="G230" s="167" t="s">
        <v>143</v>
      </c>
      <c r="H230" s="168">
        <v>14.7</v>
      </c>
      <c r="I230" s="169"/>
      <c r="J230" s="170">
        <f>ROUND(I230*H230,2)</f>
        <v>0</v>
      </c>
      <c r="K230" s="166" t="s">
        <v>3</v>
      </c>
      <c r="L230" s="34"/>
      <c r="M230" s="171" t="s">
        <v>3</v>
      </c>
      <c r="N230" s="172" t="s">
        <v>44</v>
      </c>
      <c r="O230" s="35"/>
      <c r="P230" s="173">
        <f>O230*H230</f>
        <v>0</v>
      </c>
      <c r="Q230" s="173">
        <v>0</v>
      </c>
      <c r="R230" s="173">
        <f>Q230*H230</f>
        <v>0</v>
      </c>
      <c r="S230" s="173">
        <v>0</v>
      </c>
      <c r="T230" s="174">
        <f>S230*H230</f>
        <v>0</v>
      </c>
      <c r="AR230" s="17" t="s">
        <v>145</v>
      </c>
      <c r="AT230" s="17" t="s">
        <v>140</v>
      </c>
      <c r="AU230" s="17" t="s">
        <v>81</v>
      </c>
      <c r="AY230" s="17" t="s">
        <v>137</v>
      </c>
      <c r="BE230" s="175">
        <f>IF(N230="základní",J230,0)</f>
        <v>0</v>
      </c>
      <c r="BF230" s="175">
        <f>IF(N230="snížená",J230,0)</f>
        <v>0</v>
      </c>
      <c r="BG230" s="175">
        <f>IF(N230="zákl. přenesená",J230,0)</f>
        <v>0</v>
      </c>
      <c r="BH230" s="175">
        <f>IF(N230="sníž. přenesená",J230,0)</f>
        <v>0</v>
      </c>
      <c r="BI230" s="175">
        <f>IF(N230="nulová",J230,0)</f>
        <v>0</v>
      </c>
      <c r="BJ230" s="17" t="s">
        <v>22</v>
      </c>
      <c r="BK230" s="175">
        <f>ROUND(I230*H230,2)</f>
        <v>0</v>
      </c>
      <c r="BL230" s="17" t="s">
        <v>145</v>
      </c>
      <c r="BM230" s="17" t="s">
        <v>845</v>
      </c>
    </row>
    <row r="231" spans="2:47" s="1" customFormat="1" ht="22.5" customHeight="1">
      <c r="B231" s="34"/>
      <c r="D231" s="176" t="s">
        <v>146</v>
      </c>
      <c r="F231" s="177" t="s">
        <v>152</v>
      </c>
      <c r="I231" s="178"/>
      <c r="L231" s="34"/>
      <c r="M231" s="63"/>
      <c r="N231" s="35"/>
      <c r="O231" s="35"/>
      <c r="P231" s="35"/>
      <c r="Q231" s="35"/>
      <c r="R231" s="35"/>
      <c r="S231" s="35"/>
      <c r="T231" s="64"/>
      <c r="AT231" s="17" t="s">
        <v>146</v>
      </c>
      <c r="AU231" s="17" t="s">
        <v>81</v>
      </c>
    </row>
    <row r="232" spans="2:51" s="11" customFormat="1" ht="31.5" customHeight="1">
      <c r="B232" s="179"/>
      <c r="D232" s="176" t="s">
        <v>147</v>
      </c>
      <c r="E232" s="180" t="s">
        <v>3</v>
      </c>
      <c r="F232" s="181" t="s">
        <v>153</v>
      </c>
      <c r="H232" s="182" t="s">
        <v>3</v>
      </c>
      <c r="I232" s="183"/>
      <c r="L232" s="179"/>
      <c r="M232" s="184"/>
      <c r="N232" s="185"/>
      <c r="O232" s="185"/>
      <c r="P232" s="185"/>
      <c r="Q232" s="185"/>
      <c r="R232" s="185"/>
      <c r="S232" s="185"/>
      <c r="T232" s="186"/>
      <c r="AT232" s="182" t="s">
        <v>147</v>
      </c>
      <c r="AU232" s="182" t="s">
        <v>81</v>
      </c>
      <c r="AV232" s="11" t="s">
        <v>22</v>
      </c>
      <c r="AW232" s="11" t="s">
        <v>37</v>
      </c>
      <c r="AX232" s="11" t="s">
        <v>73</v>
      </c>
      <c r="AY232" s="182" t="s">
        <v>137</v>
      </c>
    </row>
    <row r="233" spans="2:51" s="11" customFormat="1" ht="22.5" customHeight="1">
      <c r="B233" s="179"/>
      <c r="D233" s="176" t="s">
        <v>147</v>
      </c>
      <c r="E233" s="180" t="s">
        <v>3</v>
      </c>
      <c r="F233" s="181" t="s">
        <v>846</v>
      </c>
      <c r="H233" s="182" t="s">
        <v>3</v>
      </c>
      <c r="I233" s="183"/>
      <c r="L233" s="179"/>
      <c r="M233" s="184"/>
      <c r="N233" s="185"/>
      <c r="O233" s="185"/>
      <c r="P233" s="185"/>
      <c r="Q233" s="185"/>
      <c r="R233" s="185"/>
      <c r="S233" s="185"/>
      <c r="T233" s="186"/>
      <c r="AT233" s="182" t="s">
        <v>147</v>
      </c>
      <c r="AU233" s="182" t="s">
        <v>81</v>
      </c>
      <c r="AV233" s="11" t="s">
        <v>22</v>
      </c>
      <c r="AW233" s="11" t="s">
        <v>37</v>
      </c>
      <c r="AX233" s="11" t="s">
        <v>73</v>
      </c>
      <c r="AY233" s="182" t="s">
        <v>137</v>
      </c>
    </row>
    <row r="234" spans="2:51" s="12" customFormat="1" ht="22.5" customHeight="1">
      <c r="B234" s="187"/>
      <c r="D234" s="176" t="s">
        <v>147</v>
      </c>
      <c r="E234" s="188" t="s">
        <v>3</v>
      </c>
      <c r="F234" s="189" t="s">
        <v>847</v>
      </c>
      <c r="H234" s="190">
        <v>4.5</v>
      </c>
      <c r="I234" s="191"/>
      <c r="L234" s="187"/>
      <c r="M234" s="192"/>
      <c r="N234" s="193"/>
      <c r="O234" s="193"/>
      <c r="P234" s="193"/>
      <c r="Q234" s="193"/>
      <c r="R234" s="193"/>
      <c r="S234" s="193"/>
      <c r="T234" s="194"/>
      <c r="AT234" s="188" t="s">
        <v>147</v>
      </c>
      <c r="AU234" s="188" t="s">
        <v>81</v>
      </c>
      <c r="AV234" s="12" t="s">
        <v>81</v>
      </c>
      <c r="AW234" s="12" t="s">
        <v>37</v>
      </c>
      <c r="AX234" s="12" t="s">
        <v>73</v>
      </c>
      <c r="AY234" s="188" t="s">
        <v>137</v>
      </c>
    </row>
    <row r="235" spans="2:51" s="12" customFormat="1" ht="22.5" customHeight="1">
      <c r="B235" s="187"/>
      <c r="D235" s="176" t="s">
        <v>147</v>
      </c>
      <c r="E235" s="188" t="s">
        <v>3</v>
      </c>
      <c r="F235" s="189" t="s">
        <v>848</v>
      </c>
      <c r="H235" s="190">
        <v>3.6</v>
      </c>
      <c r="I235" s="191"/>
      <c r="L235" s="187"/>
      <c r="M235" s="192"/>
      <c r="N235" s="193"/>
      <c r="O235" s="193"/>
      <c r="P235" s="193"/>
      <c r="Q235" s="193"/>
      <c r="R235" s="193"/>
      <c r="S235" s="193"/>
      <c r="T235" s="194"/>
      <c r="AT235" s="188" t="s">
        <v>147</v>
      </c>
      <c r="AU235" s="188" t="s">
        <v>81</v>
      </c>
      <c r="AV235" s="12" t="s">
        <v>81</v>
      </c>
      <c r="AW235" s="12" t="s">
        <v>37</v>
      </c>
      <c r="AX235" s="12" t="s">
        <v>73</v>
      </c>
      <c r="AY235" s="188" t="s">
        <v>137</v>
      </c>
    </row>
    <row r="236" spans="2:51" s="12" customFormat="1" ht="22.5" customHeight="1">
      <c r="B236" s="187"/>
      <c r="D236" s="176" t="s">
        <v>147</v>
      </c>
      <c r="E236" s="188" t="s">
        <v>3</v>
      </c>
      <c r="F236" s="189" t="s">
        <v>849</v>
      </c>
      <c r="H236" s="190">
        <v>2.1</v>
      </c>
      <c r="I236" s="191"/>
      <c r="L236" s="187"/>
      <c r="M236" s="192"/>
      <c r="N236" s="193"/>
      <c r="O236" s="193"/>
      <c r="P236" s="193"/>
      <c r="Q236" s="193"/>
      <c r="R236" s="193"/>
      <c r="S236" s="193"/>
      <c r="T236" s="194"/>
      <c r="AT236" s="188" t="s">
        <v>147</v>
      </c>
      <c r="AU236" s="188" t="s">
        <v>81</v>
      </c>
      <c r="AV236" s="12" t="s">
        <v>81</v>
      </c>
      <c r="AW236" s="12" t="s">
        <v>37</v>
      </c>
      <c r="AX236" s="12" t="s">
        <v>73</v>
      </c>
      <c r="AY236" s="188" t="s">
        <v>137</v>
      </c>
    </row>
    <row r="237" spans="2:51" s="11" customFormat="1" ht="22.5" customHeight="1">
      <c r="B237" s="179"/>
      <c r="D237" s="176" t="s">
        <v>147</v>
      </c>
      <c r="E237" s="180" t="s">
        <v>3</v>
      </c>
      <c r="F237" s="181" t="s">
        <v>262</v>
      </c>
      <c r="H237" s="182" t="s">
        <v>3</v>
      </c>
      <c r="I237" s="183"/>
      <c r="L237" s="179"/>
      <c r="M237" s="184"/>
      <c r="N237" s="185"/>
      <c r="O237" s="185"/>
      <c r="P237" s="185"/>
      <c r="Q237" s="185"/>
      <c r="R237" s="185"/>
      <c r="S237" s="185"/>
      <c r="T237" s="186"/>
      <c r="AT237" s="182" t="s">
        <v>147</v>
      </c>
      <c r="AU237" s="182" t="s">
        <v>81</v>
      </c>
      <c r="AV237" s="11" t="s">
        <v>22</v>
      </c>
      <c r="AW237" s="11" t="s">
        <v>37</v>
      </c>
      <c r="AX237" s="11" t="s">
        <v>73</v>
      </c>
      <c r="AY237" s="182" t="s">
        <v>137</v>
      </c>
    </row>
    <row r="238" spans="2:51" s="12" customFormat="1" ht="22.5" customHeight="1">
      <c r="B238" s="187"/>
      <c r="D238" s="176" t="s">
        <v>147</v>
      </c>
      <c r="E238" s="188" t="s">
        <v>3</v>
      </c>
      <c r="F238" s="189" t="s">
        <v>850</v>
      </c>
      <c r="H238" s="190">
        <v>4.5</v>
      </c>
      <c r="I238" s="191"/>
      <c r="L238" s="187"/>
      <c r="M238" s="192"/>
      <c r="N238" s="193"/>
      <c r="O238" s="193"/>
      <c r="P238" s="193"/>
      <c r="Q238" s="193"/>
      <c r="R238" s="193"/>
      <c r="S238" s="193"/>
      <c r="T238" s="194"/>
      <c r="AT238" s="188" t="s">
        <v>147</v>
      </c>
      <c r="AU238" s="188" t="s">
        <v>81</v>
      </c>
      <c r="AV238" s="12" t="s">
        <v>81</v>
      </c>
      <c r="AW238" s="12" t="s">
        <v>37</v>
      </c>
      <c r="AX238" s="12" t="s">
        <v>73</v>
      </c>
      <c r="AY238" s="188" t="s">
        <v>137</v>
      </c>
    </row>
    <row r="239" spans="2:51" s="13" customFormat="1" ht="22.5" customHeight="1">
      <c r="B239" s="195"/>
      <c r="D239" s="196" t="s">
        <v>147</v>
      </c>
      <c r="E239" s="197" t="s">
        <v>3</v>
      </c>
      <c r="F239" s="198" t="s">
        <v>150</v>
      </c>
      <c r="H239" s="199">
        <v>14.7</v>
      </c>
      <c r="I239" s="200"/>
      <c r="L239" s="195"/>
      <c r="M239" s="201"/>
      <c r="N239" s="202"/>
      <c r="O239" s="202"/>
      <c r="P239" s="202"/>
      <c r="Q239" s="202"/>
      <c r="R239" s="202"/>
      <c r="S239" s="202"/>
      <c r="T239" s="203"/>
      <c r="AT239" s="204" t="s">
        <v>147</v>
      </c>
      <c r="AU239" s="204" t="s">
        <v>81</v>
      </c>
      <c r="AV239" s="13" t="s">
        <v>145</v>
      </c>
      <c r="AW239" s="13" t="s">
        <v>37</v>
      </c>
      <c r="AX239" s="13" t="s">
        <v>22</v>
      </c>
      <c r="AY239" s="204" t="s">
        <v>137</v>
      </c>
    </row>
    <row r="240" spans="2:65" s="1" customFormat="1" ht="22.5" customHeight="1">
      <c r="B240" s="163"/>
      <c r="C240" s="164" t="s">
        <v>284</v>
      </c>
      <c r="D240" s="164" t="s">
        <v>140</v>
      </c>
      <c r="E240" s="165" t="s">
        <v>851</v>
      </c>
      <c r="F240" s="166" t="s">
        <v>852</v>
      </c>
      <c r="G240" s="167" t="s">
        <v>143</v>
      </c>
      <c r="H240" s="168">
        <v>6.527</v>
      </c>
      <c r="I240" s="169"/>
      <c r="J240" s="170">
        <f>ROUND(I240*H240,2)</f>
        <v>0</v>
      </c>
      <c r="K240" s="166" t="s">
        <v>3</v>
      </c>
      <c r="L240" s="34"/>
      <c r="M240" s="171" t="s">
        <v>3</v>
      </c>
      <c r="N240" s="172" t="s">
        <v>44</v>
      </c>
      <c r="O240" s="35"/>
      <c r="P240" s="173">
        <f>O240*H240</f>
        <v>0</v>
      </c>
      <c r="Q240" s="173">
        <v>0</v>
      </c>
      <c r="R240" s="173">
        <f>Q240*H240</f>
        <v>0</v>
      </c>
      <c r="S240" s="173">
        <v>0</v>
      </c>
      <c r="T240" s="174">
        <f>S240*H240</f>
        <v>0</v>
      </c>
      <c r="AR240" s="17" t="s">
        <v>145</v>
      </c>
      <c r="AT240" s="17" t="s">
        <v>140</v>
      </c>
      <c r="AU240" s="17" t="s">
        <v>81</v>
      </c>
      <c r="AY240" s="17" t="s">
        <v>137</v>
      </c>
      <c r="BE240" s="175">
        <f>IF(N240="základní",J240,0)</f>
        <v>0</v>
      </c>
      <c r="BF240" s="175">
        <f>IF(N240="snížená",J240,0)</f>
        <v>0</v>
      </c>
      <c r="BG240" s="175">
        <f>IF(N240="zákl. přenesená",J240,0)</f>
        <v>0</v>
      </c>
      <c r="BH240" s="175">
        <f>IF(N240="sníž. přenesená",J240,0)</f>
        <v>0</v>
      </c>
      <c r="BI240" s="175">
        <f>IF(N240="nulová",J240,0)</f>
        <v>0</v>
      </c>
      <c r="BJ240" s="17" t="s">
        <v>22</v>
      </c>
      <c r="BK240" s="175">
        <f>ROUND(I240*H240,2)</f>
        <v>0</v>
      </c>
      <c r="BL240" s="17" t="s">
        <v>145</v>
      </c>
      <c r="BM240" s="17" t="s">
        <v>853</v>
      </c>
    </row>
    <row r="241" spans="2:47" s="1" customFormat="1" ht="22.5" customHeight="1">
      <c r="B241" s="34"/>
      <c r="D241" s="176" t="s">
        <v>146</v>
      </c>
      <c r="F241" s="177" t="s">
        <v>852</v>
      </c>
      <c r="I241" s="178"/>
      <c r="L241" s="34"/>
      <c r="M241" s="63"/>
      <c r="N241" s="35"/>
      <c r="O241" s="35"/>
      <c r="P241" s="35"/>
      <c r="Q241" s="35"/>
      <c r="R241" s="35"/>
      <c r="S241" s="35"/>
      <c r="T241" s="64"/>
      <c r="AT241" s="17" t="s">
        <v>146</v>
      </c>
      <c r="AU241" s="17" t="s">
        <v>81</v>
      </c>
    </row>
    <row r="242" spans="2:51" s="11" customFormat="1" ht="31.5" customHeight="1">
      <c r="B242" s="179"/>
      <c r="D242" s="176" t="s">
        <v>147</v>
      </c>
      <c r="E242" s="180" t="s">
        <v>3</v>
      </c>
      <c r="F242" s="181" t="s">
        <v>854</v>
      </c>
      <c r="H242" s="182" t="s">
        <v>3</v>
      </c>
      <c r="I242" s="183"/>
      <c r="L242" s="179"/>
      <c r="M242" s="184"/>
      <c r="N242" s="185"/>
      <c r="O242" s="185"/>
      <c r="P242" s="185"/>
      <c r="Q242" s="185"/>
      <c r="R242" s="185"/>
      <c r="S242" s="185"/>
      <c r="T242" s="186"/>
      <c r="AT242" s="182" t="s">
        <v>147</v>
      </c>
      <c r="AU242" s="182" t="s">
        <v>81</v>
      </c>
      <c r="AV242" s="11" t="s">
        <v>22</v>
      </c>
      <c r="AW242" s="11" t="s">
        <v>37</v>
      </c>
      <c r="AX242" s="11" t="s">
        <v>73</v>
      </c>
      <c r="AY242" s="182" t="s">
        <v>137</v>
      </c>
    </row>
    <row r="243" spans="2:51" s="11" customFormat="1" ht="22.5" customHeight="1">
      <c r="B243" s="179"/>
      <c r="D243" s="176" t="s">
        <v>147</v>
      </c>
      <c r="E243" s="180" t="s">
        <v>3</v>
      </c>
      <c r="F243" s="181" t="s">
        <v>855</v>
      </c>
      <c r="H243" s="182" t="s">
        <v>3</v>
      </c>
      <c r="I243" s="183"/>
      <c r="L243" s="179"/>
      <c r="M243" s="184"/>
      <c r="N243" s="185"/>
      <c r="O243" s="185"/>
      <c r="P243" s="185"/>
      <c r="Q243" s="185"/>
      <c r="R243" s="185"/>
      <c r="S243" s="185"/>
      <c r="T243" s="186"/>
      <c r="AT243" s="182" t="s">
        <v>147</v>
      </c>
      <c r="AU243" s="182" t="s">
        <v>81</v>
      </c>
      <c r="AV243" s="11" t="s">
        <v>22</v>
      </c>
      <c r="AW243" s="11" t="s">
        <v>37</v>
      </c>
      <c r="AX243" s="11" t="s">
        <v>73</v>
      </c>
      <c r="AY243" s="182" t="s">
        <v>137</v>
      </c>
    </row>
    <row r="244" spans="2:51" s="12" customFormat="1" ht="22.5" customHeight="1">
      <c r="B244" s="187"/>
      <c r="D244" s="176" t="s">
        <v>147</v>
      </c>
      <c r="E244" s="188" t="s">
        <v>3</v>
      </c>
      <c r="F244" s="189" t="s">
        <v>856</v>
      </c>
      <c r="H244" s="190">
        <v>3.152</v>
      </c>
      <c r="I244" s="191"/>
      <c r="L244" s="187"/>
      <c r="M244" s="192"/>
      <c r="N244" s="193"/>
      <c r="O244" s="193"/>
      <c r="P244" s="193"/>
      <c r="Q244" s="193"/>
      <c r="R244" s="193"/>
      <c r="S244" s="193"/>
      <c r="T244" s="194"/>
      <c r="AT244" s="188" t="s">
        <v>147</v>
      </c>
      <c r="AU244" s="188" t="s">
        <v>81</v>
      </c>
      <c r="AV244" s="12" t="s">
        <v>81</v>
      </c>
      <c r="AW244" s="12" t="s">
        <v>37</v>
      </c>
      <c r="AX244" s="12" t="s">
        <v>73</v>
      </c>
      <c r="AY244" s="188" t="s">
        <v>137</v>
      </c>
    </row>
    <row r="245" spans="2:51" s="12" customFormat="1" ht="22.5" customHeight="1">
      <c r="B245" s="187"/>
      <c r="D245" s="176" t="s">
        <v>147</v>
      </c>
      <c r="E245" s="188" t="s">
        <v>3</v>
      </c>
      <c r="F245" s="189" t="s">
        <v>857</v>
      </c>
      <c r="H245" s="190">
        <v>3.375</v>
      </c>
      <c r="I245" s="191"/>
      <c r="L245" s="187"/>
      <c r="M245" s="192"/>
      <c r="N245" s="193"/>
      <c r="O245" s="193"/>
      <c r="P245" s="193"/>
      <c r="Q245" s="193"/>
      <c r="R245" s="193"/>
      <c r="S245" s="193"/>
      <c r="T245" s="194"/>
      <c r="AT245" s="188" t="s">
        <v>147</v>
      </c>
      <c r="AU245" s="188" t="s">
        <v>81</v>
      </c>
      <c r="AV245" s="12" t="s">
        <v>81</v>
      </c>
      <c r="AW245" s="12" t="s">
        <v>37</v>
      </c>
      <c r="AX245" s="12" t="s">
        <v>73</v>
      </c>
      <c r="AY245" s="188" t="s">
        <v>137</v>
      </c>
    </row>
    <row r="246" spans="2:51" s="13" customFormat="1" ht="22.5" customHeight="1">
      <c r="B246" s="195"/>
      <c r="D246" s="176" t="s">
        <v>147</v>
      </c>
      <c r="E246" s="205" t="s">
        <v>3</v>
      </c>
      <c r="F246" s="206" t="s">
        <v>150</v>
      </c>
      <c r="H246" s="207">
        <v>6.527</v>
      </c>
      <c r="I246" s="200"/>
      <c r="L246" s="195"/>
      <c r="M246" s="201"/>
      <c r="N246" s="202"/>
      <c r="O246" s="202"/>
      <c r="P246" s="202"/>
      <c r="Q246" s="202"/>
      <c r="R246" s="202"/>
      <c r="S246" s="202"/>
      <c r="T246" s="203"/>
      <c r="AT246" s="204" t="s">
        <v>147</v>
      </c>
      <c r="AU246" s="204" t="s">
        <v>81</v>
      </c>
      <c r="AV246" s="13" t="s">
        <v>145</v>
      </c>
      <c r="AW246" s="13" t="s">
        <v>37</v>
      </c>
      <c r="AX246" s="13" t="s">
        <v>22</v>
      </c>
      <c r="AY246" s="204" t="s">
        <v>137</v>
      </c>
    </row>
    <row r="247" spans="2:63" s="10" customFormat="1" ht="29.25" customHeight="1">
      <c r="B247" s="149"/>
      <c r="D247" s="160" t="s">
        <v>72</v>
      </c>
      <c r="E247" s="161" t="s">
        <v>145</v>
      </c>
      <c r="F247" s="161" t="s">
        <v>858</v>
      </c>
      <c r="I247" s="152"/>
      <c r="J247" s="162">
        <f>BK247</f>
        <v>0</v>
      </c>
      <c r="L247" s="149"/>
      <c r="M247" s="154"/>
      <c r="N247" s="155"/>
      <c r="O247" s="155"/>
      <c r="P247" s="156">
        <f>SUM(P248:P273)</f>
        <v>0</v>
      </c>
      <c r="Q247" s="155"/>
      <c r="R247" s="156">
        <f>SUM(R248:R273)</f>
        <v>0</v>
      </c>
      <c r="S247" s="155"/>
      <c r="T247" s="157">
        <f>SUM(T248:T273)</f>
        <v>0</v>
      </c>
      <c r="AR247" s="150" t="s">
        <v>22</v>
      </c>
      <c r="AT247" s="158" t="s">
        <v>72</v>
      </c>
      <c r="AU247" s="158" t="s">
        <v>22</v>
      </c>
      <c r="AY247" s="150" t="s">
        <v>137</v>
      </c>
      <c r="BK247" s="159">
        <f>SUM(BK248:BK273)</f>
        <v>0</v>
      </c>
    </row>
    <row r="248" spans="2:65" s="1" customFormat="1" ht="31.5" customHeight="1">
      <c r="B248" s="163"/>
      <c r="C248" s="164" t="s">
        <v>289</v>
      </c>
      <c r="D248" s="164" t="s">
        <v>140</v>
      </c>
      <c r="E248" s="165" t="s">
        <v>859</v>
      </c>
      <c r="F248" s="166" t="s">
        <v>860</v>
      </c>
      <c r="G248" s="167" t="s">
        <v>336</v>
      </c>
      <c r="H248" s="168">
        <v>21.64</v>
      </c>
      <c r="I248" s="169"/>
      <c r="J248" s="170">
        <f>ROUND(I248*H248,2)</f>
        <v>0</v>
      </c>
      <c r="K248" s="166" t="s">
        <v>3</v>
      </c>
      <c r="L248" s="34"/>
      <c r="M248" s="171" t="s">
        <v>3</v>
      </c>
      <c r="N248" s="172" t="s">
        <v>44</v>
      </c>
      <c r="O248" s="35"/>
      <c r="P248" s="173">
        <f>O248*H248</f>
        <v>0</v>
      </c>
      <c r="Q248" s="173">
        <v>0</v>
      </c>
      <c r="R248" s="173">
        <f>Q248*H248</f>
        <v>0</v>
      </c>
      <c r="S248" s="173">
        <v>0</v>
      </c>
      <c r="T248" s="174">
        <f>S248*H248</f>
        <v>0</v>
      </c>
      <c r="AR248" s="17" t="s">
        <v>145</v>
      </c>
      <c r="AT248" s="17" t="s">
        <v>140</v>
      </c>
      <c r="AU248" s="17" t="s">
        <v>81</v>
      </c>
      <c r="AY248" s="17" t="s">
        <v>137</v>
      </c>
      <c r="BE248" s="175">
        <f>IF(N248="základní",J248,0)</f>
        <v>0</v>
      </c>
      <c r="BF248" s="175">
        <f>IF(N248="snížená",J248,0)</f>
        <v>0</v>
      </c>
      <c r="BG248" s="175">
        <f>IF(N248="zákl. přenesená",J248,0)</f>
        <v>0</v>
      </c>
      <c r="BH248" s="175">
        <f>IF(N248="sníž. přenesená",J248,0)</f>
        <v>0</v>
      </c>
      <c r="BI248" s="175">
        <f>IF(N248="nulová",J248,0)</f>
        <v>0</v>
      </c>
      <c r="BJ248" s="17" t="s">
        <v>22</v>
      </c>
      <c r="BK248" s="175">
        <f>ROUND(I248*H248,2)</f>
        <v>0</v>
      </c>
      <c r="BL248" s="17" t="s">
        <v>145</v>
      </c>
      <c r="BM248" s="17" t="s">
        <v>861</v>
      </c>
    </row>
    <row r="249" spans="2:47" s="1" customFormat="1" ht="30" customHeight="1">
      <c r="B249" s="34"/>
      <c r="D249" s="176" t="s">
        <v>146</v>
      </c>
      <c r="F249" s="177" t="s">
        <v>860</v>
      </c>
      <c r="I249" s="178"/>
      <c r="L249" s="34"/>
      <c r="M249" s="63"/>
      <c r="N249" s="35"/>
      <c r="O249" s="35"/>
      <c r="P249" s="35"/>
      <c r="Q249" s="35"/>
      <c r="R249" s="35"/>
      <c r="S249" s="35"/>
      <c r="T249" s="64"/>
      <c r="AT249" s="17" t="s">
        <v>146</v>
      </c>
      <c r="AU249" s="17" t="s">
        <v>81</v>
      </c>
    </row>
    <row r="250" spans="2:51" s="11" customFormat="1" ht="31.5" customHeight="1">
      <c r="B250" s="179"/>
      <c r="D250" s="176" t="s">
        <v>147</v>
      </c>
      <c r="E250" s="180" t="s">
        <v>3</v>
      </c>
      <c r="F250" s="181" t="s">
        <v>862</v>
      </c>
      <c r="H250" s="182" t="s">
        <v>3</v>
      </c>
      <c r="I250" s="183"/>
      <c r="L250" s="179"/>
      <c r="M250" s="184"/>
      <c r="N250" s="185"/>
      <c r="O250" s="185"/>
      <c r="P250" s="185"/>
      <c r="Q250" s="185"/>
      <c r="R250" s="185"/>
      <c r="S250" s="185"/>
      <c r="T250" s="186"/>
      <c r="AT250" s="182" t="s">
        <v>147</v>
      </c>
      <c r="AU250" s="182" t="s">
        <v>81</v>
      </c>
      <c r="AV250" s="11" t="s">
        <v>22</v>
      </c>
      <c r="AW250" s="11" t="s">
        <v>37</v>
      </c>
      <c r="AX250" s="11" t="s">
        <v>73</v>
      </c>
      <c r="AY250" s="182" t="s">
        <v>137</v>
      </c>
    </row>
    <row r="251" spans="2:51" s="12" customFormat="1" ht="22.5" customHeight="1">
      <c r="B251" s="187"/>
      <c r="D251" s="176" t="s">
        <v>147</v>
      </c>
      <c r="E251" s="188" t="s">
        <v>3</v>
      </c>
      <c r="F251" s="189" t="s">
        <v>863</v>
      </c>
      <c r="H251" s="190">
        <v>21.64</v>
      </c>
      <c r="I251" s="191"/>
      <c r="L251" s="187"/>
      <c r="M251" s="192"/>
      <c r="N251" s="193"/>
      <c r="O251" s="193"/>
      <c r="P251" s="193"/>
      <c r="Q251" s="193"/>
      <c r="R251" s="193"/>
      <c r="S251" s="193"/>
      <c r="T251" s="194"/>
      <c r="AT251" s="188" t="s">
        <v>147</v>
      </c>
      <c r="AU251" s="188" t="s">
        <v>81</v>
      </c>
      <c r="AV251" s="12" t="s">
        <v>81</v>
      </c>
      <c r="AW251" s="12" t="s">
        <v>37</v>
      </c>
      <c r="AX251" s="12" t="s">
        <v>73</v>
      </c>
      <c r="AY251" s="188" t="s">
        <v>137</v>
      </c>
    </row>
    <row r="252" spans="2:51" s="13" customFormat="1" ht="22.5" customHeight="1">
      <c r="B252" s="195"/>
      <c r="D252" s="196" t="s">
        <v>147</v>
      </c>
      <c r="E252" s="197" t="s">
        <v>3</v>
      </c>
      <c r="F252" s="198" t="s">
        <v>150</v>
      </c>
      <c r="H252" s="199">
        <v>21.64</v>
      </c>
      <c r="I252" s="200"/>
      <c r="L252" s="195"/>
      <c r="M252" s="201"/>
      <c r="N252" s="202"/>
      <c r="O252" s="202"/>
      <c r="P252" s="202"/>
      <c r="Q252" s="202"/>
      <c r="R252" s="202"/>
      <c r="S252" s="202"/>
      <c r="T252" s="203"/>
      <c r="AT252" s="204" t="s">
        <v>147</v>
      </c>
      <c r="AU252" s="204" t="s">
        <v>81</v>
      </c>
      <c r="AV252" s="13" t="s">
        <v>145</v>
      </c>
      <c r="AW252" s="13" t="s">
        <v>37</v>
      </c>
      <c r="AX252" s="13" t="s">
        <v>22</v>
      </c>
      <c r="AY252" s="204" t="s">
        <v>137</v>
      </c>
    </row>
    <row r="253" spans="2:65" s="1" customFormat="1" ht="22.5" customHeight="1">
      <c r="B253" s="163"/>
      <c r="C253" s="164" t="s">
        <v>292</v>
      </c>
      <c r="D253" s="164" t="s">
        <v>140</v>
      </c>
      <c r="E253" s="165" t="s">
        <v>864</v>
      </c>
      <c r="F253" s="166" t="s">
        <v>865</v>
      </c>
      <c r="G253" s="167" t="s">
        <v>278</v>
      </c>
      <c r="H253" s="168">
        <v>1.244</v>
      </c>
      <c r="I253" s="169"/>
      <c r="J253" s="170">
        <f>ROUND(I253*H253,2)</f>
        <v>0</v>
      </c>
      <c r="K253" s="166" t="s">
        <v>3</v>
      </c>
      <c r="L253" s="34"/>
      <c r="M253" s="171" t="s">
        <v>3</v>
      </c>
      <c r="N253" s="172" t="s">
        <v>44</v>
      </c>
      <c r="O253" s="35"/>
      <c r="P253" s="173">
        <f>O253*H253</f>
        <v>0</v>
      </c>
      <c r="Q253" s="173">
        <v>0</v>
      </c>
      <c r="R253" s="173">
        <f>Q253*H253</f>
        <v>0</v>
      </c>
      <c r="S253" s="173">
        <v>0</v>
      </c>
      <c r="T253" s="174">
        <f>S253*H253</f>
        <v>0</v>
      </c>
      <c r="AR253" s="17" t="s">
        <v>145</v>
      </c>
      <c r="AT253" s="17" t="s">
        <v>140</v>
      </c>
      <c r="AU253" s="17" t="s">
        <v>81</v>
      </c>
      <c r="AY253" s="17" t="s">
        <v>137</v>
      </c>
      <c r="BE253" s="175">
        <f>IF(N253="základní",J253,0)</f>
        <v>0</v>
      </c>
      <c r="BF253" s="175">
        <f>IF(N253="snížená",J253,0)</f>
        <v>0</v>
      </c>
      <c r="BG253" s="175">
        <f>IF(N253="zákl. přenesená",J253,0)</f>
        <v>0</v>
      </c>
      <c r="BH253" s="175">
        <f>IF(N253="sníž. přenesená",J253,0)</f>
        <v>0</v>
      </c>
      <c r="BI253" s="175">
        <f>IF(N253="nulová",J253,0)</f>
        <v>0</v>
      </c>
      <c r="BJ253" s="17" t="s">
        <v>22</v>
      </c>
      <c r="BK253" s="175">
        <f>ROUND(I253*H253,2)</f>
        <v>0</v>
      </c>
      <c r="BL253" s="17" t="s">
        <v>145</v>
      </c>
      <c r="BM253" s="17" t="s">
        <v>866</v>
      </c>
    </row>
    <row r="254" spans="2:47" s="1" customFormat="1" ht="22.5" customHeight="1">
      <c r="B254" s="34"/>
      <c r="D254" s="176" t="s">
        <v>146</v>
      </c>
      <c r="F254" s="177" t="s">
        <v>865</v>
      </c>
      <c r="I254" s="178"/>
      <c r="L254" s="34"/>
      <c r="M254" s="63"/>
      <c r="N254" s="35"/>
      <c r="O254" s="35"/>
      <c r="P254" s="35"/>
      <c r="Q254" s="35"/>
      <c r="R254" s="35"/>
      <c r="S254" s="35"/>
      <c r="T254" s="64"/>
      <c r="AT254" s="17" t="s">
        <v>146</v>
      </c>
      <c r="AU254" s="17" t="s">
        <v>81</v>
      </c>
    </row>
    <row r="255" spans="2:51" s="11" customFormat="1" ht="22.5" customHeight="1">
      <c r="B255" s="179"/>
      <c r="D255" s="176" t="s">
        <v>147</v>
      </c>
      <c r="E255" s="180" t="s">
        <v>3</v>
      </c>
      <c r="F255" s="181" t="s">
        <v>867</v>
      </c>
      <c r="H255" s="182" t="s">
        <v>3</v>
      </c>
      <c r="I255" s="183"/>
      <c r="L255" s="179"/>
      <c r="M255" s="184"/>
      <c r="N255" s="185"/>
      <c r="O255" s="185"/>
      <c r="P255" s="185"/>
      <c r="Q255" s="185"/>
      <c r="R255" s="185"/>
      <c r="S255" s="185"/>
      <c r="T255" s="186"/>
      <c r="AT255" s="182" t="s">
        <v>147</v>
      </c>
      <c r="AU255" s="182" t="s">
        <v>81</v>
      </c>
      <c r="AV255" s="11" t="s">
        <v>22</v>
      </c>
      <c r="AW255" s="11" t="s">
        <v>37</v>
      </c>
      <c r="AX255" s="11" t="s">
        <v>73</v>
      </c>
      <c r="AY255" s="182" t="s">
        <v>137</v>
      </c>
    </row>
    <row r="256" spans="2:51" s="12" customFormat="1" ht="22.5" customHeight="1">
      <c r="B256" s="187"/>
      <c r="D256" s="176" t="s">
        <v>147</v>
      </c>
      <c r="E256" s="188" t="s">
        <v>3</v>
      </c>
      <c r="F256" s="189" t="s">
        <v>868</v>
      </c>
      <c r="H256" s="190">
        <v>1.244</v>
      </c>
      <c r="I256" s="191"/>
      <c r="L256" s="187"/>
      <c r="M256" s="192"/>
      <c r="N256" s="193"/>
      <c r="O256" s="193"/>
      <c r="P256" s="193"/>
      <c r="Q256" s="193"/>
      <c r="R256" s="193"/>
      <c r="S256" s="193"/>
      <c r="T256" s="194"/>
      <c r="AT256" s="188" t="s">
        <v>147</v>
      </c>
      <c r="AU256" s="188" t="s">
        <v>81</v>
      </c>
      <c r="AV256" s="12" t="s">
        <v>81</v>
      </c>
      <c r="AW256" s="12" t="s">
        <v>37</v>
      </c>
      <c r="AX256" s="12" t="s">
        <v>73</v>
      </c>
      <c r="AY256" s="188" t="s">
        <v>137</v>
      </c>
    </row>
    <row r="257" spans="2:51" s="13" customFormat="1" ht="22.5" customHeight="1">
      <c r="B257" s="195"/>
      <c r="D257" s="196" t="s">
        <v>147</v>
      </c>
      <c r="E257" s="197" t="s">
        <v>3</v>
      </c>
      <c r="F257" s="198" t="s">
        <v>150</v>
      </c>
      <c r="H257" s="199">
        <v>1.244</v>
      </c>
      <c r="I257" s="200"/>
      <c r="L257" s="195"/>
      <c r="M257" s="201"/>
      <c r="N257" s="202"/>
      <c r="O257" s="202"/>
      <c r="P257" s="202"/>
      <c r="Q257" s="202"/>
      <c r="R257" s="202"/>
      <c r="S257" s="202"/>
      <c r="T257" s="203"/>
      <c r="AT257" s="204" t="s">
        <v>147</v>
      </c>
      <c r="AU257" s="204" t="s">
        <v>81</v>
      </c>
      <c r="AV257" s="13" t="s">
        <v>145</v>
      </c>
      <c r="AW257" s="13" t="s">
        <v>37</v>
      </c>
      <c r="AX257" s="13" t="s">
        <v>22</v>
      </c>
      <c r="AY257" s="204" t="s">
        <v>137</v>
      </c>
    </row>
    <row r="258" spans="2:65" s="1" customFormat="1" ht="22.5" customHeight="1">
      <c r="B258" s="163"/>
      <c r="C258" s="164" t="s">
        <v>299</v>
      </c>
      <c r="D258" s="164" t="s">
        <v>140</v>
      </c>
      <c r="E258" s="165" t="s">
        <v>869</v>
      </c>
      <c r="F258" s="166" t="s">
        <v>870</v>
      </c>
      <c r="G258" s="167" t="s">
        <v>143</v>
      </c>
      <c r="H258" s="168">
        <v>4.8</v>
      </c>
      <c r="I258" s="169"/>
      <c r="J258" s="170">
        <f>ROUND(I258*H258,2)</f>
        <v>0</v>
      </c>
      <c r="K258" s="166" t="s">
        <v>3</v>
      </c>
      <c r="L258" s="34"/>
      <c r="M258" s="171" t="s">
        <v>3</v>
      </c>
      <c r="N258" s="172" t="s">
        <v>44</v>
      </c>
      <c r="O258" s="35"/>
      <c r="P258" s="173">
        <f>O258*H258</f>
        <v>0</v>
      </c>
      <c r="Q258" s="173">
        <v>0</v>
      </c>
      <c r="R258" s="173">
        <f>Q258*H258</f>
        <v>0</v>
      </c>
      <c r="S258" s="173">
        <v>0</v>
      </c>
      <c r="T258" s="174">
        <f>S258*H258</f>
        <v>0</v>
      </c>
      <c r="AR258" s="17" t="s">
        <v>145</v>
      </c>
      <c r="AT258" s="17" t="s">
        <v>140</v>
      </c>
      <c r="AU258" s="17" t="s">
        <v>81</v>
      </c>
      <c r="AY258" s="17" t="s">
        <v>137</v>
      </c>
      <c r="BE258" s="175">
        <f>IF(N258="základní",J258,0)</f>
        <v>0</v>
      </c>
      <c r="BF258" s="175">
        <f>IF(N258="snížená",J258,0)</f>
        <v>0</v>
      </c>
      <c r="BG258" s="175">
        <f>IF(N258="zákl. přenesená",J258,0)</f>
        <v>0</v>
      </c>
      <c r="BH258" s="175">
        <f>IF(N258="sníž. přenesená",J258,0)</f>
        <v>0</v>
      </c>
      <c r="BI258" s="175">
        <f>IF(N258="nulová",J258,0)</f>
        <v>0</v>
      </c>
      <c r="BJ258" s="17" t="s">
        <v>22</v>
      </c>
      <c r="BK258" s="175">
        <f>ROUND(I258*H258,2)</f>
        <v>0</v>
      </c>
      <c r="BL258" s="17" t="s">
        <v>145</v>
      </c>
      <c r="BM258" s="17" t="s">
        <v>871</v>
      </c>
    </row>
    <row r="259" spans="2:47" s="1" customFormat="1" ht="22.5" customHeight="1">
      <c r="B259" s="34"/>
      <c r="D259" s="176" t="s">
        <v>146</v>
      </c>
      <c r="F259" s="177" t="s">
        <v>870</v>
      </c>
      <c r="I259" s="178"/>
      <c r="L259" s="34"/>
      <c r="M259" s="63"/>
      <c r="N259" s="35"/>
      <c r="O259" s="35"/>
      <c r="P259" s="35"/>
      <c r="Q259" s="35"/>
      <c r="R259" s="35"/>
      <c r="S259" s="35"/>
      <c r="T259" s="64"/>
      <c r="AT259" s="17" t="s">
        <v>146</v>
      </c>
      <c r="AU259" s="17" t="s">
        <v>81</v>
      </c>
    </row>
    <row r="260" spans="2:51" s="11" customFormat="1" ht="22.5" customHeight="1">
      <c r="B260" s="179"/>
      <c r="D260" s="176" t="s">
        <v>147</v>
      </c>
      <c r="E260" s="180" t="s">
        <v>3</v>
      </c>
      <c r="F260" s="181" t="s">
        <v>872</v>
      </c>
      <c r="H260" s="182" t="s">
        <v>3</v>
      </c>
      <c r="I260" s="183"/>
      <c r="L260" s="179"/>
      <c r="M260" s="184"/>
      <c r="N260" s="185"/>
      <c r="O260" s="185"/>
      <c r="P260" s="185"/>
      <c r="Q260" s="185"/>
      <c r="R260" s="185"/>
      <c r="S260" s="185"/>
      <c r="T260" s="186"/>
      <c r="AT260" s="182" t="s">
        <v>147</v>
      </c>
      <c r="AU260" s="182" t="s">
        <v>81</v>
      </c>
      <c r="AV260" s="11" t="s">
        <v>22</v>
      </c>
      <c r="AW260" s="11" t="s">
        <v>37</v>
      </c>
      <c r="AX260" s="11" t="s">
        <v>73</v>
      </c>
      <c r="AY260" s="182" t="s">
        <v>137</v>
      </c>
    </row>
    <row r="261" spans="2:51" s="12" customFormat="1" ht="22.5" customHeight="1">
      <c r="B261" s="187"/>
      <c r="D261" s="176" t="s">
        <v>147</v>
      </c>
      <c r="E261" s="188" t="s">
        <v>3</v>
      </c>
      <c r="F261" s="189" t="s">
        <v>873</v>
      </c>
      <c r="H261" s="190">
        <v>4.8</v>
      </c>
      <c r="I261" s="191"/>
      <c r="L261" s="187"/>
      <c r="M261" s="192"/>
      <c r="N261" s="193"/>
      <c r="O261" s="193"/>
      <c r="P261" s="193"/>
      <c r="Q261" s="193"/>
      <c r="R261" s="193"/>
      <c r="S261" s="193"/>
      <c r="T261" s="194"/>
      <c r="AT261" s="188" t="s">
        <v>147</v>
      </c>
      <c r="AU261" s="188" t="s">
        <v>81</v>
      </c>
      <c r="AV261" s="12" t="s">
        <v>81</v>
      </c>
      <c r="AW261" s="12" t="s">
        <v>37</v>
      </c>
      <c r="AX261" s="12" t="s">
        <v>73</v>
      </c>
      <c r="AY261" s="188" t="s">
        <v>137</v>
      </c>
    </row>
    <row r="262" spans="2:51" s="13" customFormat="1" ht="22.5" customHeight="1">
      <c r="B262" s="195"/>
      <c r="D262" s="196" t="s">
        <v>147</v>
      </c>
      <c r="E262" s="197" t="s">
        <v>3</v>
      </c>
      <c r="F262" s="198" t="s">
        <v>150</v>
      </c>
      <c r="H262" s="199">
        <v>4.8</v>
      </c>
      <c r="I262" s="200"/>
      <c r="L262" s="195"/>
      <c r="M262" s="201"/>
      <c r="N262" s="202"/>
      <c r="O262" s="202"/>
      <c r="P262" s="202"/>
      <c r="Q262" s="202"/>
      <c r="R262" s="202"/>
      <c r="S262" s="202"/>
      <c r="T262" s="203"/>
      <c r="AT262" s="204" t="s">
        <v>147</v>
      </c>
      <c r="AU262" s="204" t="s">
        <v>81</v>
      </c>
      <c r="AV262" s="13" t="s">
        <v>145</v>
      </c>
      <c r="AW262" s="13" t="s">
        <v>37</v>
      </c>
      <c r="AX262" s="13" t="s">
        <v>22</v>
      </c>
      <c r="AY262" s="204" t="s">
        <v>137</v>
      </c>
    </row>
    <row r="263" spans="2:65" s="1" customFormat="1" ht="22.5" customHeight="1">
      <c r="B263" s="163"/>
      <c r="C263" s="164" t="s">
        <v>303</v>
      </c>
      <c r="D263" s="164" t="s">
        <v>140</v>
      </c>
      <c r="E263" s="165" t="s">
        <v>874</v>
      </c>
      <c r="F263" s="166" t="s">
        <v>875</v>
      </c>
      <c r="G263" s="167" t="s">
        <v>143</v>
      </c>
      <c r="H263" s="168">
        <v>4.8</v>
      </c>
      <c r="I263" s="169"/>
      <c r="J263" s="170">
        <f>ROUND(I263*H263,2)</f>
        <v>0</v>
      </c>
      <c r="K263" s="166" t="s">
        <v>3</v>
      </c>
      <c r="L263" s="34"/>
      <c r="M263" s="171" t="s">
        <v>3</v>
      </c>
      <c r="N263" s="172" t="s">
        <v>44</v>
      </c>
      <c r="O263" s="35"/>
      <c r="P263" s="173">
        <f>O263*H263</f>
        <v>0</v>
      </c>
      <c r="Q263" s="173">
        <v>0</v>
      </c>
      <c r="R263" s="173">
        <f>Q263*H263</f>
        <v>0</v>
      </c>
      <c r="S263" s="173">
        <v>0</v>
      </c>
      <c r="T263" s="174">
        <f>S263*H263</f>
        <v>0</v>
      </c>
      <c r="AR263" s="17" t="s">
        <v>145</v>
      </c>
      <c r="AT263" s="17" t="s">
        <v>140</v>
      </c>
      <c r="AU263" s="17" t="s">
        <v>81</v>
      </c>
      <c r="AY263" s="17" t="s">
        <v>137</v>
      </c>
      <c r="BE263" s="175">
        <f>IF(N263="základní",J263,0)</f>
        <v>0</v>
      </c>
      <c r="BF263" s="175">
        <f>IF(N263="snížená",J263,0)</f>
        <v>0</v>
      </c>
      <c r="BG263" s="175">
        <f>IF(N263="zákl. přenesená",J263,0)</f>
        <v>0</v>
      </c>
      <c r="BH263" s="175">
        <f>IF(N263="sníž. přenesená",J263,0)</f>
        <v>0</v>
      </c>
      <c r="BI263" s="175">
        <f>IF(N263="nulová",J263,0)</f>
        <v>0</v>
      </c>
      <c r="BJ263" s="17" t="s">
        <v>22</v>
      </c>
      <c r="BK263" s="175">
        <f>ROUND(I263*H263,2)</f>
        <v>0</v>
      </c>
      <c r="BL263" s="17" t="s">
        <v>145</v>
      </c>
      <c r="BM263" s="17" t="s">
        <v>876</v>
      </c>
    </row>
    <row r="264" spans="2:47" s="1" customFormat="1" ht="22.5" customHeight="1">
      <c r="B264" s="34"/>
      <c r="D264" s="196" t="s">
        <v>146</v>
      </c>
      <c r="F264" s="208" t="s">
        <v>875</v>
      </c>
      <c r="I264" s="178"/>
      <c r="L264" s="34"/>
      <c r="M264" s="63"/>
      <c r="N264" s="35"/>
      <c r="O264" s="35"/>
      <c r="P264" s="35"/>
      <c r="Q264" s="35"/>
      <c r="R264" s="35"/>
      <c r="S264" s="35"/>
      <c r="T264" s="64"/>
      <c r="AT264" s="17" t="s">
        <v>146</v>
      </c>
      <c r="AU264" s="17" t="s">
        <v>81</v>
      </c>
    </row>
    <row r="265" spans="2:65" s="1" customFormat="1" ht="22.5" customHeight="1">
      <c r="B265" s="163"/>
      <c r="C265" s="164" t="s">
        <v>306</v>
      </c>
      <c r="D265" s="164" t="s">
        <v>140</v>
      </c>
      <c r="E265" s="165" t="s">
        <v>877</v>
      </c>
      <c r="F265" s="166" t="s">
        <v>878</v>
      </c>
      <c r="G265" s="167" t="s">
        <v>302</v>
      </c>
      <c r="H265" s="168">
        <v>0.124</v>
      </c>
      <c r="I265" s="169"/>
      <c r="J265" s="170">
        <f>ROUND(I265*H265,2)</f>
        <v>0</v>
      </c>
      <c r="K265" s="166" t="s">
        <v>3</v>
      </c>
      <c r="L265" s="34"/>
      <c r="M265" s="171" t="s">
        <v>3</v>
      </c>
      <c r="N265" s="172" t="s">
        <v>44</v>
      </c>
      <c r="O265" s="35"/>
      <c r="P265" s="173">
        <f>O265*H265</f>
        <v>0</v>
      </c>
      <c r="Q265" s="173">
        <v>0</v>
      </c>
      <c r="R265" s="173">
        <f>Q265*H265</f>
        <v>0</v>
      </c>
      <c r="S265" s="173">
        <v>0</v>
      </c>
      <c r="T265" s="174">
        <f>S265*H265</f>
        <v>0</v>
      </c>
      <c r="AR265" s="17" t="s">
        <v>145</v>
      </c>
      <c r="AT265" s="17" t="s">
        <v>140</v>
      </c>
      <c r="AU265" s="17" t="s">
        <v>81</v>
      </c>
      <c r="AY265" s="17" t="s">
        <v>137</v>
      </c>
      <c r="BE265" s="175">
        <f>IF(N265="základní",J265,0)</f>
        <v>0</v>
      </c>
      <c r="BF265" s="175">
        <f>IF(N265="snížená",J265,0)</f>
        <v>0</v>
      </c>
      <c r="BG265" s="175">
        <f>IF(N265="zákl. přenesená",J265,0)</f>
        <v>0</v>
      </c>
      <c r="BH265" s="175">
        <f>IF(N265="sníž. přenesená",J265,0)</f>
        <v>0</v>
      </c>
      <c r="BI265" s="175">
        <f>IF(N265="nulová",J265,0)</f>
        <v>0</v>
      </c>
      <c r="BJ265" s="17" t="s">
        <v>22</v>
      </c>
      <c r="BK265" s="175">
        <f>ROUND(I265*H265,2)</f>
        <v>0</v>
      </c>
      <c r="BL265" s="17" t="s">
        <v>145</v>
      </c>
      <c r="BM265" s="17" t="s">
        <v>879</v>
      </c>
    </row>
    <row r="266" spans="2:47" s="1" customFormat="1" ht="22.5" customHeight="1">
      <c r="B266" s="34"/>
      <c r="D266" s="176" t="s">
        <v>146</v>
      </c>
      <c r="F266" s="177" t="s">
        <v>878</v>
      </c>
      <c r="I266" s="178"/>
      <c r="L266" s="34"/>
      <c r="M266" s="63"/>
      <c r="N266" s="35"/>
      <c r="O266" s="35"/>
      <c r="P266" s="35"/>
      <c r="Q266" s="35"/>
      <c r="R266" s="35"/>
      <c r="S266" s="35"/>
      <c r="T266" s="64"/>
      <c r="AT266" s="17" t="s">
        <v>146</v>
      </c>
      <c r="AU266" s="17" t="s">
        <v>81</v>
      </c>
    </row>
    <row r="267" spans="2:51" s="11" customFormat="1" ht="22.5" customHeight="1">
      <c r="B267" s="179"/>
      <c r="D267" s="176" t="s">
        <v>147</v>
      </c>
      <c r="E267" s="180" t="s">
        <v>3</v>
      </c>
      <c r="F267" s="181" t="s">
        <v>880</v>
      </c>
      <c r="H267" s="182" t="s">
        <v>3</v>
      </c>
      <c r="I267" s="183"/>
      <c r="L267" s="179"/>
      <c r="M267" s="184"/>
      <c r="N267" s="185"/>
      <c r="O267" s="185"/>
      <c r="P267" s="185"/>
      <c r="Q267" s="185"/>
      <c r="R267" s="185"/>
      <c r="S267" s="185"/>
      <c r="T267" s="186"/>
      <c r="AT267" s="182" t="s">
        <v>147</v>
      </c>
      <c r="AU267" s="182" t="s">
        <v>81</v>
      </c>
      <c r="AV267" s="11" t="s">
        <v>22</v>
      </c>
      <c r="AW267" s="11" t="s">
        <v>37</v>
      </c>
      <c r="AX267" s="11" t="s">
        <v>73</v>
      </c>
      <c r="AY267" s="182" t="s">
        <v>137</v>
      </c>
    </row>
    <row r="268" spans="2:51" s="12" customFormat="1" ht="22.5" customHeight="1">
      <c r="B268" s="187"/>
      <c r="D268" s="176" t="s">
        <v>147</v>
      </c>
      <c r="E268" s="188" t="s">
        <v>3</v>
      </c>
      <c r="F268" s="189" t="s">
        <v>881</v>
      </c>
      <c r="H268" s="190">
        <v>0.124</v>
      </c>
      <c r="I268" s="191"/>
      <c r="L268" s="187"/>
      <c r="M268" s="192"/>
      <c r="N268" s="193"/>
      <c r="O268" s="193"/>
      <c r="P268" s="193"/>
      <c r="Q268" s="193"/>
      <c r="R268" s="193"/>
      <c r="S268" s="193"/>
      <c r="T268" s="194"/>
      <c r="AT268" s="188" t="s">
        <v>147</v>
      </c>
      <c r="AU268" s="188" t="s">
        <v>81</v>
      </c>
      <c r="AV268" s="12" t="s">
        <v>81</v>
      </c>
      <c r="AW268" s="12" t="s">
        <v>37</v>
      </c>
      <c r="AX268" s="12" t="s">
        <v>73</v>
      </c>
      <c r="AY268" s="188" t="s">
        <v>137</v>
      </c>
    </row>
    <row r="269" spans="2:51" s="13" customFormat="1" ht="22.5" customHeight="1">
      <c r="B269" s="195"/>
      <c r="D269" s="196" t="s">
        <v>147</v>
      </c>
      <c r="E269" s="197" t="s">
        <v>3</v>
      </c>
      <c r="F269" s="198" t="s">
        <v>150</v>
      </c>
      <c r="H269" s="199">
        <v>0.124</v>
      </c>
      <c r="I269" s="200"/>
      <c r="L269" s="195"/>
      <c r="M269" s="201"/>
      <c r="N269" s="202"/>
      <c r="O269" s="202"/>
      <c r="P269" s="202"/>
      <c r="Q269" s="202"/>
      <c r="R269" s="202"/>
      <c r="S269" s="202"/>
      <c r="T269" s="203"/>
      <c r="AT269" s="204" t="s">
        <v>147</v>
      </c>
      <c r="AU269" s="204" t="s">
        <v>81</v>
      </c>
      <c r="AV269" s="13" t="s">
        <v>145</v>
      </c>
      <c r="AW269" s="13" t="s">
        <v>37</v>
      </c>
      <c r="AX269" s="13" t="s">
        <v>22</v>
      </c>
      <c r="AY269" s="204" t="s">
        <v>137</v>
      </c>
    </row>
    <row r="270" spans="2:65" s="1" customFormat="1" ht="31.5" customHeight="1">
      <c r="B270" s="163"/>
      <c r="C270" s="164" t="s">
        <v>311</v>
      </c>
      <c r="D270" s="164" t="s">
        <v>140</v>
      </c>
      <c r="E270" s="165" t="s">
        <v>882</v>
      </c>
      <c r="F270" s="166" t="s">
        <v>883</v>
      </c>
      <c r="G270" s="167" t="s">
        <v>190</v>
      </c>
      <c r="H270" s="168">
        <v>6.951</v>
      </c>
      <c r="I270" s="169"/>
      <c r="J270" s="170">
        <f>ROUND(I270*H270,2)</f>
        <v>0</v>
      </c>
      <c r="K270" s="166" t="s">
        <v>3</v>
      </c>
      <c r="L270" s="34"/>
      <c r="M270" s="171" t="s">
        <v>3</v>
      </c>
      <c r="N270" s="172" t="s">
        <v>44</v>
      </c>
      <c r="O270" s="35"/>
      <c r="P270" s="173">
        <f>O270*H270</f>
        <v>0</v>
      </c>
      <c r="Q270" s="173">
        <v>0</v>
      </c>
      <c r="R270" s="173">
        <f>Q270*H270</f>
        <v>0</v>
      </c>
      <c r="S270" s="173">
        <v>0</v>
      </c>
      <c r="T270" s="174">
        <f>S270*H270</f>
        <v>0</v>
      </c>
      <c r="AR270" s="17" t="s">
        <v>145</v>
      </c>
      <c r="AT270" s="17" t="s">
        <v>140</v>
      </c>
      <c r="AU270" s="17" t="s">
        <v>81</v>
      </c>
      <c r="AY270" s="17" t="s">
        <v>137</v>
      </c>
      <c r="BE270" s="175">
        <f>IF(N270="základní",J270,0)</f>
        <v>0</v>
      </c>
      <c r="BF270" s="175">
        <f>IF(N270="snížená",J270,0)</f>
        <v>0</v>
      </c>
      <c r="BG270" s="175">
        <f>IF(N270="zákl. přenesená",J270,0)</f>
        <v>0</v>
      </c>
      <c r="BH270" s="175">
        <f>IF(N270="sníž. přenesená",J270,0)</f>
        <v>0</v>
      </c>
      <c r="BI270" s="175">
        <f>IF(N270="nulová",J270,0)</f>
        <v>0</v>
      </c>
      <c r="BJ270" s="17" t="s">
        <v>22</v>
      </c>
      <c r="BK270" s="175">
        <f>ROUND(I270*H270,2)</f>
        <v>0</v>
      </c>
      <c r="BL270" s="17" t="s">
        <v>145</v>
      </c>
      <c r="BM270" s="17" t="s">
        <v>884</v>
      </c>
    </row>
    <row r="271" spans="2:47" s="1" customFormat="1" ht="22.5" customHeight="1">
      <c r="B271" s="34"/>
      <c r="D271" s="176" t="s">
        <v>146</v>
      </c>
      <c r="F271" s="177" t="s">
        <v>883</v>
      </c>
      <c r="I271" s="178"/>
      <c r="L271" s="34"/>
      <c r="M271" s="63"/>
      <c r="N271" s="35"/>
      <c r="O271" s="35"/>
      <c r="P271" s="35"/>
      <c r="Q271" s="35"/>
      <c r="R271" s="35"/>
      <c r="S271" s="35"/>
      <c r="T271" s="64"/>
      <c r="AT271" s="17" t="s">
        <v>146</v>
      </c>
      <c r="AU271" s="17" t="s">
        <v>81</v>
      </c>
    </row>
    <row r="272" spans="2:51" s="12" customFormat="1" ht="22.5" customHeight="1">
      <c r="B272" s="187"/>
      <c r="D272" s="176" t="s">
        <v>147</v>
      </c>
      <c r="E272" s="188" t="s">
        <v>3</v>
      </c>
      <c r="F272" s="189" t="s">
        <v>885</v>
      </c>
      <c r="H272" s="190">
        <v>6.951</v>
      </c>
      <c r="I272" s="191"/>
      <c r="L272" s="187"/>
      <c r="M272" s="192"/>
      <c r="N272" s="193"/>
      <c r="O272" s="193"/>
      <c r="P272" s="193"/>
      <c r="Q272" s="193"/>
      <c r="R272" s="193"/>
      <c r="S272" s="193"/>
      <c r="T272" s="194"/>
      <c r="AT272" s="188" t="s">
        <v>147</v>
      </c>
      <c r="AU272" s="188" t="s">
        <v>81</v>
      </c>
      <c r="AV272" s="12" t="s">
        <v>81</v>
      </c>
      <c r="AW272" s="12" t="s">
        <v>37</v>
      </c>
      <c r="AX272" s="12" t="s">
        <v>73</v>
      </c>
      <c r="AY272" s="188" t="s">
        <v>137</v>
      </c>
    </row>
    <row r="273" spans="2:51" s="13" customFormat="1" ht="22.5" customHeight="1">
      <c r="B273" s="195"/>
      <c r="D273" s="176" t="s">
        <v>147</v>
      </c>
      <c r="E273" s="205" t="s">
        <v>3</v>
      </c>
      <c r="F273" s="206" t="s">
        <v>150</v>
      </c>
      <c r="H273" s="207">
        <v>6.951</v>
      </c>
      <c r="I273" s="200"/>
      <c r="L273" s="195"/>
      <c r="M273" s="201"/>
      <c r="N273" s="202"/>
      <c r="O273" s="202"/>
      <c r="P273" s="202"/>
      <c r="Q273" s="202"/>
      <c r="R273" s="202"/>
      <c r="S273" s="202"/>
      <c r="T273" s="203"/>
      <c r="AT273" s="204" t="s">
        <v>147</v>
      </c>
      <c r="AU273" s="204" t="s">
        <v>81</v>
      </c>
      <c r="AV273" s="13" t="s">
        <v>145</v>
      </c>
      <c r="AW273" s="13" t="s">
        <v>37</v>
      </c>
      <c r="AX273" s="13" t="s">
        <v>22</v>
      </c>
      <c r="AY273" s="204" t="s">
        <v>137</v>
      </c>
    </row>
    <row r="274" spans="2:63" s="10" customFormat="1" ht="29.25" customHeight="1">
      <c r="B274" s="149"/>
      <c r="D274" s="160" t="s">
        <v>72</v>
      </c>
      <c r="E274" s="161" t="s">
        <v>165</v>
      </c>
      <c r="F274" s="161" t="s">
        <v>886</v>
      </c>
      <c r="I274" s="152"/>
      <c r="J274" s="162">
        <f>BK274</f>
        <v>0</v>
      </c>
      <c r="L274" s="149"/>
      <c r="M274" s="154"/>
      <c r="N274" s="155"/>
      <c r="O274" s="155"/>
      <c r="P274" s="156">
        <f>SUM(P275:P293)</f>
        <v>0</v>
      </c>
      <c r="Q274" s="155"/>
      <c r="R274" s="156">
        <f>SUM(R275:R293)</f>
        <v>0</v>
      </c>
      <c r="S274" s="155"/>
      <c r="T274" s="157">
        <f>SUM(T275:T293)</f>
        <v>0</v>
      </c>
      <c r="AR274" s="150" t="s">
        <v>22</v>
      </c>
      <c r="AT274" s="158" t="s">
        <v>72</v>
      </c>
      <c r="AU274" s="158" t="s">
        <v>22</v>
      </c>
      <c r="AY274" s="150" t="s">
        <v>137</v>
      </c>
      <c r="BK274" s="159">
        <f>SUM(BK275:BK293)</f>
        <v>0</v>
      </c>
    </row>
    <row r="275" spans="2:65" s="1" customFormat="1" ht="22.5" customHeight="1">
      <c r="B275" s="163"/>
      <c r="C275" s="164" t="s">
        <v>316</v>
      </c>
      <c r="D275" s="164" t="s">
        <v>140</v>
      </c>
      <c r="E275" s="165" t="s">
        <v>887</v>
      </c>
      <c r="F275" s="166" t="s">
        <v>888</v>
      </c>
      <c r="G275" s="167" t="s">
        <v>190</v>
      </c>
      <c r="H275" s="168">
        <v>5</v>
      </c>
      <c r="I275" s="169"/>
      <c r="J275" s="170">
        <f>ROUND(I275*H275,2)</f>
        <v>0</v>
      </c>
      <c r="K275" s="166" t="s">
        <v>3</v>
      </c>
      <c r="L275" s="34"/>
      <c r="M275" s="171" t="s">
        <v>3</v>
      </c>
      <c r="N275" s="172" t="s">
        <v>44</v>
      </c>
      <c r="O275" s="35"/>
      <c r="P275" s="173">
        <f>O275*H275</f>
        <v>0</v>
      </c>
      <c r="Q275" s="173">
        <v>0</v>
      </c>
      <c r="R275" s="173">
        <f>Q275*H275</f>
        <v>0</v>
      </c>
      <c r="S275" s="173">
        <v>0</v>
      </c>
      <c r="T275" s="174">
        <f>S275*H275</f>
        <v>0</v>
      </c>
      <c r="AR275" s="17" t="s">
        <v>145</v>
      </c>
      <c r="AT275" s="17" t="s">
        <v>140</v>
      </c>
      <c r="AU275" s="17" t="s">
        <v>81</v>
      </c>
      <c r="AY275" s="17" t="s">
        <v>137</v>
      </c>
      <c r="BE275" s="175">
        <f>IF(N275="základní",J275,0)</f>
        <v>0</v>
      </c>
      <c r="BF275" s="175">
        <f>IF(N275="snížená",J275,0)</f>
        <v>0</v>
      </c>
      <c r="BG275" s="175">
        <f>IF(N275="zákl. přenesená",J275,0)</f>
        <v>0</v>
      </c>
      <c r="BH275" s="175">
        <f>IF(N275="sníž. přenesená",J275,0)</f>
        <v>0</v>
      </c>
      <c r="BI275" s="175">
        <f>IF(N275="nulová",J275,0)</f>
        <v>0</v>
      </c>
      <c r="BJ275" s="17" t="s">
        <v>22</v>
      </c>
      <c r="BK275" s="175">
        <f>ROUND(I275*H275,2)</f>
        <v>0</v>
      </c>
      <c r="BL275" s="17" t="s">
        <v>145</v>
      </c>
      <c r="BM275" s="17" t="s">
        <v>889</v>
      </c>
    </row>
    <row r="276" spans="2:47" s="1" customFormat="1" ht="22.5" customHeight="1">
      <c r="B276" s="34"/>
      <c r="D276" s="196" t="s">
        <v>146</v>
      </c>
      <c r="F276" s="208" t="s">
        <v>888</v>
      </c>
      <c r="I276" s="178"/>
      <c r="L276" s="34"/>
      <c r="M276" s="63"/>
      <c r="N276" s="35"/>
      <c r="O276" s="35"/>
      <c r="P276" s="35"/>
      <c r="Q276" s="35"/>
      <c r="R276" s="35"/>
      <c r="S276" s="35"/>
      <c r="T276" s="64"/>
      <c r="AT276" s="17" t="s">
        <v>146</v>
      </c>
      <c r="AU276" s="17" t="s">
        <v>81</v>
      </c>
    </row>
    <row r="277" spans="2:65" s="1" customFormat="1" ht="22.5" customHeight="1">
      <c r="B277" s="163"/>
      <c r="C277" s="164" t="s">
        <v>323</v>
      </c>
      <c r="D277" s="164" t="s">
        <v>140</v>
      </c>
      <c r="E277" s="165" t="s">
        <v>890</v>
      </c>
      <c r="F277" s="166" t="s">
        <v>891</v>
      </c>
      <c r="G277" s="167" t="s">
        <v>143</v>
      </c>
      <c r="H277" s="168">
        <v>16.622</v>
      </c>
      <c r="I277" s="169"/>
      <c r="J277" s="170">
        <f>ROUND(I277*H277,2)</f>
        <v>0</v>
      </c>
      <c r="K277" s="166" t="s">
        <v>3</v>
      </c>
      <c r="L277" s="34"/>
      <c r="M277" s="171" t="s">
        <v>3</v>
      </c>
      <c r="N277" s="172" t="s">
        <v>44</v>
      </c>
      <c r="O277" s="35"/>
      <c r="P277" s="173">
        <f>O277*H277</f>
        <v>0</v>
      </c>
      <c r="Q277" s="173">
        <v>0</v>
      </c>
      <c r="R277" s="173">
        <f>Q277*H277</f>
        <v>0</v>
      </c>
      <c r="S277" s="173">
        <v>0</v>
      </c>
      <c r="T277" s="174">
        <f>S277*H277</f>
        <v>0</v>
      </c>
      <c r="AR277" s="17" t="s">
        <v>145</v>
      </c>
      <c r="AT277" s="17" t="s">
        <v>140</v>
      </c>
      <c r="AU277" s="17" t="s">
        <v>81</v>
      </c>
      <c r="AY277" s="17" t="s">
        <v>137</v>
      </c>
      <c r="BE277" s="175">
        <f>IF(N277="základní",J277,0)</f>
        <v>0</v>
      </c>
      <c r="BF277" s="175">
        <f>IF(N277="snížená",J277,0)</f>
        <v>0</v>
      </c>
      <c r="BG277" s="175">
        <f>IF(N277="zákl. přenesená",J277,0)</f>
        <v>0</v>
      </c>
      <c r="BH277" s="175">
        <f>IF(N277="sníž. přenesená",J277,0)</f>
        <v>0</v>
      </c>
      <c r="BI277" s="175">
        <f>IF(N277="nulová",J277,0)</f>
        <v>0</v>
      </c>
      <c r="BJ277" s="17" t="s">
        <v>22</v>
      </c>
      <c r="BK277" s="175">
        <f>ROUND(I277*H277,2)</f>
        <v>0</v>
      </c>
      <c r="BL277" s="17" t="s">
        <v>145</v>
      </c>
      <c r="BM277" s="17" t="s">
        <v>892</v>
      </c>
    </row>
    <row r="278" spans="2:47" s="1" customFormat="1" ht="22.5" customHeight="1">
      <c r="B278" s="34"/>
      <c r="D278" s="196" t="s">
        <v>146</v>
      </c>
      <c r="F278" s="208" t="s">
        <v>891</v>
      </c>
      <c r="I278" s="178"/>
      <c r="L278" s="34"/>
      <c r="M278" s="63"/>
      <c r="N278" s="35"/>
      <c r="O278" s="35"/>
      <c r="P278" s="35"/>
      <c r="Q278" s="35"/>
      <c r="R278" s="35"/>
      <c r="S278" s="35"/>
      <c r="T278" s="64"/>
      <c r="AT278" s="17" t="s">
        <v>146</v>
      </c>
      <c r="AU278" s="17" t="s">
        <v>81</v>
      </c>
    </row>
    <row r="279" spans="2:65" s="1" customFormat="1" ht="22.5" customHeight="1">
      <c r="B279" s="163"/>
      <c r="C279" s="164" t="s">
        <v>328</v>
      </c>
      <c r="D279" s="164" t="s">
        <v>140</v>
      </c>
      <c r="E279" s="165" t="s">
        <v>893</v>
      </c>
      <c r="F279" s="166" t="s">
        <v>894</v>
      </c>
      <c r="G279" s="167" t="s">
        <v>143</v>
      </c>
      <c r="H279" s="168">
        <v>16.622</v>
      </c>
      <c r="I279" s="169"/>
      <c r="J279" s="170">
        <f>ROUND(I279*H279,2)</f>
        <v>0</v>
      </c>
      <c r="K279" s="166" t="s">
        <v>3</v>
      </c>
      <c r="L279" s="34"/>
      <c r="M279" s="171" t="s">
        <v>3</v>
      </c>
      <c r="N279" s="172" t="s">
        <v>44</v>
      </c>
      <c r="O279" s="35"/>
      <c r="P279" s="173">
        <f>O279*H279</f>
        <v>0</v>
      </c>
      <c r="Q279" s="173">
        <v>0</v>
      </c>
      <c r="R279" s="173">
        <f>Q279*H279</f>
        <v>0</v>
      </c>
      <c r="S279" s="173">
        <v>0</v>
      </c>
      <c r="T279" s="174">
        <f>S279*H279</f>
        <v>0</v>
      </c>
      <c r="AR279" s="17" t="s">
        <v>145</v>
      </c>
      <c r="AT279" s="17" t="s">
        <v>140</v>
      </c>
      <c r="AU279" s="17" t="s">
        <v>81</v>
      </c>
      <c r="AY279" s="17" t="s">
        <v>137</v>
      </c>
      <c r="BE279" s="175">
        <f>IF(N279="základní",J279,0)</f>
        <v>0</v>
      </c>
      <c r="BF279" s="175">
        <f>IF(N279="snížená",J279,0)</f>
        <v>0</v>
      </c>
      <c r="BG279" s="175">
        <f>IF(N279="zákl. přenesená",J279,0)</f>
        <v>0</v>
      </c>
      <c r="BH279" s="175">
        <f>IF(N279="sníž. přenesená",J279,0)</f>
        <v>0</v>
      </c>
      <c r="BI279" s="175">
        <f>IF(N279="nulová",J279,0)</f>
        <v>0</v>
      </c>
      <c r="BJ279" s="17" t="s">
        <v>22</v>
      </c>
      <c r="BK279" s="175">
        <f>ROUND(I279*H279,2)</f>
        <v>0</v>
      </c>
      <c r="BL279" s="17" t="s">
        <v>145</v>
      </c>
      <c r="BM279" s="17" t="s">
        <v>895</v>
      </c>
    </row>
    <row r="280" spans="2:47" s="1" customFormat="1" ht="22.5" customHeight="1">
      <c r="B280" s="34"/>
      <c r="D280" s="176" t="s">
        <v>146</v>
      </c>
      <c r="F280" s="177" t="s">
        <v>894</v>
      </c>
      <c r="I280" s="178"/>
      <c r="L280" s="34"/>
      <c r="M280" s="63"/>
      <c r="N280" s="35"/>
      <c r="O280" s="35"/>
      <c r="P280" s="35"/>
      <c r="Q280" s="35"/>
      <c r="R280" s="35"/>
      <c r="S280" s="35"/>
      <c r="T280" s="64"/>
      <c r="AT280" s="17" t="s">
        <v>146</v>
      </c>
      <c r="AU280" s="17" t="s">
        <v>81</v>
      </c>
    </row>
    <row r="281" spans="2:51" s="11" customFormat="1" ht="22.5" customHeight="1">
      <c r="B281" s="179"/>
      <c r="D281" s="176" t="s">
        <v>147</v>
      </c>
      <c r="E281" s="180" t="s">
        <v>3</v>
      </c>
      <c r="F281" s="181" t="s">
        <v>896</v>
      </c>
      <c r="H281" s="182" t="s">
        <v>3</v>
      </c>
      <c r="I281" s="183"/>
      <c r="L281" s="179"/>
      <c r="M281" s="184"/>
      <c r="N281" s="185"/>
      <c r="O281" s="185"/>
      <c r="P281" s="185"/>
      <c r="Q281" s="185"/>
      <c r="R281" s="185"/>
      <c r="S281" s="185"/>
      <c r="T281" s="186"/>
      <c r="AT281" s="182" t="s">
        <v>147</v>
      </c>
      <c r="AU281" s="182" t="s">
        <v>81</v>
      </c>
      <c r="AV281" s="11" t="s">
        <v>22</v>
      </c>
      <c r="AW281" s="11" t="s">
        <v>37</v>
      </c>
      <c r="AX281" s="11" t="s">
        <v>73</v>
      </c>
      <c r="AY281" s="182" t="s">
        <v>137</v>
      </c>
    </row>
    <row r="282" spans="2:51" s="12" customFormat="1" ht="22.5" customHeight="1">
      <c r="B282" s="187"/>
      <c r="D282" s="176" t="s">
        <v>147</v>
      </c>
      <c r="E282" s="188" t="s">
        <v>3</v>
      </c>
      <c r="F282" s="189" t="s">
        <v>897</v>
      </c>
      <c r="H282" s="190">
        <v>2.552</v>
      </c>
      <c r="I282" s="191"/>
      <c r="L282" s="187"/>
      <c r="M282" s="192"/>
      <c r="N282" s="193"/>
      <c r="O282" s="193"/>
      <c r="P282" s="193"/>
      <c r="Q282" s="193"/>
      <c r="R282" s="193"/>
      <c r="S282" s="193"/>
      <c r="T282" s="194"/>
      <c r="AT282" s="188" t="s">
        <v>147</v>
      </c>
      <c r="AU282" s="188" t="s">
        <v>81</v>
      </c>
      <c r="AV282" s="12" t="s">
        <v>81</v>
      </c>
      <c r="AW282" s="12" t="s">
        <v>37</v>
      </c>
      <c r="AX282" s="12" t="s">
        <v>73</v>
      </c>
      <c r="AY282" s="188" t="s">
        <v>137</v>
      </c>
    </row>
    <row r="283" spans="2:51" s="12" customFormat="1" ht="22.5" customHeight="1">
      <c r="B283" s="187"/>
      <c r="D283" s="176" t="s">
        <v>147</v>
      </c>
      <c r="E283" s="188" t="s">
        <v>3</v>
      </c>
      <c r="F283" s="189" t="s">
        <v>898</v>
      </c>
      <c r="H283" s="190">
        <v>14.07</v>
      </c>
      <c r="I283" s="191"/>
      <c r="L283" s="187"/>
      <c r="M283" s="192"/>
      <c r="N283" s="193"/>
      <c r="O283" s="193"/>
      <c r="P283" s="193"/>
      <c r="Q283" s="193"/>
      <c r="R283" s="193"/>
      <c r="S283" s="193"/>
      <c r="T283" s="194"/>
      <c r="AT283" s="188" t="s">
        <v>147</v>
      </c>
      <c r="AU283" s="188" t="s">
        <v>81</v>
      </c>
      <c r="AV283" s="12" t="s">
        <v>81</v>
      </c>
      <c r="AW283" s="12" t="s">
        <v>37</v>
      </c>
      <c r="AX283" s="12" t="s">
        <v>73</v>
      </c>
      <c r="AY283" s="188" t="s">
        <v>137</v>
      </c>
    </row>
    <row r="284" spans="2:51" s="13" customFormat="1" ht="22.5" customHeight="1">
      <c r="B284" s="195"/>
      <c r="D284" s="196" t="s">
        <v>147</v>
      </c>
      <c r="E284" s="197" t="s">
        <v>3</v>
      </c>
      <c r="F284" s="198" t="s">
        <v>150</v>
      </c>
      <c r="H284" s="199">
        <v>16.622</v>
      </c>
      <c r="I284" s="200"/>
      <c r="L284" s="195"/>
      <c r="M284" s="201"/>
      <c r="N284" s="202"/>
      <c r="O284" s="202"/>
      <c r="P284" s="202"/>
      <c r="Q284" s="202"/>
      <c r="R284" s="202"/>
      <c r="S284" s="202"/>
      <c r="T284" s="203"/>
      <c r="AT284" s="204" t="s">
        <v>147</v>
      </c>
      <c r="AU284" s="204" t="s">
        <v>81</v>
      </c>
      <c r="AV284" s="13" t="s">
        <v>145</v>
      </c>
      <c r="AW284" s="13" t="s">
        <v>37</v>
      </c>
      <c r="AX284" s="13" t="s">
        <v>22</v>
      </c>
      <c r="AY284" s="204" t="s">
        <v>137</v>
      </c>
    </row>
    <row r="285" spans="2:65" s="1" customFormat="1" ht="22.5" customHeight="1">
      <c r="B285" s="163"/>
      <c r="C285" s="164" t="s">
        <v>333</v>
      </c>
      <c r="D285" s="164" t="s">
        <v>140</v>
      </c>
      <c r="E285" s="165" t="s">
        <v>899</v>
      </c>
      <c r="F285" s="166" t="s">
        <v>900</v>
      </c>
      <c r="G285" s="167" t="s">
        <v>143</v>
      </c>
      <c r="H285" s="168">
        <v>16.622</v>
      </c>
      <c r="I285" s="169"/>
      <c r="J285" s="170">
        <f>ROUND(I285*H285,2)</f>
        <v>0</v>
      </c>
      <c r="K285" s="166" t="s">
        <v>3</v>
      </c>
      <c r="L285" s="34"/>
      <c r="M285" s="171" t="s">
        <v>3</v>
      </c>
      <c r="N285" s="172" t="s">
        <v>44</v>
      </c>
      <c r="O285" s="35"/>
      <c r="P285" s="173">
        <f>O285*H285</f>
        <v>0</v>
      </c>
      <c r="Q285" s="173">
        <v>0</v>
      </c>
      <c r="R285" s="173">
        <f>Q285*H285</f>
        <v>0</v>
      </c>
      <c r="S285" s="173">
        <v>0</v>
      </c>
      <c r="T285" s="174">
        <f>S285*H285</f>
        <v>0</v>
      </c>
      <c r="AR285" s="17" t="s">
        <v>145</v>
      </c>
      <c r="AT285" s="17" t="s">
        <v>140</v>
      </c>
      <c r="AU285" s="17" t="s">
        <v>81</v>
      </c>
      <c r="AY285" s="17" t="s">
        <v>137</v>
      </c>
      <c r="BE285" s="175">
        <f>IF(N285="základní",J285,0)</f>
        <v>0</v>
      </c>
      <c r="BF285" s="175">
        <f>IF(N285="snížená",J285,0)</f>
        <v>0</v>
      </c>
      <c r="BG285" s="175">
        <f>IF(N285="zákl. přenesená",J285,0)</f>
        <v>0</v>
      </c>
      <c r="BH285" s="175">
        <f>IF(N285="sníž. přenesená",J285,0)</f>
        <v>0</v>
      </c>
      <c r="BI285" s="175">
        <f>IF(N285="nulová",J285,0)</f>
        <v>0</v>
      </c>
      <c r="BJ285" s="17" t="s">
        <v>22</v>
      </c>
      <c r="BK285" s="175">
        <f>ROUND(I285*H285,2)</f>
        <v>0</v>
      </c>
      <c r="BL285" s="17" t="s">
        <v>145</v>
      </c>
      <c r="BM285" s="17" t="s">
        <v>901</v>
      </c>
    </row>
    <row r="286" spans="2:47" s="1" customFormat="1" ht="22.5" customHeight="1">
      <c r="B286" s="34"/>
      <c r="D286" s="196" t="s">
        <v>146</v>
      </c>
      <c r="F286" s="208" t="s">
        <v>900</v>
      </c>
      <c r="I286" s="178"/>
      <c r="L286" s="34"/>
      <c r="M286" s="63"/>
      <c r="N286" s="35"/>
      <c r="O286" s="35"/>
      <c r="P286" s="35"/>
      <c r="Q286" s="35"/>
      <c r="R286" s="35"/>
      <c r="S286" s="35"/>
      <c r="T286" s="64"/>
      <c r="AT286" s="17" t="s">
        <v>146</v>
      </c>
      <c r="AU286" s="17" t="s">
        <v>81</v>
      </c>
    </row>
    <row r="287" spans="2:65" s="1" customFormat="1" ht="22.5" customHeight="1">
      <c r="B287" s="163"/>
      <c r="C287" s="209" t="s">
        <v>339</v>
      </c>
      <c r="D287" s="209" t="s">
        <v>202</v>
      </c>
      <c r="E287" s="210" t="s">
        <v>902</v>
      </c>
      <c r="F287" s="211" t="s">
        <v>903</v>
      </c>
      <c r="G287" s="212" t="s">
        <v>143</v>
      </c>
      <c r="H287" s="213">
        <v>18.284</v>
      </c>
      <c r="I287" s="214"/>
      <c r="J287" s="215">
        <f>ROUND(I287*H287,2)</f>
        <v>0</v>
      </c>
      <c r="K287" s="211" t="s">
        <v>3</v>
      </c>
      <c r="L287" s="216"/>
      <c r="M287" s="217" t="s">
        <v>3</v>
      </c>
      <c r="N287" s="218" t="s">
        <v>44</v>
      </c>
      <c r="O287" s="35"/>
      <c r="P287" s="173">
        <f>O287*H287</f>
        <v>0</v>
      </c>
      <c r="Q287" s="173">
        <v>0</v>
      </c>
      <c r="R287" s="173">
        <f>Q287*H287</f>
        <v>0</v>
      </c>
      <c r="S287" s="173">
        <v>0</v>
      </c>
      <c r="T287" s="174">
        <f>S287*H287</f>
        <v>0</v>
      </c>
      <c r="AR287" s="17" t="s">
        <v>182</v>
      </c>
      <c r="AT287" s="17" t="s">
        <v>202</v>
      </c>
      <c r="AU287" s="17" t="s">
        <v>81</v>
      </c>
      <c r="AY287" s="17" t="s">
        <v>137</v>
      </c>
      <c r="BE287" s="175">
        <f>IF(N287="základní",J287,0)</f>
        <v>0</v>
      </c>
      <c r="BF287" s="175">
        <f>IF(N287="snížená",J287,0)</f>
        <v>0</v>
      </c>
      <c r="BG287" s="175">
        <f>IF(N287="zákl. přenesená",J287,0)</f>
        <v>0</v>
      </c>
      <c r="BH287" s="175">
        <f>IF(N287="sníž. přenesená",J287,0)</f>
        <v>0</v>
      </c>
      <c r="BI287" s="175">
        <f>IF(N287="nulová",J287,0)</f>
        <v>0</v>
      </c>
      <c r="BJ287" s="17" t="s">
        <v>22</v>
      </c>
      <c r="BK287" s="175">
        <f>ROUND(I287*H287,2)</f>
        <v>0</v>
      </c>
      <c r="BL287" s="17" t="s">
        <v>145</v>
      </c>
      <c r="BM287" s="17" t="s">
        <v>904</v>
      </c>
    </row>
    <row r="288" spans="2:47" s="1" customFormat="1" ht="22.5" customHeight="1">
      <c r="B288" s="34"/>
      <c r="D288" s="176" t="s">
        <v>146</v>
      </c>
      <c r="F288" s="177" t="s">
        <v>903</v>
      </c>
      <c r="I288" s="178"/>
      <c r="L288" s="34"/>
      <c r="M288" s="63"/>
      <c r="N288" s="35"/>
      <c r="O288" s="35"/>
      <c r="P288" s="35"/>
      <c r="Q288" s="35"/>
      <c r="R288" s="35"/>
      <c r="S288" s="35"/>
      <c r="T288" s="64"/>
      <c r="AT288" s="17" t="s">
        <v>146</v>
      </c>
      <c r="AU288" s="17" t="s">
        <v>81</v>
      </c>
    </row>
    <row r="289" spans="2:51" s="11" customFormat="1" ht="31.5" customHeight="1">
      <c r="B289" s="179"/>
      <c r="D289" s="176" t="s">
        <v>147</v>
      </c>
      <c r="E289" s="180" t="s">
        <v>3</v>
      </c>
      <c r="F289" s="181" t="s">
        <v>905</v>
      </c>
      <c r="H289" s="182" t="s">
        <v>3</v>
      </c>
      <c r="I289" s="183"/>
      <c r="L289" s="179"/>
      <c r="M289" s="184"/>
      <c r="N289" s="185"/>
      <c r="O289" s="185"/>
      <c r="P289" s="185"/>
      <c r="Q289" s="185"/>
      <c r="R289" s="185"/>
      <c r="S289" s="185"/>
      <c r="T289" s="186"/>
      <c r="AT289" s="182" t="s">
        <v>147</v>
      </c>
      <c r="AU289" s="182" t="s">
        <v>81</v>
      </c>
      <c r="AV289" s="11" t="s">
        <v>22</v>
      </c>
      <c r="AW289" s="11" t="s">
        <v>37</v>
      </c>
      <c r="AX289" s="11" t="s">
        <v>73</v>
      </c>
      <c r="AY289" s="182" t="s">
        <v>137</v>
      </c>
    </row>
    <row r="290" spans="2:51" s="11" customFormat="1" ht="22.5" customHeight="1">
      <c r="B290" s="179"/>
      <c r="D290" s="176" t="s">
        <v>147</v>
      </c>
      <c r="E290" s="180" t="s">
        <v>3</v>
      </c>
      <c r="F290" s="181" t="s">
        <v>906</v>
      </c>
      <c r="H290" s="182" t="s">
        <v>3</v>
      </c>
      <c r="I290" s="183"/>
      <c r="L290" s="179"/>
      <c r="M290" s="184"/>
      <c r="N290" s="185"/>
      <c r="O290" s="185"/>
      <c r="P290" s="185"/>
      <c r="Q290" s="185"/>
      <c r="R290" s="185"/>
      <c r="S290" s="185"/>
      <c r="T290" s="186"/>
      <c r="AT290" s="182" t="s">
        <v>147</v>
      </c>
      <c r="AU290" s="182" t="s">
        <v>81</v>
      </c>
      <c r="AV290" s="11" t="s">
        <v>22</v>
      </c>
      <c r="AW290" s="11" t="s">
        <v>37</v>
      </c>
      <c r="AX290" s="11" t="s">
        <v>73</v>
      </c>
      <c r="AY290" s="182" t="s">
        <v>137</v>
      </c>
    </row>
    <row r="291" spans="2:51" s="11" customFormat="1" ht="22.5" customHeight="1">
      <c r="B291" s="179"/>
      <c r="D291" s="176" t="s">
        <v>147</v>
      </c>
      <c r="E291" s="180" t="s">
        <v>3</v>
      </c>
      <c r="F291" s="181" t="s">
        <v>907</v>
      </c>
      <c r="H291" s="182" t="s">
        <v>3</v>
      </c>
      <c r="I291" s="183"/>
      <c r="L291" s="179"/>
      <c r="M291" s="184"/>
      <c r="N291" s="185"/>
      <c r="O291" s="185"/>
      <c r="P291" s="185"/>
      <c r="Q291" s="185"/>
      <c r="R291" s="185"/>
      <c r="S291" s="185"/>
      <c r="T291" s="186"/>
      <c r="AT291" s="182" t="s">
        <v>147</v>
      </c>
      <c r="AU291" s="182" t="s">
        <v>81</v>
      </c>
      <c r="AV291" s="11" t="s">
        <v>22</v>
      </c>
      <c r="AW291" s="11" t="s">
        <v>37</v>
      </c>
      <c r="AX291" s="11" t="s">
        <v>73</v>
      </c>
      <c r="AY291" s="182" t="s">
        <v>137</v>
      </c>
    </row>
    <row r="292" spans="2:51" s="12" customFormat="1" ht="22.5" customHeight="1">
      <c r="B292" s="187"/>
      <c r="D292" s="176" t="s">
        <v>147</v>
      </c>
      <c r="E292" s="188" t="s">
        <v>3</v>
      </c>
      <c r="F292" s="189" t="s">
        <v>908</v>
      </c>
      <c r="H292" s="190">
        <v>18.284</v>
      </c>
      <c r="I292" s="191"/>
      <c r="L292" s="187"/>
      <c r="M292" s="192"/>
      <c r="N292" s="193"/>
      <c r="O292" s="193"/>
      <c r="P292" s="193"/>
      <c r="Q292" s="193"/>
      <c r="R292" s="193"/>
      <c r="S292" s="193"/>
      <c r="T292" s="194"/>
      <c r="AT292" s="188" t="s">
        <v>147</v>
      </c>
      <c r="AU292" s="188" t="s">
        <v>81</v>
      </c>
      <c r="AV292" s="12" t="s">
        <v>81</v>
      </c>
      <c r="AW292" s="12" t="s">
        <v>37</v>
      </c>
      <c r="AX292" s="12" t="s">
        <v>73</v>
      </c>
      <c r="AY292" s="188" t="s">
        <v>137</v>
      </c>
    </row>
    <row r="293" spans="2:51" s="13" customFormat="1" ht="22.5" customHeight="1">
      <c r="B293" s="195"/>
      <c r="D293" s="176" t="s">
        <v>147</v>
      </c>
      <c r="E293" s="205" t="s">
        <v>3</v>
      </c>
      <c r="F293" s="206" t="s">
        <v>150</v>
      </c>
      <c r="H293" s="207">
        <v>18.284</v>
      </c>
      <c r="I293" s="200"/>
      <c r="L293" s="195"/>
      <c r="M293" s="201"/>
      <c r="N293" s="202"/>
      <c r="O293" s="202"/>
      <c r="P293" s="202"/>
      <c r="Q293" s="202"/>
      <c r="R293" s="202"/>
      <c r="S293" s="202"/>
      <c r="T293" s="203"/>
      <c r="AT293" s="204" t="s">
        <v>147</v>
      </c>
      <c r="AU293" s="204" t="s">
        <v>81</v>
      </c>
      <c r="AV293" s="13" t="s">
        <v>145</v>
      </c>
      <c r="AW293" s="13" t="s">
        <v>37</v>
      </c>
      <c r="AX293" s="13" t="s">
        <v>22</v>
      </c>
      <c r="AY293" s="204" t="s">
        <v>137</v>
      </c>
    </row>
    <row r="294" spans="2:63" s="10" customFormat="1" ht="29.25" customHeight="1">
      <c r="B294" s="149"/>
      <c r="D294" s="160" t="s">
        <v>72</v>
      </c>
      <c r="E294" s="161" t="s">
        <v>157</v>
      </c>
      <c r="F294" s="161" t="s">
        <v>158</v>
      </c>
      <c r="I294" s="152"/>
      <c r="J294" s="162">
        <f>BK294</f>
        <v>0</v>
      </c>
      <c r="L294" s="149"/>
      <c r="M294" s="154"/>
      <c r="N294" s="155"/>
      <c r="O294" s="155"/>
      <c r="P294" s="156">
        <f>SUM(P295:P355)</f>
        <v>0</v>
      </c>
      <c r="Q294" s="155"/>
      <c r="R294" s="156">
        <f>SUM(R295:R355)</f>
        <v>0</v>
      </c>
      <c r="S294" s="155"/>
      <c r="T294" s="157">
        <f>SUM(T295:T355)</f>
        <v>0</v>
      </c>
      <c r="AR294" s="150" t="s">
        <v>22</v>
      </c>
      <c r="AT294" s="158" t="s">
        <v>72</v>
      </c>
      <c r="AU294" s="158" t="s">
        <v>22</v>
      </c>
      <c r="AY294" s="150" t="s">
        <v>137</v>
      </c>
      <c r="BK294" s="159">
        <f>SUM(BK295:BK355)</f>
        <v>0</v>
      </c>
    </row>
    <row r="295" spans="2:65" s="1" customFormat="1" ht="22.5" customHeight="1">
      <c r="B295" s="163"/>
      <c r="C295" s="164" t="s">
        <v>345</v>
      </c>
      <c r="D295" s="164" t="s">
        <v>140</v>
      </c>
      <c r="E295" s="165" t="s">
        <v>159</v>
      </c>
      <c r="F295" s="166" t="s">
        <v>160</v>
      </c>
      <c r="G295" s="167" t="s">
        <v>143</v>
      </c>
      <c r="H295" s="168">
        <v>2.207</v>
      </c>
      <c r="I295" s="169"/>
      <c r="J295" s="170">
        <f>ROUND(I295*H295,2)</f>
        <v>0</v>
      </c>
      <c r="K295" s="166" t="s">
        <v>3</v>
      </c>
      <c r="L295" s="34"/>
      <c r="M295" s="171" t="s">
        <v>3</v>
      </c>
      <c r="N295" s="172" t="s">
        <v>44</v>
      </c>
      <c r="O295" s="35"/>
      <c r="P295" s="173">
        <f>O295*H295</f>
        <v>0</v>
      </c>
      <c r="Q295" s="173">
        <v>0</v>
      </c>
      <c r="R295" s="173">
        <f>Q295*H295</f>
        <v>0</v>
      </c>
      <c r="S295" s="173">
        <v>0</v>
      </c>
      <c r="T295" s="174">
        <f>S295*H295</f>
        <v>0</v>
      </c>
      <c r="AR295" s="17" t="s">
        <v>145</v>
      </c>
      <c r="AT295" s="17" t="s">
        <v>140</v>
      </c>
      <c r="AU295" s="17" t="s">
        <v>81</v>
      </c>
      <c r="AY295" s="17" t="s">
        <v>137</v>
      </c>
      <c r="BE295" s="175">
        <f>IF(N295="základní",J295,0)</f>
        <v>0</v>
      </c>
      <c r="BF295" s="175">
        <f>IF(N295="snížená",J295,0)</f>
        <v>0</v>
      </c>
      <c r="BG295" s="175">
        <f>IF(N295="zákl. přenesená",J295,0)</f>
        <v>0</v>
      </c>
      <c r="BH295" s="175">
        <f>IF(N295="sníž. přenesená",J295,0)</f>
        <v>0</v>
      </c>
      <c r="BI295" s="175">
        <f>IF(N295="nulová",J295,0)</f>
        <v>0</v>
      </c>
      <c r="BJ295" s="17" t="s">
        <v>22</v>
      </c>
      <c r="BK295" s="175">
        <f>ROUND(I295*H295,2)</f>
        <v>0</v>
      </c>
      <c r="BL295" s="17" t="s">
        <v>145</v>
      </c>
      <c r="BM295" s="17" t="s">
        <v>909</v>
      </c>
    </row>
    <row r="296" spans="2:47" s="1" customFormat="1" ht="22.5" customHeight="1">
      <c r="B296" s="34"/>
      <c r="D296" s="176" t="s">
        <v>146</v>
      </c>
      <c r="F296" s="177" t="s">
        <v>160</v>
      </c>
      <c r="I296" s="178"/>
      <c r="L296" s="34"/>
      <c r="M296" s="63"/>
      <c r="N296" s="35"/>
      <c r="O296" s="35"/>
      <c r="P296" s="35"/>
      <c r="Q296" s="35"/>
      <c r="R296" s="35"/>
      <c r="S296" s="35"/>
      <c r="T296" s="64"/>
      <c r="AT296" s="17" t="s">
        <v>146</v>
      </c>
      <c r="AU296" s="17" t="s">
        <v>81</v>
      </c>
    </row>
    <row r="297" spans="2:51" s="11" customFormat="1" ht="22.5" customHeight="1">
      <c r="B297" s="179"/>
      <c r="D297" s="176" t="s">
        <v>147</v>
      </c>
      <c r="E297" s="180" t="s">
        <v>3</v>
      </c>
      <c r="F297" s="181" t="s">
        <v>161</v>
      </c>
      <c r="H297" s="182" t="s">
        <v>3</v>
      </c>
      <c r="I297" s="183"/>
      <c r="L297" s="179"/>
      <c r="M297" s="184"/>
      <c r="N297" s="185"/>
      <c r="O297" s="185"/>
      <c r="P297" s="185"/>
      <c r="Q297" s="185"/>
      <c r="R297" s="185"/>
      <c r="S297" s="185"/>
      <c r="T297" s="186"/>
      <c r="AT297" s="182" t="s">
        <v>147</v>
      </c>
      <c r="AU297" s="182" t="s">
        <v>81</v>
      </c>
      <c r="AV297" s="11" t="s">
        <v>22</v>
      </c>
      <c r="AW297" s="11" t="s">
        <v>37</v>
      </c>
      <c r="AX297" s="11" t="s">
        <v>73</v>
      </c>
      <c r="AY297" s="182" t="s">
        <v>137</v>
      </c>
    </row>
    <row r="298" spans="2:51" s="12" customFormat="1" ht="22.5" customHeight="1">
      <c r="B298" s="187"/>
      <c r="D298" s="176" t="s">
        <v>147</v>
      </c>
      <c r="E298" s="188" t="s">
        <v>3</v>
      </c>
      <c r="F298" s="189" t="s">
        <v>910</v>
      </c>
      <c r="H298" s="190">
        <v>1.596</v>
      </c>
      <c r="I298" s="191"/>
      <c r="L298" s="187"/>
      <c r="M298" s="192"/>
      <c r="N298" s="193"/>
      <c r="O298" s="193"/>
      <c r="P298" s="193"/>
      <c r="Q298" s="193"/>
      <c r="R298" s="193"/>
      <c r="S298" s="193"/>
      <c r="T298" s="194"/>
      <c r="AT298" s="188" t="s">
        <v>147</v>
      </c>
      <c r="AU298" s="188" t="s">
        <v>81</v>
      </c>
      <c r="AV298" s="12" t="s">
        <v>81</v>
      </c>
      <c r="AW298" s="12" t="s">
        <v>37</v>
      </c>
      <c r="AX298" s="12" t="s">
        <v>73</v>
      </c>
      <c r="AY298" s="188" t="s">
        <v>137</v>
      </c>
    </row>
    <row r="299" spans="2:51" s="12" customFormat="1" ht="22.5" customHeight="1">
      <c r="B299" s="187"/>
      <c r="D299" s="176" t="s">
        <v>147</v>
      </c>
      <c r="E299" s="188" t="s">
        <v>3</v>
      </c>
      <c r="F299" s="189" t="s">
        <v>911</v>
      </c>
      <c r="H299" s="190">
        <v>0.611</v>
      </c>
      <c r="I299" s="191"/>
      <c r="L299" s="187"/>
      <c r="M299" s="192"/>
      <c r="N299" s="193"/>
      <c r="O299" s="193"/>
      <c r="P299" s="193"/>
      <c r="Q299" s="193"/>
      <c r="R299" s="193"/>
      <c r="S299" s="193"/>
      <c r="T299" s="194"/>
      <c r="AT299" s="188" t="s">
        <v>147</v>
      </c>
      <c r="AU299" s="188" t="s">
        <v>81</v>
      </c>
      <c r="AV299" s="12" t="s">
        <v>81</v>
      </c>
      <c r="AW299" s="12" t="s">
        <v>37</v>
      </c>
      <c r="AX299" s="12" t="s">
        <v>73</v>
      </c>
      <c r="AY299" s="188" t="s">
        <v>137</v>
      </c>
    </row>
    <row r="300" spans="2:51" s="13" customFormat="1" ht="22.5" customHeight="1">
      <c r="B300" s="195"/>
      <c r="D300" s="196" t="s">
        <v>147</v>
      </c>
      <c r="E300" s="197" t="s">
        <v>3</v>
      </c>
      <c r="F300" s="198" t="s">
        <v>150</v>
      </c>
      <c r="H300" s="199">
        <v>2.207</v>
      </c>
      <c r="I300" s="200"/>
      <c r="L300" s="195"/>
      <c r="M300" s="201"/>
      <c r="N300" s="202"/>
      <c r="O300" s="202"/>
      <c r="P300" s="202"/>
      <c r="Q300" s="202"/>
      <c r="R300" s="202"/>
      <c r="S300" s="202"/>
      <c r="T300" s="203"/>
      <c r="AT300" s="204" t="s">
        <v>147</v>
      </c>
      <c r="AU300" s="204" t="s">
        <v>81</v>
      </c>
      <c r="AV300" s="13" t="s">
        <v>145</v>
      </c>
      <c r="AW300" s="13" t="s">
        <v>37</v>
      </c>
      <c r="AX300" s="13" t="s">
        <v>22</v>
      </c>
      <c r="AY300" s="204" t="s">
        <v>137</v>
      </c>
    </row>
    <row r="301" spans="2:65" s="1" customFormat="1" ht="22.5" customHeight="1">
      <c r="B301" s="163"/>
      <c r="C301" s="164" t="s">
        <v>350</v>
      </c>
      <c r="D301" s="164" t="s">
        <v>140</v>
      </c>
      <c r="E301" s="165" t="s">
        <v>163</v>
      </c>
      <c r="F301" s="166" t="s">
        <v>164</v>
      </c>
      <c r="G301" s="167" t="s">
        <v>143</v>
      </c>
      <c r="H301" s="168">
        <v>400</v>
      </c>
      <c r="I301" s="169"/>
      <c r="J301" s="170">
        <f>ROUND(I301*H301,2)</f>
        <v>0</v>
      </c>
      <c r="K301" s="166" t="s">
        <v>3</v>
      </c>
      <c r="L301" s="34"/>
      <c r="M301" s="171" t="s">
        <v>3</v>
      </c>
      <c r="N301" s="172" t="s">
        <v>44</v>
      </c>
      <c r="O301" s="35"/>
      <c r="P301" s="173">
        <f>O301*H301</f>
        <v>0</v>
      </c>
      <c r="Q301" s="173">
        <v>0</v>
      </c>
      <c r="R301" s="173">
        <f>Q301*H301</f>
        <v>0</v>
      </c>
      <c r="S301" s="173">
        <v>0</v>
      </c>
      <c r="T301" s="174">
        <f>S301*H301</f>
        <v>0</v>
      </c>
      <c r="AR301" s="17" t="s">
        <v>145</v>
      </c>
      <c r="AT301" s="17" t="s">
        <v>140</v>
      </c>
      <c r="AU301" s="17" t="s">
        <v>81</v>
      </c>
      <c r="AY301" s="17" t="s">
        <v>137</v>
      </c>
      <c r="BE301" s="175">
        <f>IF(N301="základní",J301,0)</f>
        <v>0</v>
      </c>
      <c r="BF301" s="175">
        <f>IF(N301="snížená",J301,0)</f>
        <v>0</v>
      </c>
      <c r="BG301" s="175">
        <f>IF(N301="zákl. přenesená",J301,0)</f>
        <v>0</v>
      </c>
      <c r="BH301" s="175">
        <f>IF(N301="sníž. přenesená",J301,0)</f>
        <v>0</v>
      </c>
      <c r="BI301" s="175">
        <f>IF(N301="nulová",J301,0)</f>
        <v>0</v>
      </c>
      <c r="BJ301" s="17" t="s">
        <v>22</v>
      </c>
      <c r="BK301" s="175">
        <f>ROUND(I301*H301,2)</f>
        <v>0</v>
      </c>
      <c r="BL301" s="17" t="s">
        <v>145</v>
      </c>
      <c r="BM301" s="17" t="s">
        <v>912</v>
      </c>
    </row>
    <row r="302" spans="2:47" s="1" customFormat="1" ht="22.5" customHeight="1">
      <c r="B302" s="34"/>
      <c r="D302" s="196" t="s">
        <v>146</v>
      </c>
      <c r="F302" s="208" t="s">
        <v>164</v>
      </c>
      <c r="I302" s="178"/>
      <c r="L302" s="34"/>
      <c r="M302" s="63"/>
      <c r="N302" s="35"/>
      <c r="O302" s="35"/>
      <c r="P302" s="35"/>
      <c r="Q302" s="35"/>
      <c r="R302" s="35"/>
      <c r="S302" s="35"/>
      <c r="T302" s="64"/>
      <c r="AT302" s="17" t="s">
        <v>146</v>
      </c>
      <c r="AU302" s="17" t="s">
        <v>81</v>
      </c>
    </row>
    <row r="303" spans="2:65" s="1" customFormat="1" ht="22.5" customHeight="1">
      <c r="B303" s="163"/>
      <c r="C303" s="164" t="s">
        <v>355</v>
      </c>
      <c r="D303" s="164" t="s">
        <v>140</v>
      </c>
      <c r="E303" s="165" t="s">
        <v>166</v>
      </c>
      <c r="F303" s="166" t="s">
        <v>167</v>
      </c>
      <c r="G303" s="167" t="s">
        <v>143</v>
      </c>
      <c r="H303" s="168">
        <v>3.9</v>
      </c>
      <c r="I303" s="169"/>
      <c r="J303" s="170">
        <f>ROUND(I303*H303,2)</f>
        <v>0</v>
      </c>
      <c r="K303" s="166" t="s">
        <v>3</v>
      </c>
      <c r="L303" s="34"/>
      <c r="M303" s="171" t="s">
        <v>3</v>
      </c>
      <c r="N303" s="172" t="s">
        <v>44</v>
      </c>
      <c r="O303" s="35"/>
      <c r="P303" s="173">
        <f>O303*H303</f>
        <v>0</v>
      </c>
      <c r="Q303" s="173">
        <v>0</v>
      </c>
      <c r="R303" s="173">
        <f>Q303*H303</f>
        <v>0</v>
      </c>
      <c r="S303" s="173">
        <v>0</v>
      </c>
      <c r="T303" s="174">
        <f>S303*H303</f>
        <v>0</v>
      </c>
      <c r="AR303" s="17" t="s">
        <v>145</v>
      </c>
      <c r="AT303" s="17" t="s">
        <v>140</v>
      </c>
      <c r="AU303" s="17" t="s">
        <v>81</v>
      </c>
      <c r="AY303" s="17" t="s">
        <v>137</v>
      </c>
      <c r="BE303" s="175">
        <f>IF(N303="základní",J303,0)</f>
        <v>0</v>
      </c>
      <c r="BF303" s="175">
        <f>IF(N303="snížená",J303,0)</f>
        <v>0</v>
      </c>
      <c r="BG303" s="175">
        <f>IF(N303="zákl. přenesená",J303,0)</f>
        <v>0</v>
      </c>
      <c r="BH303" s="175">
        <f>IF(N303="sníž. přenesená",J303,0)</f>
        <v>0</v>
      </c>
      <c r="BI303" s="175">
        <f>IF(N303="nulová",J303,0)</f>
        <v>0</v>
      </c>
      <c r="BJ303" s="17" t="s">
        <v>22</v>
      </c>
      <c r="BK303" s="175">
        <f>ROUND(I303*H303,2)</f>
        <v>0</v>
      </c>
      <c r="BL303" s="17" t="s">
        <v>145</v>
      </c>
      <c r="BM303" s="17" t="s">
        <v>913</v>
      </c>
    </row>
    <row r="304" spans="2:47" s="1" customFormat="1" ht="22.5" customHeight="1">
      <c r="B304" s="34"/>
      <c r="D304" s="176" t="s">
        <v>146</v>
      </c>
      <c r="F304" s="177" t="s">
        <v>167</v>
      </c>
      <c r="I304" s="178"/>
      <c r="L304" s="34"/>
      <c r="M304" s="63"/>
      <c r="N304" s="35"/>
      <c r="O304" s="35"/>
      <c r="P304" s="35"/>
      <c r="Q304" s="35"/>
      <c r="R304" s="35"/>
      <c r="S304" s="35"/>
      <c r="T304" s="64"/>
      <c r="AT304" s="17" t="s">
        <v>146</v>
      </c>
      <c r="AU304" s="17" t="s">
        <v>81</v>
      </c>
    </row>
    <row r="305" spans="2:51" s="11" customFormat="1" ht="22.5" customHeight="1">
      <c r="B305" s="179"/>
      <c r="D305" s="176" t="s">
        <v>147</v>
      </c>
      <c r="E305" s="180" t="s">
        <v>3</v>
      </c>
      <c r="F305" s="181" t="s">
        <v>168</v>
      </c>
      <c r="H305" s="182" t="s">
        <v>3</v>
      </c>
      <c r="I305" s="183"/>
      <c r="L305" s="179"/>
      <c r="M305" s="184"/>
      <c r="N305" s="185"/>
      <c r="O305" s="185"/>
      <c r="P305" s="185"/>
      <c r="Q305" s="185"/>
      <c r="R305" s="185"/>
      <c r="S305" s="185"/>
      <c r="T305" s="186"/>
      <c r="AT305" s="182" t="s">
        <v>147</v>
      </c>
      <c r="AU305" s="182" t="s">
        <v>81</v>
      </c>
      <c r="AV305" s="11" t="s">
        <v>22</v>
      </c>
      <c r="AW305" s="11" t="s">
        <v>37</v>
      </c>
      <c r="AX305" s="11" t="s">
        <v>73</v>
      </c>
      <c r="AY305" s="182" t="s">
        <v>137</v>
      </c>
    </row>
    <row r="306" spans="2:51" s="11" customFormat="1" ht="22.5" customHeight="1">
      <c r="B306" s="179"/>
      <c r="D306" s="176" t="s">
        <v>147</v>
      </c>
      <c r="E306" s="180" t="s">
        <v>3</v>
      </c>
      <c r="F306" s="181" t="s">
        <v>169</v>
      </c>
      <c r="H306" s="182" t="s">
        <v>3</v>
      </c>
      <c r="I306" s="183"/>
      <c r="L306" s="179"/>
      <c r="M306" s="184"/>
      <c r="N306" s="185"/>
      <c r="O306" s="185"/>
      <c r="P306" s="185"/>
      <c r="Q306" s="185"/>
      <c r="R306" s="185"/>
      <c r="S306" s="185"/>
      <c r="T306" s="186"/>
      <c r="AT306" s="182" t="s">
        <v>147</v>
      </c>
      <c r="AU306" s="182" t="s">
        <v>81</v>
      </c>
      <c r="AV306" s="11" t="s">
        <v>22</v>
      </c>
      <c r="AW306" s="11" t="s">
        <v>37</v>
      </c>
      <c r="AX306" s="11" t="s">
        <v>73</v>
      </c>
      <c r="AY306" s="182" t="s">
        <v>137</v>
      </c>
    </row>
    <row r="307" spans="2:51" s="12" customFormat="1" ht="22.5" customHeight="1">
      <c r="B307" s="187"/>
      <c r="D307" s="176" t="s">
        <v>147</v>
      </c>
      <c r="E307" s="188" t="s">
        <v>3</v>
      </c>
      <c r="F307" s="189" t="s">
        <v>914</v>
      </c>
      <c r="H307" s="190">
        <v>1.8</v>
      </c>
      <c r="I307" s="191"/>
      <c r="L307" s="187"/>
      <c r="M307" s="192"/>
      <c r="N307" s="193"/>
      <c r="O307" s="193"/>
      <c r="P307" s="193"/>
      <c r="Q307" s="193"/>
      <c r="R307" s="193"/>
      <c r="S307" s="193"/>
      <c r="T307" s="194"/>
      <c r="AT307" s="188" t="s">
        <v>147</v>
      </c>
      <c r="AU307" s="188" t="s">
        <v>81</v>
      </c>
      <c r="AV307" s="12" t="s">
        <v>81</v>
      </c>
      <c r="AW307" s="12" t="s">
        <v>37</v>
      </c>
      <c r="AX307" s="12" t="s">
        <v>73</v>
      </c>
      <c r="AY307" s="188" t="s">
        <v>137</v>
      </c>
    </row>
    <row r="308" spans="2:51" s="12" customFormat="1" ht="22.5" customHeight="1">
      <c r="B308" s="187"/>
      <c r="D308" s="176" t="s">
        <v>147</v>
      </c>
      <c r="E308" s="188" t="s">
        <v>3</v>
      </c>
      <c r="F308" s="189" t="s">
        <v>915</v>
      </c>
      <c r="H308" s="190">
        <v>2.1</v>
      </c>
      <c r="I308" s="191"/>
      <c r="L308" s="187"/>
      <c r="M308" s="192"/>
      <c r="N308" s="193"/>
      <c r="O308" s="193"/>
      <c r="P308" s="193"/>
      <c r="Q308" s="193"/>
      <c r="R308" s="193"/>
      <c r="S308" s="193"/>
      <c r="T308" s="194"/>
      <c r="AT308" s="188" t="s">
        <v>147</v>
      </c>
      <c r="AU308" s="188" t="s">
        <v>81</v>
      </c>
      <c r="AV308" s="12" t="s">
        <v>81</v>
      </c>
      <c r="AW308" s="12" t="s">
        <v>37</v>
      </c>
      <c r="AX308" s="12" t="s">
        <v>73</v>
      </c>
      <c r="AY308" s="188" t="s">
        <v>137</v>
      </c>
    </row>
    <row r="309" spans="2:51" s="13" customFormat="1" ht="22.5" customHeight="1">
      <c r="B309" s="195"/>
      <c r="D309" s="196" t="s">
        <v>147</v>
      </c>
      <c r="E309" s="197" t="s">
        <v>3</v>
      </c>
      <c r="F309" s="198" t="s">
        <v>150</v>
      </c>
      <c r="H309" s="199">
        <v>3.9</v>
      </c>
      <c r="I309" s="200"/>
      <c r="L309" s="195"/>
      <c r="M309" s="201"/>
      <c r="N309" s="202"/>
      <c r="O309" s="202"/>
      <c r="P309" s="202"/>
      <c r="Q309" s="202"/>
      <c r="R309" s="202"/>
      <c r="S309" s="202"/>
      <c r="T309" s="203"/>
      <c r="AT309" s="204" t="s">
        <v>147</v>
      </c>
      <c r="AU309" s="204" t="s">
        <v>81</v>
      </c>
      <c r="AV309" s="13" t="s">
        <v>145</v>
      </c>
      <c r="AW309" s="13" t="s">
        <v>37</v>
      </c>
      <c r="AX309" s="13" t="s">
        <v>22</v>
      </c>
      <c r="AY309" s="204" t="s">
        <v>137</v>
      </c>
    </row>
    <row r="310" spans="2:65" s="1" customFormat="1" ht="22.5" customHeight="1">
      <c r="B310" s="163"/>
      <c r="C310" s="164" t="s">
        <v>360</v>
      </c>
      <c r="D310" s="164" t="s">
        <v>140</v>
      </c>
      <c r="E310" s="165" t="s">
        <v>171</v>
      </c>
      <c r="F310" s="166" t="s">
        <v>172</v>
      </c>
      <c r="G310" s="167" t="s">
        <v>143</v>
      </c>
      <c r="H310" s="168">
        <v>29.4</v>
      </c>
      <c r="I310" s="169"/>
      <c r="J310" s="170">
        <f>ROUND(I310*H310,2)</f>
        <v>0</v>
      </c>
      <c r="K310" s="166" t="s">
        <v>3</v>
      </c>
      <c r="L310" s="34"/>
      <c r="M310" s="171" t="s">
        <v>3</v>
      </c>
      <c r="N310" s="172" t="s">
        <v>44</v>
      </c>
      <c r="O310" s="35"/>
      <c r="P310" s="173">
        <f>O310*H310</f>
        <v>0</v>
      </c>
      <c r="Q310" s="173">
        <v>0</v>
      </c>
      <c r="R310" s="173">
        <f>Q310*H310</f>
        <v>0</v>
      </c>
      <c r="S310" s="173">
        <v>0</v>
      </c>
      <c r="T310" s="174">
        <f>S310*H310</f>
        <v>0</v>
      </c>
      <c r="AR310" s="17" t="s">
        <v>145</v>
      </c>
      <c r="AT310" s="17" t="s">
        <v>140</v>
      </c>
      <c r="AU310" s="17" t="s">
        <v>81</v>
      </c>
      <c r="AY310" s="17" t="s">
        <v>137</v>
      </c>
      <c r="BE310" s="175">
        <f>IF(N310="základní",J310,0)</f>
        <v>0</v>
      </c>
      <c r="BF310" s="175">
        <f>IF(N310="snížená",J310,0)</f>
        <v>0</v>
      </c>
      <c r="BG310" s="175">
        <f>IF(N310="zákl. přenesená",J310,0)</f>
        <v>0</v>
      </c>
      <c r="BH310" s="175">
        <f>IF(N310="sníž. přenesená",J310,0)</f>
        <v>0</v>
      </c>
      <c r="BI310" s="175">
        <f>IF(N310="nulová",J310,0)</f>
        <v>0</v>
      </c>
      <c r="BJ310" s="17" t="s">
        <v>22</v>
      </c>
      <c r="BK310" s="175">
        <f>ROUND(I310*H310,2)</f>
        <v>0</v>
      </c>
      <c r="BL310" s="17" t="s">
        <v>145</v>
      </c>
      <c r="BM310" s="17" t="s">
        <v>916</v>
      </c>
    </row>
    <row r="311" spans="2:47" s="1" customFormat="1" ht="22.5" customHeight="1">
      <c r="B311" s="34"/>
      <c r="D311" s="176" t="s">
        <v>146</v>
      </c>
      <c r="F311" s="177" t="s">
        <v>172</v>
      </c>
      <c r="I311" s="178"/>
      <c r="L311" s="34"/>
      <c r="M311" s="63"/>
      <c r="N311" s="35"/>
      <c r="O311" s="35"/>
      <c r="P311" s="35"/>
      <c r="Q311" s="35"/>
      <c r="R311" s="35"/>
      <c r="S311" s="35"/>
      <c r="T311" s="64"/>
      <c r="AT311" s="17" t="s">
        <v>146</v>
      </c>
      <c r="AU311" s="17" t="s">
        <v>81</v>
      </c>
    </row>
    <row r="312" spans="2:51" s="11" customFormat="1" ht="31.5" customHeight="1">
      <c r="B312" s="179"/>
      <c r="D312" s="176" t="s">
        <v>147</v>
      </c>
      <c r="E312" s="180" t="s">
        <v>3</v>
      </c>
      <c r="F312" s="181" t="s">
        <v>173</v>
      </c>
      <c r="H312" s="182" t="s">
        <v>3</v>
      </c>
      <c r="I312" s="183"/>
      <c r="L312" s="179"/>
      <c r="M312" s="184"/>
      <c r="N312" s="185"/>
      <c r="O312" s="185"/>
      <c r="P312" s="185"/>
      <c r="Q312" s="185"/>
      <c r="R312" s="185"/>
      <c r="S312" s="185"/>
      <c r="T312" s="186"/>
      <c r="AT312" s="182" t="s">
        <v>147</v>
      </c>
      <c r="AU312" s="182" t="s">
        <v>81</v>
      </c>
      <c r="AV312" s="11" t="s">
        <v>22</v>
      </c>
      <c r="AW312" s="11" t="s">
        <v>37</v>
      </c>
      <c r="AX312" s="11" t="s">
        <v>73</v>
      </c>
      <c r="AY312" s="182" t="s">
        <v>137</v>
      </c>
    </row>
    <row r="313" spans="2:51" s="11" customFormat="1" ht="22.5" customHeight="1">
      <c r="B313" s="179"/>
      <c r="D313" s="176" t="s">
        <v>147</v>
      </c>
      <c r="E313" s="180" t="s">
        <v>3</v>
      </c>
      <c r="F313" s="181" t="s">
        <v>846</v>
      </c>
      <c r="H313" s="182" t="s">
        <v>3</v>
      </c>
      <c r="I313" s="183"/>
      <c r="L313" s="179"/>
      <c r="M313" s="184"/>
      <c r="N313" s="185"/>
      <c r="O313" s="185"/>
      <c r="P313" s="185"/>
      <c r="Q313" s="185"/>
      <c r="R313" s="185"/>
      <c r="S313" s="185"/>
      <c r="T313" s="186"/>
      <c r="AT313" s="182" t="s">
        <v>147</v>
      </c>
      <c r="AU313" s="182" t="s">
        <v>81</v>
      </c>
      <c r="AV313" s="11" t="s">
        <v>22</v>
      </c>
      <c r="AW313" s="11" t="s">
        <v>37</v>
      </c>
      <c r="AX313" s="11" t="s">
        <v>73</v>
      </c>
      <c r="AY313" s="182" t="s">
        <v>137</v>
      </c>
    </row>
    <row r="314" spans="2:51" s="12" customFormat="1" ht="22.5" customHeight="1">
      <c r="B314" s="187"/>
      <c r="D314" s="176" t="s">
        <v>147</v>
      </c>
      <c r="E314" s="188" t="s">
        <v>3</v>
      </c>
      <c r="F314" s="189" t="s">
        <v>917</v>
      </c>
      <c r="H314" s="190">
        <v>9</v>
      </c>
      <c r="I314" s="191"/>
      <c r="L314" s="187"/>
      <c r="M314" s="192"/>
      <c r="N314" s="193"/>
      <c r="O314" s="193"/>
      <c r="P314" s="193"/>
      <c r="Q314" s="193"/>
      <c r="R314" s="193"/>
      <c r="S314" s="193"/>
      <c r="T314" s="194"/>
      <c r="AT314" s="188" t="s">
        <v>147</v>
      </c>
      <c r="AU314" s="188" t="s">
        <v>81</v>
      </c>
      <c r="AV314" s="12" t="s">
        <v>81</v>
      </c>
      <c r="AW314" s="12" t="s">
        <v>37</v>
      </c>
      <c r="AX314" s="12" t="s">
        <v>73</v>
      </c>
      <c r="AY314" s="188" t="s">
        <v>137</v>
      </c>
    </row>
    <row r="315" spans="2:51" s="12" customFormat="1" ht="22.5" customHeight="1">
      <c r="B315" s="187"/>
      <c r="D315" s="176" t="s">
        <v>147</v>
      </c>
      <c r="E315" s="188" t="s">
        <v>3</v>
      </c>
      <c r="F315" s="189" t="s">
        <v>918</v>
      </c>
      <c r="H315" s="190">
        <v>7.2</v>
      </c>
      <c r="I315" s="191"/>
      <c r="L315" s="187"/>
      <c r="M315" s="192"/>
      <c r="N315" s="193"/>
      <c r="O315" s="193"/>
      <c r="P315" s="193"/>
      <c r="Q315" s="193"/>
      <c r="R315" s="193"/>
      <c r="S315" s="193"/>
      <c r="T315" s="194"/>
      <c r="AT315" s="188" t="s">
        <v>147</v>
      </c>
      <c r="AU315" s="188" t="s">
        <v>81</v>
      </c>
      <c r="AV315" s="12" t="s">
        <v>81</v>
      </c>
      <c r="AW315" s="12" t="s">
        <v>37</v>
      </c>
      <c r="AX315" s="12" t="s">
        <v>73</v>
      </c>
      <c r="AY315" s="188" t="s">
        <v>137</v>
      </c>
    </row>
    <row r="316" spans="2:51" s="12" customFormat="1" ht="22.5" customHeight="1">
      <c r="B316" s="187"/>
      <c r="D316" s="176" t="s">
        <v>147</v>
      </c>
      <c r="E316" s="188" t="s">
        <v>3</v>
      </c>
      <c r="F316" s="189" t="s">
        <v>919</v>
      </c>
      <c r="H316" s="190">
        <v>4.2</v>
      </c>
      <c r="I316" s="191"/>
      <c r="L316" s="187"/>
      <c r="M316" s="192"/>
      <c r="N316" s="193"/>
      <c r="O316" s="193"/>
      <c r="P316" s="193"/>
      <c r="Q316" s="193"/>
      <c r="R316" s="193"/>
      <c r="S316" s="193"/>
      <c r="T316" s="194"/>
      <c r="AT316" s="188" t="s">
        <v>147</v>
      </c>
      <c r="AU316" s="188" t="s">
        <v>81</v>
      </c>
      <c r="AV316" s="12" t="s">
        <v>81</v>
      </c>
      <c r="AW316" s="12" t="s">
        <v>37</v>
      </c>
      <c r="AX316" s="12" t="s">
        <v>73</v>
      </c>
      <c r="AY316" s="188" t="s">
        <v>137</v>
      </c>
    </row>
    <row r="317" spans="2:51" s="11" customFormat="1" ht="22.5" customHeight="1">
      <c r="B317" s="179"/>
      <c r="D317" s="176" t="s">
        <v>147</v>
      </c>
      <c r="E317" s="180" t="s">
        <v>3</v>
      </c>
      <c r="F317" s="181" t="s">
        <v>262</v>
      </c>
      <c r="H317" s="182" t="s">
        <v>3</v>
      </c>
      <c r="I317" s="183"/>
      <c r="L317" s="179"/>
      <c r="M317" s="184"/>
      <c r="N317" s="185"/>
      <c r="O317" s="185"/>
      <c r="P317" s="185"/>
      <c r="Q317" s="185"/>
      <c r="R317" s="185"/>
      <c r="S317" s="185"/>
      <c r="T317" s="186"/>
      <c r="AT317" s="182" t="s">
        <v>147</v>
      </c>
      <c r="AU317" s="182" t="s">
        <v>81</v>
      </c>
      <c r="AV317" s="11" t="s">
        <v>22</v>
      </c>
      <c r="AW317" s="11" t="s">
        <v>37</v>
      </c>
      <c r="AX317" s="11" t="s">
        <v>73</v>
      </c>
      <c r="AY317" s="182" t="s">
        <v>137</v>
      </c>
    </row>
    <row r="318" spans="2:51" s="12" customFormat="1" ht="22.5" customHeight="1">
      <c r="B318" s="187"/>
      <c r="D318" s="176" t="s">
        <v>147</v>
      </c>
      <c r="E318" s="188" t="s">
        <v>3</v>
      </c>
      <c r="F318" s="189" t="s">
        <v>920</v>
      </c>
      <c r="H318" s="190">
        <v>9</v>
      </c>
      <c r="I318" s="191"/>
      <c r="L318" s="187"/>
      <c r="M318" s="192"/>
      <c r="N318" s="193"/>
      <c r="O318" s="193"/>
      <c r="P318" s="193"/>
      <c r="Q318" s="193"/>
      <c r="R318" s="193"/>
      <c r="S318" s="193"/>
      <c r="T318" s="194"/>
      <c r="AT318" s="188" t="s">
        <v>147</v>
      </c>
      <c r="AU318" s="188" t="s">
        <v>81</v>
      </c>
      <c r="AV318" s="12" t="s">
        <v>81</v>
      </c>
      <c r="AW318" s="12" t="s">
        <v>37</v>
      </c>
      <c r="AX318" s="12" t="s">
        <v>73</v>
      </c>
      <c r="AY318" s="188" t="s">
        <v>137</v>
      </c>
    </row>
    <row r="319" spans="2:51" s="13" customFormat="1" ht="22.5" customHeight="1">
      <c r="B319" s="195"/>
      <c r="D319" s="196" t="s">
        <v>147</v>
      </c>
      <c r="E319" s="197" t="s">
        <v>3</v>
      </c>
      <c r="F319" s="198" t="s">
        <v>150</v>
      </c>
      <c r="H319" s="199">
        <v>29.4</v>
      </c>
      <c r="I319" s="200"/>
      <c r="L319" s="195"/>
      <c r="M319" s="201"/>
      <c r="N319" s="202"/>
      <c r="O319" s="202"/>
      <c r="P319" s="202"/>
      <c r="Q319" s="202"/>
      <c r="R319" s="202"/>
      <c r="S319" s="202"/>
      <c r="T319" s="203"/>
      <c r="AT319" s="204" t="s">
        <v>147</v>
      </c>
      <c r="AU319" s="204" t="s">
        <v>81</v>
      </c>
      <c r="AV319" s="13" t="s">
        <v>145</v>
      </c>
      <c r="AW319" s="13" t="s">
        <v>37</v>
      </c>
      <c r="AX319" s="13" t="s">
        <v>22</v>
      </c>
      <c r="AY319" s="204" t="s">
        <v>137</v>
      </c>
    </row>
    <row r="320" spans="2:65" s="1" customFormat="1" ht="22.5" customHeight="1">
      <c r="B320" s="163"/>
      <c r="C320" s="164" t="s">
        <v>365</v>
      </c>
      <c r="D320" s="164" t="s">
        <v>140</v>
      </c>
      <c r="E320" s="165" t="s">
        <v>179</v>
      </c>
      <c r="F320" s="166" t="s">
        <v>180</v>
      </c>
      <c r="G320" s="167" t="s">
        <v>143</v>
      </c>
      <c r="H320" s="168">
        <v>101.979</v>
      </c>
      <c r="I320" s="169"/>
      <c r="J320" s="170">
        <f>ROUND(I320*H320,2)</f>
        <v>0</v>
      </c>
      <c r="K320" s="166" t="s">
        <v>3</v>
      </c>
      <c r="L320" s="34"/>
      <c r="M320" s="171" t="s">
        <v>3</v>
      </c>
      <c r="N320" s="172" t="s">
        <v>44</v>
      </c>
      <c r="O320" s="35"/>
      <c r="P320" s="173">
        <f>O320*H320</f>
        <v>0</v>
      </c>
      <c r="Q320" s="173">
        <v>0</v>
      </c>
      <c r="R320" s="173">
        <f>Q320*H320</f>
        <v>0</v>
      </c>
      <c r="S320" s="173">
        <v>0</v>
      </c>
      <c r="T320" s="174">
        <f>S320*H320</f>
        <v>0</v>
      </c>
      <c r="AR320" s="17" t="s">
        <v>145</v>
      </c>
      <c r="AT320" s="17" t="s">
        <v>140</v>
      </c>
      <c r="AU320" s="17" t="s">
        <v>81</v>
      </c>
      <c r="AY320" s="17" t="s">
        <v>137</v>
      </c>
      <c r="BE320" s="175">
        <f>IF(N320="základní",J320,0)</f>
        <v>0</v>
      </c>
      <c r="BF320" s="175">
        <f>IF(N320="snížená",J320,0)</f>
        <v>0</v>
      </c>
      <c r="BG320" s="175">
        <f>IF(N320="zákl. přenesená",J320,0)</f>
        <v>0</v>
      </c>
      <c r="BH320" s="175">
        <f>IF(N320="sníž. přenesená",J320,0)</f>
        <v>0</v>
      </c>
      <c r="BI320" s="175">
        <f>IF(N320="nulová",J320,0)</f>
        <v>0</v>
      </c>
      <c r="BJ320" s="17" t="s">
        <v>22</v>
      </c>
      <c r="BK320" s="175">
        <f>ROUND(I320*H320,2)</f>
        <v>0</v>
      </c>
      <c r="BL320" s="17" t="s">
        <v>145</v>
      </c>
      <c r="BM320" s="17" t="s">
        <v>921</v>
      </c>
    </row>
    <row r="321" spans="2:47" s="1" customFormat="1" ht="22.5" customHeight="1">
      <c r="B321" s="34"/>
      <c r="D321" s="176" t="s">
        <v>146</v>
      </c>
      <c r="F321" s="177" t="s">
        <v>180</v>
      </c>
      <c r="I321" s="178"/>
      <c r="L321" s="34"/>
      <c r="M321" s="63"/>
      <c r="N321" s="35"/>
      <c r="O321" s="35"/>
      <c r="P321" s="35"/>
      <c r="Q321" s="35"/>
      <c r="R321" s="35"/>
      <c r="S321" s="35"/>
      <c r="T321" s="64"/>
      <c r="AT321" s="17" t="s">
        <v>146</v>
      </c>
      <c r="AU321" s="17" t="s">
        <v>81</v>
      </c>
    </row>
    <row r="322" spans="2:51" s="11" customFormat="1" ht="31.5" customHeight="1">
      <c r="B322" s="179"/>
      <c r="D322" s="176" t="s">
        <v>147</v>
      </c>
      <c r="E322" s="180" t="s">
        <v>3</v>
      </c>
      <c r="F322" s="181" t="s">
        <v>181</v>
      </c>
      <c r="H322" s="182" t="s">
        <v>3</v>
      </c>
      <c r="I322" s="183"/>
      <c r="L322" s="179"/>
      <c r="M322" s="184"/>
      <c r="N322" s="185"/>
      <c r="O322" s="185"/>
      <c r="P322" s="185"/>
      <c r="Q322" s="185"/>
      <c r="R322" s="185"/>
      <c r="S322" s="185"/>
      <c r="T322" s="186"/>
      <c r="AT322" s="182" t="s">
        <v>147</v>
      </c>
      <c r="AU322" s="182" t="s">
        <v>81</v>
      </c>
      <c r="AV322" s="11" t="s">
        <v>22</v>
      </c>
      <c r="AW322" s="11" t="s">
        <v>37</v>
      </c>
      <c r="AX322" s="11" t="s">
        <v>73</v>
      </c>
      <c r="AY322" s="182" t="s">
        <v>137</v>
      </c>
    </row>
    <row r="323" spans="2:51" s="12" customFormat="1" ht="22.5" customHeight="1">
      <c r="B323" s="187"/>
      <c r="D323" s="176" t="s">
        <v>147</v>
      </c>
      <c r="E323" s="188" t="s">
        <v>3</v>
      </c>
      <c r="F323" s="189" t="s">
        <v>922</v>
      </c>
      <c r="H323" s="190">
        <v>29.4</v>
      </c>
      <c r="I323" s="191"/>
      <c r="L323" s="187"/>
      <c r="M323" s="192"/>
      <c r="N323" s="193"/>
      <c r="O323" s="193"/>
      <c r="P323" s="193"/>
      <c r="Q323" s="193"/>
      <c r="R323" s="193"/>
      <c r="S323" s="193"/>
      <c r="T323" s="194"/>
      <c r="AT323" s="188" t="s">
        <v>147</v>
      </c>
      <c r="AU323" s="188" t="s">
        <v>81</v>
      </c>
      <c r="AV323" s="12" t="s">
        <v>81</v>
      </c>
      <c r="AW323" s="12" t="s">
        <v>37</v>
      </c>
      <c r="AX323" s="12" t="s">
        <v>73</v>
      </c>
      <c r="AY323" s="188" t="s">
        <v>137</v>
      </c>
    </row>
    <row r="324" spans="2:51" s="11" customFormat="1" ht="22.5" customHeight="1">
      <c r="B324" s="179"/>
      <c r="D324" s="176" t="s">
        <v>147</v>
      </c>
      <c r="E324" s="180" t="s">
        <v>3</v>
      </c>
      <c r="F324" s="181" t="s">
        <v>830</v>
      </c>
      <c r="H324" s="182" t="s">
        <v>3</v>
      </c>
      <c r="I324" s="183"/>
      <c r="L324" s="179"/>
      <c r="M324" s="184"/>
      <c r="N324" s="185"/>
      <c r="O324" s="185"/>
      <c r="P324" s="185"/>
      <c r="Q324" s="185"/>
      <c r="R324" s="185"/>
      <c r="S324" s="185"/>
      <c r="T324" s="186"/>
      <c r="AT324" s="182" t="s">
        <v>147</v>
      </c>
      <c r="AU324" s="182" t="s">
        <v>81</v>
      </c>
      <c r="AV324" s="11" t="s">
        <v>22</v>
      </c>
      <c r="AW324" s="11" t="s">
        <v>37</v>
      </c>
      <c r="AX324" s="11" t="s">
        <v>73</v>
      </c>
      <c r="AY324" s="182" t="s">
        <v>137</v>
      </c>
    </row>
    <row r="325" spans="2:51" s="12" customFormat="1" ht="22.5" customHeight="1">
      <c r="B325" s="187"/>
      <c r="D325" s="176" t="s">
        <v>147</v>
      </c>
      <c r="E325" s="188" t="s">
        <v>3</v>
      </c>
      <c r="F325" s="189" t="s">
        <v>923</v>
      </c>
      <c r="H325" s="190">
        <v>64.67</v>
      </c>
      <c r="I325" s="191"/>
      <c r="L325" s="187"/>
      <c r="M325" s="192"/>
      <c r="N325" s="193"/>
      <c r="O325" s="193"/>
      <c r="P325" s="193"/>
      <c r="Q325" s="193"/>
      <c r="R325" s="193"/>
      <c r="S325" s="193"/>
      <c r="T325" s="194"/>
      <c r="AT325" s="188" t="s">
        <v>147</v>
      </c>
      <c r="AU325" s="188" t="s">
        <v>81</v>
      </c>
      <c r="AV325" s="12" t="s">
        <v>81</v>
      </c>
      <c r="AW325" s="12" t="s">
        <v>37</v>
      </c>
      <c r="AX325" s="12" t="s">
        <v>73</v>
      </c>
      <c r="AY325" s="188" t="s">
        <v>137</v>
      </c>
    </row>
    <row r="326" spans="2:51" s="12" customFormat="1" ht="22.5" customHeight="1">
      <c r="B326" s="187"/>
      <c r="D326" s="176" t="s">
        <v>147</v>
      </c>
      <c r="E326" s="188" t="s">
        <v>3</v>
      </c>
      <c r="F326" s="189" t="s">
        <v>832</v>
      </c>
      <c r="H326" s="190">
        <v>-4.84</v>
      </c>
      <c r="I326" s="191"/>
      <c r="L326" s="187"/>
      <c r="M326" s="192"/>
      <c r="N326" s="193"/>
      <c r="O326" s="193"/>
      <c r="P326" s="193"/>
      <c r="Q326" s="193"/>
      <c r="R326" s="193"/>
      <c r="S326" s="193"/>
      <c r="T326" s="194"/>
      <c r="AT326" s="188" t="s">
        <v>147</v>
      </c>
      <c r="AU326" s="188" t="s">
        <v>81</v>
      </c>
      <c r="AV326" s="12" t="s">
        <v>81</v>
      </c>
      <c r="AW326" s="12" t="s">
        <v>37</v>
      </c>
      <c r="AX326" s="12" t="s">
        <v>73</v>
      </c>
      <c r="AY326" s="188" t="s">
        <v>137</v>
      </c>
    </row>
    <row r="327" spans="2:51" s="12" customFormat="1" ht="22.5" customHeight="1">
      <c r="B327" s="187"/>
      <c r="D327" s="176" t="s">
        <v>147</v>
      </c>
      <c r="E327" s="188" t="s">
        <v>3</v>
      </c>
      <c r="F327" s="189" t="s">
        <v>924</v>
      </c>
      <c r="H327" s="190">
        <v>7.349</v>
      </c>
      <c r="I327" s="191"/>
      <c r="L327" s="187"/>
      <c r="M327" s="192"/>
      <c r="N327" s="193"/>
      <c r="O327" s="193"/>
      <c r="P327" s="193"/>
      <c r="Q327" s="193"/>
      <c r="R327" s="193"/>
      <c r="S327" s="193"/>
      <c r="T327" s="194"/>
      <c r="AT327" s="188" t="s">
        <v>147</v>
      </c>
      <c r="AU327" s="188" t="s">
        <v>81</v>
      </c>
      <c r="AV327" s="12" t="s">
        <v>81</v>
      </c>
      <c r="AW327" s="12" t="s">
        <v>37</v>
      </c>
      <c r="AX327" s="12" t="s">
        <v>73</v>
      </c>
      <c r="AY327" s="188" t="s">
        <v>137</v>
      </c>
    </row>
    <row r="328" spans="2:51" s="12" customFormat="1" ht="22.5" customHeight="1">
      <c r="B328" s="187"/>
      <c r="D328" s="176" t="s">
        <v>147</v>
      </c>
      <c r="E328" s="188" t="s">
        <v>3</v>
      </c>
      <c r="F328" s="189" t="s">
        <v>925</v>
      </c>
      <c r="H328" s="190">
        <v>2.1</v>
      </c>
      <c r="I328" s="191"/>
      <c r="L328" s="187"/>
      <c r="M328" s="192"/>
      <c r="N328" s="193"/>
      <c r="O328" s="193"/>
      <c r="P328" s="193"/>
      <c r="Q328" s="193"/>
      <c r="R328" s="193"/>
      <c r="S328" s="193"/>
      <c r="T328" s="194"/>
      <c r="AT328" s="188" t="s">
        <v>147</v>
      </c>
      <c r="AU328" s="188" t="s">
        <v>81</v>
      </c>
      <c r="AV328" s="12" t="s">
        <v>81</v>
      </c>
      <c r="AW328" s="12" t="s">
        <v>37</v>
      </c>
      <c r="AX328" s="12" t="s">
        <v>73</v>
      </c>
      <c r="AY328" s="188" t="s">
        <v>137</v>
      </c>
    </row>
    <row r="329" spans="2:51" s="12" customFormat="1" ht="22.5" customHeight="1">
      <c r="B329" s="187"/>
      <c r="D329" s="176" t="s">
        <v>147</v>
      </c>
      <c r="E329" s="188" t="s">
        <v>3</v>
      </c>
      <c r="F329" s="189" t="s">
        <v>926</v>
      </c>
      <c r="H329" s="190">
        <v>3.3</v>
      </c>
      <c r="I329" s="191"/>
      <c r="L329" s="187"/>
      <c r="M329" s="192"/>
      <c r="N329" s="193"/>
      <c r="O329" s="193"/>
      <c r="P329" s="193"/>
      <c r="Q329" s="193"/>
      <c r="R329" s="193"/>
      <c r="S329" s="193"/>
      <c r="T329" s="194"/>
      <c r="AT329" s="188" t="s">
        <v>147</v>
      </c>
      <c r="AU329" s="188" t="s">
        <v>81</v>
      </c>
      <c r="AV329" s="12" t="s">
        <v>81</v>
      </c>
      <c r="AW329" s="12" t="s">
        <v>37</v>
      </c>
      <c r="AX329" s="12" t="s">
        <v>73</v>
      </c>
      <c r="AY329" s="188" t="s">
        <v>137</v>
      </c>
    </row>
    <row r="330" spans="2:51" s="13" customFormat="1" ht="22.5" customHeight="1">
      <c r="B330" s="195"/>
      <c r="D330" s="196" t="s">
        <v>147</v>
      </c>
      <c r="E330" s="197" t="s">
        <v>3</v>
      </c>
      <c r="F330" s="198" t="s">
        <v>150</v>
      </c>
      <c r="H330" s="199">
        <v>101.979</v>
      </c>
      <c r="I330" s="200"/>
      <c r="L330" s="195"/>
      <c r="M330" s="201"/>
      <c r="N330" s="202"/>
      <c r="O330" s="202"/>
      <c r="P330" s="202"/>
      <c r="Q330" s="202"/>
      <c r="R330" s="202"/>
      <c r="S330" s="202"/>
      <c r="T330" s="203"/>
      <c r="AT330" s="204" t="s">
        <v>147</v>
      </c>
      <c r="AU330" s="204" t="s">
        <v>81</v>
      </c>
      <c r="AV330" s="13" t="s">
        <v>145</v>
      </c>
      <c r="AW330" s="13" t="s">
        <v>37</v>
      </c>
      <c r="AX330" s="13" t="s">
        <v>22</v>
      </c>
      <c r="AY330" s="204" t="s">
        <v>137</v>
      </c>
    </row>
    <row r="331" spans="2:65" s="1" customFormat="1" ht="22.5" customHeight="1">
      <c r="B331" s="163"/>
      <c r="C331" s="164" t="s">
        <v>368</v>
      </c>
      <c r="D331" s="164" t="s">
        <v>140</v>
      </c>
      <c r="E331" s="165" t="s">
        <v>183</v>
      </c>
      <c r="F331" s="166" t="s">
        <v>184</v>
      </c>
      <c r="G331" s="167" t="s">
        <v>143</v>
      </c>
      <c r="H331" s="168">
        <v>4.41</v>
      </c>
      <c r="I331" s="169"/>
      <c r="J331" s="170">
        <f>ROUND(I331*H331,2)</f>
        <v>0</v>
      </c>
      <c r="K331" s="166" t="s">
        <v>3</v>
      </c>
      <c r="L331" s="34"/>
      <c r="M331" s="171" t="s">
        <v>3</v>
      </c>
      <c r="N331" s="172" t="s">
        <v>44</v>
      </c>
      <c r="O331" s="35"/>
      <c r="P331" s="173">
        <f>O331*H331</f>
        <v>0</v>
      </c>
      <c r="Q331" s="173">
        <v>0</v>
      </c>
      <c r="R331" s="173">
        <f>Q331*H331</f>
        <v>0</v>
      </c>
      <c r="S331" s="173">
        <v>0</v>
      </c>
      <c r="T331" s="174">
        <f>S331*H331</f>
        <v>0</v>
      </c>
      <c r="AR331" s="17" t="s">
        <v>145</v>
      </c>
      <c r="AT331" s="17" t="s">
        <v>140</v>
      </c>
      <c r="AU331" s="17" t="s">
        <v>81</v>
      </c>
      <c r="AY331" s="17" t="s">
        <v>137</v>
      </c>
      <c r="BE331" s="175">
        <f>IF(N331="základní",J331,0)</f>
        <v>0</v>
      </c>
      <c r="BF331" s="175">
        <f>IF(N331="snížená",J331,0)</f>
        <v>0</v>
      </c>
      <c r="BG331" s="175">
        <f>IF(N331="zákl. přenesená",J331,0)</f>
        <v>0</v>
      </c>
      <c r="BH331" s="175">
        <f>IF(N331="sníž. přenesená",J331,0)</f>
        <v>0</v>
      </c>
      <c r="BI331" s="175">
        <f>IF(N331="nulová",J331,0)</f>
        <v>0</v>
      </c>
      <c r="BJ331" s="17" t="s">
        <v>22</v>
      </c>
      <c r="BK331" s="175">
        <f>ROUND(I331*H331,2)</f>
        <v>0</v>
      </c>
      <c r="BL331" s="17" t="s">
        <v>145</v>
      </c>
      <c r="BM331" s="17" t="s">
        <v>927</v>
      </c>
    </row>
    <row r="332" spans="2:47" s="1" customFormat="1" ht="22.5" customHeight="1">
      <c r="B332" s="34"/>
      <c r="D332" s="176" t="s">
        <v>146</v>
      </c>
      <c r="F332" s="177" t="s">
        <v>184</v>
      </c>
      <c r="I332" s="178"/>
      <c r="L332" s="34"/>
      <c r="M332" s="63"/>
      <c r="N332" s="35"/>
      <c r="O332" s="35"/>
      <c r="P332" s="35"/>
      <c r="Q332" s="35"/>
      <c r="R332" s="35"/>
      <c r="S332" s="35"/>
      <c r="T332" s="64"/>
      <c r="AT332" s="17" t="s">
        <v>146</v>
      </c>
      <c r="AU332" s="17" t="s">
        <v>81</v>
      </c>
    </row>
    <row r="333" spans="2:51" s="11" customFormat="1" ht="22.5" customHeight="1">
      <c r="B333" s="179"/>
      <c r="D333" s="176" t="s">
        <v>147</v>
      </c>
      <c r="E333" s="180" t="s">
        <v>3</v>
      </c>
      <c r="F333" s="181" t="s">
        <v>185</v>
      </c>
      <c r="H333" s="182" t="s">
        <v>3</v>
      </c>
      <c r="I333" s="183"/>
      <c r="L333" s="179"/>
      <c r="M333" s="184"/>
      <c r="N333" s="185"/>
      <c r="O333" s="185"/>
      <c r="P333" s="185"/>
      <c r="Q333" s="185"/>
      <c r="R333" s="185"/>
      <c r="S333" s="185"/>
      <c r="T333" s="186"/>
      <c r="AT333" s="182" t="s">
        <v>147</v>
      </c>
      <c r="AU333" s="182" t="s">
        <v>81</v>
      </c>
      <c r="AV333" s="11" t="s">
        <v>22</v>
      </c>
      <c r="AW333" s="11" t="s">
        <v>37</v>
      </c>
      <c r="AX333" s="11" t="s">
        <v>73</v>
      </c>
      <c r="AY333" s="182" t="s">
        <v>137</v>
      </c>
    </row>
    <row r="334" spans="2:51" s="12" customFormat="1" ht="22.5" customHeight="1">
      <c r="B334" s="187"/>
      <c r="D334" s="176" t="s">
        <v>147</v>
      </c>
      <c r="E334" s="188" t="s">
        <v>3</v>
      </c>
      <c r="F334" s="189" t="s">
        <v>928</v>
      </c>
      <c r="H334" s="190">
        <v>4.41</v>
      </c>
      <c r="I334" s="191"/>
      <c r="L334" s="187"/>
      <c r="M334" s="192"/>
      <c r="N334" s="193"/>
      <c r="O334" s="193"/>
      <c r="P334" s="193"/>
      <c r="Q334" s="193"/>
      <c r="R334" s="193"/>
      <c r="S334" s="193"/>
      <c r="T334" s="194"/>
      <c r="AT334" s="188" t="s">
        <v>147</v>
      </c>
      <c r="AU334" s="188" t="s">
        <v>81</v>
      </c>
      <c r="AV334" s="12" t="s">
        <v>81</v>
      </c>
      <c r="AW334" s="12" t="s">
        <v>37</v>
      </c>
      <c r="AX334" s="12" t="s">
        <v>73</v>
      </c>
      <c r="AY334" s="188" t="s">
        <v>137</v>
      </c>
    </row>
    <row r="335" spans="2:51" s="13" customFormat="1" ht="22.5" customHeight="1">
      <c r="B335" s="195"/>
      <c r="D335" s="196" t="s">
        <v>147</v>
      </c>
      <c r="E335" s="197" t="s">
        <v>3</v>
      </c>
      <c r="F335" s="198" t="s">
        <v>150</v>
      </c>
      <c r="H335" s="199">
        <v>4.41</v>
      </c>
      <c r="I335" s="200"/>
      <c r="L335" s="195"/>
      <c r="M335" s="201"/>
      <c r="N335" s="202"/>
      <c r="O335" s="202"/>
      <c r="P335" s="202"/>
      <c r="Q335" s="202"/>
      <c r="R335" s="202"/>
      <c r="S335" s="202"/>
      <c r="T335" s="203"/>
      <c r="AT335" s="204" t="s">
        <v>147</v>
      </c>
      <c r="AU335" s="204" t="s">
        <v>81</v>
      </c>
      <c r="AV335" s="13" t="s">
        <v>145</v>
      </c>
      <c r="AW335" s="13" t="s">
        <v>37</v>
      </c>
      <c r="AX335" s="13" t="s">
        <v>22</v>
      </c>
      <c r="AY335" s="204" t="s">
        <v>137</v>
      </c>
    </row>
    <row r="336" spans="2:65" s="1" customFormat="1" ht="22.5" customHeight="1">
      <c r="B336" s="163"/>
      <c r="C336" s="164" t="s">
        <v>371</v>
      </c>
      <c r="D336" s="164" t="s">
        <v>140</v>
      </c>
      <c r="E336" s="165" t="s">
        <v>929</v>
      </c>
      <c r="F336" s="166" t="s">
        <v>930</v>
      </c>
      <c r="G336" s="167" t="s">
        <v>143</v>
      </c>
      <c r="H336" s="168">
        <v>44.852</v>
      </c>
      <c r="I336" s="169"/>
      <c r="J336" s="170">
        <f>ROUND(I336*H336,2)</f>
        <v>0</v>
      </c>
      <c r="K336" s="166" t="s">
        <v>3</v>
      </c>
      <c r="L336" s="34"/>
      <c r="M336" s="171" t="s">
        <v>3</v>
      </c>
      <c r="N336" s="172" t="s">
        <v>44</v>
      </c>
      <c r="O336" s="35"/>
      <c r="P336" s="173">
        <f>O336*H336</f>
        <v>0</v>
      </c>
      <c r="Q336" s="173">
        <v>0</v>
      </c>
      <c r="R336" s="173">
        <f>Q336*H336</f>
        <v>0</v>
      </c>
      <c r="S336" s="173">
        <v>0</v>
      </c>
      <c r="T336" s="174">
        <f>S336*H336</f>
        <v>0</v>
      </c>
      <c r="AR336" s="17" t="s">
        <v>145</v>
      </c>
      <c r="AT336" s="17" t="s">
        <v>140</v>
      </c>
      <c r="AU336" s="17" t="s">
        <v>81</v>
      </c>
      <c r="AY336" s="17" t="s">
        <v>137</v>
      </c>
      <c r="BE336" s="175">
        <f>IF(N336="základní",J336,0)</f>
        <v>0</v>
      </c>
      <c r="BF336" s="175">
        <f>IF(N336="snížená",J336,0)</f>
        <v>0</v>
      </c>
      <c r="BG336" s="175">
        <f>IF(N336="zákl. přenesená",J336,0)</f>
        <v>0</v>
      </c>
      <c r="BH336" s="175">
        <f>IF(N336="sníž. přenesená",J336,0)</f>
        <v>0</v>
      </c>
      <c r="BI336" s="175">
        <f>IF(N336="nulová",J336,0)</f>
        <v>0</v>
      </c>
      <c r="BJ336" s="17" t="s">
        <v>22</v>
      </c>
      <c r="BK336" s="175">
        <f>ROUND(I336*H336,2)</f>
        <v>0</v>
      </c>
      <c r="BL336" s="17" t="s">
        <v>145</v>
      </c>
      <c r="BM336" s="17" t="s">
        <v>931</v>
      </c>
    </row>
    <row r="337" spans="2:47" s="1" customFormat="1" ht="22.5" customHeight="1">
      <c r="B337" s="34"/>
      <c r="D337" s="176" t="s">
        <v>146</v>
      </c>
      <c r="F337" s="177" t="s">
        <v>930</v>
      </c>
      <c r="I337" s="178"/>
      <c r="L337" s="34"/>
      <c r="M337" s="63"/>
      <c r="N337" s="35"/>
      <c r="O337" s="35"/>
      <c r="P337" s="35"/>
      <c r="Q337" s="35"/>
      <c r="R337" s="35"/>
      <c r="S337" s="35"/>
      <c r="T337" s="64"/>
      <c r="AT337" s="17" t="s">
        <v>146</v>
      </c>
      <c r="AU337" s="17" t="s">
        <v>81</v>
      </c>
    </row>
    <row r="338" spans="2:51" s="11" customFormat="1" ht="31.5" customHeight="1">
      <c r="B338" s="179"/>
      <c r="D338" s="176" t="s">
        <v>147</v>
      </c>
      <c r="E338" s="180" t="s">
        <v>3</v>
      </c>
      <c r="F338" s="181" t="s">
        <v>932</v>
      </c>
      <c r="H338" s="182" t="s">
        <v>3</v>
      </c>
      <c r="I338" s="183"/>
      <c r="L338" s="179"/>
      <c r="M338" s="184"/>
      <c r="N338" s="185"/>
      <c r="O338" s="185"/>
      <c r="P338" s="185"/>
      <c r="Q338" s="185"/>
      <c r="R338" s="185"/>
      <c r="S338" s="185"/>
      <c r="T338" s="186"/>
      <c r="AT338" s="182" t="s">
        <v>147</v>
      </c>
      <c r="AU338" s="182" t="s">
        <v>81</v>
      </c>
      <c r="AV338" s="11" t="s">
        <v>22</v>
      </c>
      <c r="AW338" s="11" t="s">
        <v>37</v>
      </c>
      <c r="AX338" s="11" t="s">
        <v>73</v>
      </c>
      <c r="AY338" s="182" t="s">
        <v>137</v>
      </c>
    </row>
    <row r="339" spans="2:51" s="11" customFormat="1" ht="22.5" customHeight="1">
      <c r="B339" s="179"/>
      <c r="D339" s="176" t="s">
        <v>147</v>
      </c>
      <c r="E339" s="180" t="s">
        <v>3</v>
      </c>
      <c r="F339" s="181" t="s">
        <v>830</v>
      </c>
      <c r="H339" s="182" t="s">
        <v>3</v>
      </c>
      <c r="I339" s="183"/>
      <c r="L339" s="179"/>
      <c r="M339" s="184"/>
      <c r="N339" s="185"/>
      <c r="O339" s="185"/>
      <c r="P339" s="185"/>
      <c r="Q339" s="185"/>
      <c r="R339" s="185"/>
      <c r="S339" s="185"/>
      <c r="T339" s="186"/>
      <c r="AT339" s="182" t="s">
        <v>147</v>
      </c>
      <c r="AU339" s="182" t="s">
        <v>81</v>
      </c>
      <c r="AV339" s="11" t="s">
        <v>22</v>
      </c>
      <c r="AW339" s="11" t="s">
        <v>37</v>
      </c>
      <c r="AX339" s="11" t="s">
        <v>73</v>
      </c>
      <c r="AY339" s="182" t="s">
        <v>137</v>
      </c>
    </row>
    <row r="340" spans="2:51" s="12" customFormat="1" ht="22.5" customHeight="1">
      <c r="B340" s="187"/>
      <c r="D340" s="176" t="s">
        <v>147</v>
      </c>
      <c r="E340" s="188" t="s">
        <v>3</v>
      </c>
      <c r="F340" s="189" t="s">
        <v>831</v>
      </c>
      <c r="H340" s="190">
        <v>39.223</v>
      </c>
      <c r="I340" s="191"/>
      <c r="L340" s="187"/>
      <c r="M340" s="192"/>
      <c r="N340" s="193"/>
      <c r="O340" s="193"/>
      <c r="P340" s="193"/>
      <c r="Q340" s="193"/>
      <c r="R340" s="193"/>
      <c r="S340" s="193"/>
      <c r="T340" s="194"/>
      <c r="AT340" s="188" t="s">
        <v>147</v>
      </c>
      <c r="AU340" s="188" t="s">
        <v>81</v>
      </c>
      <c r="AV340" s="12" t="s">
        <v>81</v>
      </c>
      <c r="AW340" s="12" t="s">
        <v>37</v>
      </c>
      <c r="AX340" s="12" t="s">
        <v>73</v>
      </c>
      <c r="AY340" s="188" t="s">
        <v>137</v>
      </c>
    </row>
    <row r="341" spans="2:51" s="12" customFormat="1" ht="22.5" customHeight="1">
      <c r="B341" s="187"/>
      <c r="D341" s="176" t="s">
        <v>147</v>
      </c>
      <c r="E341" s="188" t="s">
        <v>3</v>
      </c>
      <c r="F341" s="189" t="s">
        <v>832</v>
      </c>
      <c r="H341" s="190">
        <v>-4.84</v>
      </c>
      <c r="I341" s="191"/>
      <c r="L341" s="187"/>
      <c r="M341" s="192"/>
      <c r="N341" s="193"/>
      <c r="O341" s="193"/>
      <c r="P341" s="193"/>
      <c r="Q341" s="193"/>
      <c r="R341" s="193"/>
      <c r="S341" s="193"/>
      <c r="T341" s="194"/>
      <c r="AT341" s="188" t="s">
        <v>147</v>
      </c>
      <c r="AU341" s="188" t="s">
        <v>81</v>
      </c>
      <c r="AV341" s="12" t="s">
        <v>81</v>
      </c>
      <c r="AW341" s="12" t="s">
        <v>37</v>
      </c>
      <c r="AX341" s="12" t="s">
        <v>73</v>
      </c>
      <c r="AY341" s="188" t="s">
        <v>137</v>
      </c>
    </row>
    <row r="342" spans="2:51" s="12" customFormat="1" ht="22.5" customHeight="1">
      <c r="B342" s="187"/>
      <c r="D342" s="176" t="s">
        <v>147</v>
      </c>
      <c r="E342" s="188" t="s">
        <v>3</v>
      </c>
      <c r="F342" s="189" t="s">
        <v>833</v>
      </c>
      <c r="H342" s="190">
        <v>10.469</v>
      </c>
      <c r="I342" s="191"/>
      <c r="L342" s="187"/>
      <c r="M342" s="192"/>
      <c r="N342" s="193"/>
      <c r="O342" s="193"/>
      <c r="P342" s="193"/>
      <c r="Q342" s="193"/>
      <c r="R342" s="193"/>
      <c r="S342" s="193"/>
      <c r="T342" s="194"/>
      <c r="AT342" s="188" t="s">
        <v>147</v>
      </c>
      <c r="AU342" s="188" t="s">
        <v>81</v>
      </c>
      <c r="AV342" s="12" t="s">
        <v>81</v>
      </c>
      <c r="AW342" s="12" t="s">
        <v>37</v>
      </c>
      <c r="AX342" s="12" t="s">
        <v>73</v>
      </c>
      <c r="AY342" s="188" t="s">
        <v>137</v>
      </c>
    </row>
    <row r="343" spans="2:51" s="13" customFormat="1" ht="22.5" customHeight="1">
      <c r="B343" s="195"/>
      <c r="D343" s="196" t="s">
        <v>147</v>
      </c>
      <c r="E343" s="197" t="s">
        <v>3</v>
      </c>
      <c r="F343" s="198" t="s">
        <v>150</v>
      </c>
      <c r="H343" s="199">
        <v>44.852</v>
      </c>
      <c r="I343" s="200"/>
      <c r="L343" s="195"/>
      <c r="M343" s="201"/>
      <c r="N343" s="202"/>
      <c r="O343" s="202"/>
      <c r="P343" s="202"/>
      <c r="Q343" s="202"/>
      <c r="R343" s="202"/>
      <c r="S343" s="202"/>
      <c r="T343" s="203"/>
      <c r="AT343" s="204" t="s">
        <v>147</v>
      </c>
      <c r="AU343" s="204" t="s">
        <v>81</v>
      </c>
      <c r="AV343" s="13" t="s">
        <v>145</v>
      </c>
      <c r="AW343" s="13" t="s">
        <v>37</v>
      </c>
      <c r="AX343" s="13" t="s">
        <v>22</v>
      </c>
      <c r="AY343" s="204" t="s">
        <v>137</v>
      </c>
    </row>
    <row r="344" spans="2:65" s="1" customFormat="1" ht="22.5" customHeight="1">
      <c r="B344" s="163"/>
      <c r="C344" s="164" t="s">
        <v>376</v>
      </c>
      <c r="D344" s="164" t="s">
        <v>140</v>
      </c>
      <c r="E344" s="165" t="s">
        <v>933</v>
      </c>
      <c r="F344" s="166" t="s">
        <v>934</v>
      </c>
      <c r="G344" s="167" t="s">
        <v>143</v>
      </c>
      <c r="H344" s="168">
        <v>44.852</v>
      </c>
      <c r="I344" s="169"/>
      <c r="J344" s="170">
        <f>ROUND(I344*H344,2)</f>
        <v>0</v>
      </c>
      <c r="K344" s="166" t="s">
        <v>3</v>
      </c>
      <c r="L344" s="34"/>
      <c r="M344" s="171" t="s">
        <v>3</v>
      </c>
      <c r="N344" s="172" t="s">
        <v>44</v>
      </c>
      <c r="O344" s="35"/>
      <c r="P344" s="173">
        <f>O344*H344</f>
        <v>0</v>
      </c>
      <c r="Q344" s="173">
        <v>0</v>
      </c>
      <c r="R344" s="173">
        <f>Q344*H344</f>
        <v>0</v>
      </c>
      <c r="S344" s="173">
        <v>0</v>
      </c>
      <c r="T344" s="174">
        <f>S344*H344</f>
        <v>0</v>
      </c>
      <c r="AR344" s="17" t="s">
        <v>145</v>
      </c>
      <c r="AT344" s="17" t="s">
        <v>140</v>
      </c>
      <c r="AU344" s="17" t="s">
        <v>81</v>
      </c>
      <c r="AY344" s="17" t="s">
        <v>137</v>
      </c>
      <c r="BE344" s="175">
        <f>IF(N344="základní",J344,0)</f>
        <v>0</v>
      </c>
      <c r="BF344" s="175">
        <f>IF(N344="snížená",J344,0)</f>
        <v>0</v>
      </c>
      <c r="BG344" s="175">
        <f>IF(N344="zákl. přenesená",J344,0)</f>
        <v>0</v>
      </c>
      <c r="BH344" s="175">
        <f>IF(N344="sníž. přenesená",J344,0)</f>
        <v>0</v>
      </c>
      <c r="BI344" s="175">
        <f>IF(N344="nulová",J344,0)</f>
        <v>0</v>
      </c>
      <c r="BJ344" s="17" t="s">
        <v>22</v>
      </c>
      <c r="BK344" s="175">
        <f>ROUND(I344*H344,2)</f>
        <v>0</v>
      </c>
      <c r="BL344" s="17" t="s">
        <v>145</v>
      </c>
      <c r="BM344" s="17" t="s">
        <v>935</v>
      </c>
    </row>
    <row r="345" spans="2:47" s="1" customFormat="1" ht="22.5" customHeight="1">
      <c r="B345" s="34"/>
      <c r="D345" s="196" t="s">
        <v>146</v>
      </c>
      <c r="F345" s="208" t="s">
        <v>934</v>
      </c>
      <c r="I345" s="178"/>
      <c r="L345" s="34"/>
      <c r="M345" s="63"/>
      <c r="N345" s="35"/>
      <c r="O345" s="35"/>
      <c r="P345" s="35"/>
      <c r="Q345" s="35"/>
      <c r="R345" s="35"/>
      <c r="S345" s="35"/>
      <c r="T345" s="64"/>
      <c r="AT345" s="17" t="s">
        <v>146</v>
      </c>
      <c r="AU345" s="17" t="s">
        <v>81</v>
      </c>
    </row>
    <row r="346" spans="2:65" s="1" customFormat="1" ht="22.5" customHeight="1">
      <c r="B346" s="163"/>
      <c r="C346" s="164" t="s">
        <v>381</v>
      </c>
      <c r="D346" s="164" t="s">
        <v>140</v>
      </c>
      <c r="E346" s="165" t="s">
        <v>936</v>
      </c>
      <c r="F346" s="166" t="s">
        <v>937</v>
      </c>
      <c r="G346" s="167" t="s">
        <v>143</v>
      </c>
      <c r="H346" s="168">
        <v>44.852</v>
      </c>
      <c r="I346" s="169"/>
      <c r="J346" s="170">
        <f>ROUND(I346*H346,2)</f>
        <v>0</v>
      </c>
      <c r="K346" s="166" t="s">
        <v>3</v>
      </c>
      <c r="L346" s="34"/>
      <c r="M346" s="171" t="s">
        <v>3</v>
      </c>
      <c r="N346" s="172" t="s">
        <v>44</v>
      </c>
      <c r="O346" s="35"/>
      <c r="P346" s="173">
        <f>O346*H346</f>
        <v>0</v>
      </c>
      <c r="Q346" s="173">
        <v>0</v>
      </c>
      <c r="R346" s="173">
        <f>Q346*H346</f>
        <v>0</v>
      </c>
      <c r="S346" s="173">
        <v>0</v>
      </c>
      <c r="T346" s="174">
        <f>S346*H346</f>
        <v>0</v>
      </c>
      <c r="AR346" s="17" t="s">
        <v>145</v>
      </c>
      <c r="AT346" s="17" t="s">
        <v>140</v>
      </c>
      <c r="AU346" s="17" t="s">
        <v>81</v>
      </c>
      <c r="AY346" s="17" t="s">
        <v>137</v>
      </c>
      <c r="BE346" s="175">
        <f>IF(N346="základní",J346,0)</f>
        <v>0</v>
      </c>
      <c r="BF346" s="175">
        <f>IF(N346="snížená",J346,0)</f>
        <v>0</v>
      </c>
      <c r="BG346" s="175">
        <f>IF(N346="zákl. přenesená",J346,0)</f>
        <v>0</v>
      </c>
      <c r="BH346" s="175">
        <f>IF(N346="sníž. přenesená",J346,0)</f>
        <v>0</v>
      </c>
      <c r="BI346" s="175">
        <f>IF(N346="nulová",J346,0)</f>
        <v>0</v>
      </c>
      <c r="BJ346" s="17" t="s">
        <v>22</v>
      </c>
      <c r="BK346" s="175">
        <f>ROUND(I346*H346,2)</f>
        <v>0</v>
      </c>
      <c r="BL346" s="17" t="s">
        <v>145</v>
      </c>
      <c r="BM346" s="17" t="s">
        <v>938</v>
      </c>
    </row>
    <row r="347" spans="2:47" s="1" customFormat="1" ht="22.5" customHeight="1">
      <c r="B347" s="34"/>
      <c r="D347" s="196" t="s">
        <v>146</v>
      </c>
      <c r="F347" s="208" t="s">
        <v>937</v>
      </c>
      <c r="I347" s="178"/>
      <c r="L347" s="34"/>
      <c r="M347" s="63"/>
      <c r="N347" s="35"/>
      <c r="O347" s="35"/>
      <c r="P347" s="35"/>
      <c r="Q347" s="35"/>
      <c r="R347" s="35"/>
      <c r="S347" s="35"/>
      <c r="T347" s="64"/>
      <c r="AT347" s="17" t="s">
        <v>146</v>
      </c>
      <c r="AU347" s="17" t="s">
        <v>81</v>
      </c>
    </row>
    <row r="348" spans="2:65" s="1" customFormat="1" ht="22.5" customHeight="1">
      <c r="B348" s="163"/>
      <c r="C348" s="164" t="s">
        <v>386</v>
      </c>
      <c r="D348" s="164" t="s">
        <v>140</v>
      </c>
      <c r="E348" s="165" t="s">
        <v>191</v>
      </c>
      <c r="F348" s="166" t="s">
        <v>192</v>
      </c>
      <c r="G348" s="167" t="s">
        <v>193</v>
      </c>
      <c r="H348" s="168">
        <v>4</v>
      </c>
      <c r="I348" s="169"/>
      <c r="J348" s="170">
        <f>ROUND(I348*H348,2)</f>
        <v>0</v>
      </c>
      <c r="K348" s="166" t="s">
        <v>3</v>
      </c>
      <c r="L348" s="34"/>
      <c r="M348" s="171" t="s">
        <v>3</v>
      </c>
      <c r="N348" s="172" t="s">
        <v>44</v>
      </c>
      <c r="O348" s="35"/>
      <c r="P348" s="173">
        <f>O348*H348</f>
        <v>0</v>
      </c>
      <c r="Q348" s="173">
        <v>0</v>
      </c>
      <c r="R348" s="173">
        <f>Q348*H348</f>
        <v>0</v>
      </c>
      <c r="S348" s="173">
        <v>0</v>
      </c>
      <c r="T348" s="174">
        <f>S348*H348</f>
        <v>0</v>
      </c>
      <c r="AR348" s="17" t="s">
        <v>145</v>
      </c>
      <c r="AT348" s="17" t="s">
        <v>140</v>
      </c>
      <c r="AU348" s="17" t="s">
        <v>81</v>
      </c>
      <c r="AY348" s="17" t="s">
        <v>137</v>
      </c>
      <c r="BE348" s="175">
        <f>IF(N348="základní",J348,0)</f>
        <v>0</v>
      </c>
      <c r="BF348" s="175">
        <f>IF(N348="snížená",J348,0)</f>
        <v>0</v>
      </c>
      <c r="BG348" s="175">
        <f>IF(N348="zákl. přenesená",J348,0)</f>
        <v>0</v>
      </c>
      <c r="BH348" s="175">
        <f>IF(N348="sníž. přenesená",J348,0)</f>
        <v>0</v>
      </c>
      <c r="BI348" s="175">
        <f>IF(N348="nulová",J348,0)</f>
        <v>0</v>
      </c>
      <c r="BJ348" s="17" t="s">
        <v>22</v>
      </c>
      <c r="BK348" s="175">
        <f>ROUND(I348*H348,2)</f>
        <v>0</v>
      </c>
      <c r="BL348" s="17" t="s">
        <v>145</v>
      </c>
      <c r="BM348" s="17" t="s">
        <v>939</v>
      </c>
    </row>
    <row r="349" spans="2:47" s="1" customFormat="1" ht="22.5" customHeight="1">
      <c r="B349" s="34"/>
      <c r="D349" s="176" t="s">
        <v>146</v>
      </c>
      <c r="F349" s="177" t="s">
        <v>192</v>
      </c>
      <c r="I349" s="178"/>
      <c r="L349" s="34"/>
      <c r="M349" s="63"/>
      <c r="N349" s="35"/>
      <c r="O349" s="35"/>
      <c r="P349" s="35"/>
      <c r="Q349" s="35"/>
      <c r="R349" s="35"/>
      <c r="S349" s="35"/>
      <c r="T349" s="64"/>
      <c r="AT349" s="17" t="s">
        <v>146</v>
      </c>
      <c r="AU349" s="17" t="s">
        <v>81</v>
      </c>
    </row>
    <row r="350" spans="2:51" s="11" customFormat="1" ht="31.5" customHeight="1">
      <c r="B350" s="179"/>
      <c r="D350" s="176" t="s">
        <v>147</v>
      </c>
      <c r="E350" s="180" t="s">
        <v>3</v>
      </c>
      <c r="F350" s="181" t="s">
        <v>194</v>
      </c>
      <c r="H350" s="182" t="s">
        <v>3</v>
      </c>
      <c r="I350" s="183"/>
      <c r="L350" s="179"/>
      <c r="M350" s="184"/>
      <c r="N350" s="185"/>
      <c r="O350" s="185"/>
      <c r="P350" s="185"/>
      <c r="Q350" s="185"/>
      <c r="R350" s="185"/>
      <c r="S350" s="185"/>
      <c r="T350" s="186"/>
      <c r="AT350" s="182" t="s">
        <v>147</v>
      </c>
      <c r="AU350" s="182" t="s">
        <v>81</v>
      </c>
      <c r="AV350" s="11" t="s">
        <v>22</v>
      </c>
      <c r="AW350" s="11" t="s">
        <v>37</v>
      </c>
      <c r="AX350" s="11" t="s">
        <v>73</v>
      </c>
      <c r="AY350" s="182" t="s">
        <v>137</v>
      </c>
    </row>
    <row r="351" spans="2:51" s="12" customFormat="1" ht="22.5" customHeight="1">
      <c r="B351" s="187"/>
      <c r="D351" s="176" t="s">
        <v>147</v>
      </c>
      <c r="E351" s="188" t="s">
        <v>3</v>
      </c>
      <c r="F351" s="189" t="s">
        <v>940</v>
      </c>
      <c r="H351" s="190">
        <v>2</v>
      </c>
      <c r="I351" s="191"/>
      <c r="L351" s="187"/>
      <c r="M351" s="192"/>
      <c r="N351" s="193"/>
      <c r="O351" s="193"/>
      <c r="P351" s="193"/>
      <c r="Q351" s="193"/>
      <c r="R351" s="193"/>
      <c r="S351" s="193"/>
      <c r="T351" s="194"/>
      <c r="AT351" s="188" t="s">
        <v>147</v>
      </c>
      <c r="AU351" s="188" t="s">
        <v>81</v>
      </c>
      <c r="AV351" s="12" t="s">
        <v>81</v>
      </c>
      <c r="AW351" s="12" t="s">
        <v>37</v>
      </c>
      <c r="AX351" s="12" t="s">
        <v>73</v>
      </c>
      <c r="AY351" s="188" t="s">
        <v>137</v>
      </c>
    </row>
    <row r="352" spans="2:51" s="12" customFormat="1" ht="22.5" customHeight="1">
      <c r="B352" s="187"/>
      <c r="D352" s="176" t="s">
        <v>147</v>
      </c>
      <c r="E352" s="188" t="s">
        <v>3</v>
      </c>
      <c r="F352" s="189" t="s">
        <v>941</v>
      </c>
      <c r="H352" s="190">
        <v>2</v>
      </c>
      <c r="I352" s="191"/>
      <c r="L352" s="187"/>
      <c r="M352" s="192"/>
      <c r="N352" s="193"/>
      <c r="O352" s="193"/>
      <c r="P352" s="193"/>
      <c r="Q352" s="193"/>
      <c r="R352" s="193"/>
      <c r="S352" s="193"/>
      <c r="T352" s="194"/>
      <c r="AT352" s="188" t="s">
        <v>147</v>
      </c>
      <c r="AU352" s="188" t="s">
        <v>81</v>
      </c>
      <c r="AV352" s="12" t="s">
        <v>81</v>
      </c>
      <c r="AW352" s="12" t="s">
        <v>37</v>
      </c>
      <c r="AX352" s="12" t="s">
        <v>73</v>
      </c>
      <c r="AY352" s="188" t="s">
        <v>137</v>
      </c>
    </row>
    <row r="353" spans="2:51" s="13" customFormat="1" ht="22.5" customHeight="1">
      <c r="B353" s="195"/>
      <c r="D353" s="196" t="s">
        <v>147</v>
      </c>
      <c r="E353" s="197" t="s">
        <v>3</v>
      </c>
      <c r="F353" s="198" t="s">
        <v>150</v>
      </c>
      <c r="H353" s="199">
        <v>4</v>
      </c>
      <c r="I353" s="200"/>
      <c r="L353" s="195"/>
      <c r="M353" s="201"/>
      <c r="N353" s="202"/>
      <c r="O353" s="202"/>
      <c r="P353" s="202"/>
      <c r="Q353" s="202"/>
      <c r="R353" s="202"/>
      <c r="S353" s="202"/>
      <c r="T353" s="203"/>
      <c r="AT353" s="204" t="s">
        <v>147</v>
      </c>
      <c r="AU353" s="204" t="s">
        <v>81</v>
      </c>
      <c r="AV353" s="13" t="s">
        <v>145</v>
      </c>
      <c r="AW353" s="13" t="s">
        <v>37</v>
      </c>
      <c r="AX353" s="13" t="s">
        <v>22</v>
      </c>
      <c r="AY353" s="204" t="s">
        <v>137</v>
      </c>
    </row>
    <row r="354" spans="2:65" s="1" customFormat="1" ht="22.5" customHeight="1">
      <c r="B354" s="163"/>
      <c r="C354" s="209" t="s">
        <v>392</v>
      </c>
      <c r="D354" s="209" t="s">
        <v>202</v>
      </c>
      <c r="E354" s="210" t="s">
        <v>206</v>
      </c>
      <c r="F354" s="211" t="s">
        <v>942</v>
      </c>
      <c r="G354" s="212" t="s">
        <v>193</v>
      </c>
      <c r="H354" s="213">
        <v>4</v>
      </c>
      <c r="I354" s="214"/>
      <c r="J354" s="215">
        <f>ROUND(I354*H354,2)</f>
        <v>0</v>
      </c>
      <c r="K354" s="211" t="s">
        <v>3</v>
      </c>
      <c r="L354" s="216"/>
      <c r="M354" s="217" t="s">
        <v>3</v>
      </c>
      <c r="N354" s="218" t="s">
        <v>44</v>
      </c>
      <c r="O354" s="35"/>
      <c r="P354" s="173">
        <f>O354*H354</f>
        <v>0</v>
      </c>
      <c r="Q354" s="173">
        <v>0</v>
      </c>
      <c r="R354" s="173">
        <f>Q354*H354</f>
        <v>0</v>
      </c>
      <c r="S354" s="173">
        <v>0</v>
      </c>
      <c r="T354" s="174">
        <f>S354*H354</f>
        <v>0</v>
      </c>
      <c r="AR354" s="17" t="s">
        <v>182</v>
      </c>
      <c r="AT354" s="17" t="s">
        <v>202</v>
      </c>
      <c r="AU354" s="17" t="s">
        <v>81</v>
      </c>
      <c r="AY354" s="17" t="s">
        <v>137</v>
      </c>
      <c r="BE354" s="175">
        <f>IF(N354="základní",J354,0)</f>
        <v>0</v>
      </c>
      <c r="BF354" s="175">
        <f>IF(N354="snížená",J354,0)</f>
        <v>0</v>
      </c>
      <c r="BG354" s="175">
        <f>IF(N354="zákl. přenesená",J354,0)</f>
        <v>0</v>
      </c>
      <c r="BH354" s="175">
        <f>IF(N354="sníž. přenesená",J354,0)</f>
        <v>0</v>
      </c>
      <c r="BI354" s="175">
        <f>IF(N354="nulová",J354,0)</f>
        <v>0</v>
      </c>
      <c r="BJ354" s="17" t="s">
        <v>22</v>
      </c>
      <c r="BK354" s="175">
        <f>ROUND(I354*H354,2)</f>
        <v>0</v>
      </c>
      <c r="BL354" s="17" t="s">
        <v>145</v>
      </c>
      <c r="BM354" s="17" t="s">
        <v>943</v>
      </c>
    </row>
    <row r="355" spans="2:47" s="1" customFormat="1" ht="22.5" customHeight="1">
      <c r="B355" s="34"/>
      <c r="D355" s="176" t="s">
        <v>146</v>
      </c>
      <c r="F355" s="177" t="s">
        <v>942</v>
      </c>
      <c r="I355" s="178"/>
      <c r="L355" s="34"/>
      <c r="M355" s="63"/>
      <c r="N355" s="35"/>
      <c r="O355" s="35"/>
      <c r="P355" s="35"/>
      <c r="Q355" s="35"/>
      <c r="R355" s="35"/>
      <c r="S355" s="35"/>
      <c r="T355" s="64"/>
      <c r="AT355" s="17" t="s">
        <v>146</v>
      </c>
      <c r="AU355" s="17" t="s">
        <v>81</v>
      </c>
    </row>
    <row r="356" spans="2:63" s="10" customFormat="1" ht="29.25" customHeight="1">
      <c r="B356" s="149"/>
      <c r="D356" s="160" t="s">
        <v>72</v>
      </c>
      <c r="E356" s="161" t="s">
        <v>187</v>
      </c>
      <c r="F356" s="161" t="s">
        <v>216</v>
      </c>
      <c r="I356" s="152"/>
      <c r="J356" s="162">
        <f>BK356</f>
        <v>0</v>
      </c>
      <c r="L356" s="149"/>
      <c r="M356" s="154"/>
      <c r="N356" s="155"/>
      <c r="O356" s="155"/>
      <c r="P356" s="156">
        <f>SUM(P357:P464)</f>
        <v>0</v>
      </c>
      <c r="Q356" s="155"/>
      <c r="R356" s="156">
        <f>SUM(R357:R464)</f>
        <v>0</v>
      </c>
      <c r="S356" s="155"/>
      <c r="T356" s="157">
        <f>SUM(T357:T464)</f>
        <v>0</v>
      </c>
      <c r="AR356" s="150" t="s">
        <v>22</v>
      </c>
      <c r="AT356" s="158" t="s">
        <v>72</v>
      </c>
      <c r="AU356" s="158" t="s">
        <v>22</v>
      </c>
      <c r="AY356" s="150" t="s">
        <v>137</v>
      </c>
      <c r="BK356" s="159">
        <f>SUM(BK357:BK464)</f>
        <v>0</v>
      </c>
    </row>
    <row r="357" spans="2:65" s="1" customFormat="1" ht="31.5" customHeight="1">
      <c r="B357" s="163"/>
      <c r="C357" s="164" t="s">
        <v>395</v>
      </c>
      <c r="D357" s="164" t="s">
        <v>140</v>
      </c>
      <c r="E357" s="165" t="s">
        <v>944</v>
      </c>
      <c r="F357" s="166" t="s">
        <v>945</v>
      </c>
      <c r="G357" s="167" t="s">
        <v>336</v>
      </c>
      <c r="H357" s="168">
        <v>5.5</v>
      </c>
      <c r="I357" s="169"/>
      <c r="J357" s="170">
        <f>ROUND(I357*H357,2)</f>
        <v>0</v>
      </c>
      <c r="K357" s="166" t="s">
        <v>3</v>
      </c>
      <c r="L357" s="34"/>
      <c r="M357" s="171" t="s">
        <v>3</v>
      </c>
      <c r="N357" s="172" t="s">
        <v>44</v>
      </c>
      <c r="O357" s="35"/>
      <c r="P357" s="173">
        <f>O357*H357</f>
        <v>0</v>
      </c>
      <c r="Q357" s="173">
        <v>0</v>
      </c>
      <c r="R357" s="173">
        <f>Q357*H357</f>
        <v>0</v>
      </c>
      <c r="S357" s="173">
        <v>0</v>
      </c>
      <c r="T357" s="174">
        <f>S357*H357</f>
        <v>0</v>
      </c>
      <c r="AR357" s="17" t="s">
        <v>145</v>
      </c>
      <c r="AT357" s="17" t="s">
        <v>140</v>
      </c>
      <c r="AU357" s="17" t="s">
        <v>81</v>
      </c>
      <c r="AY357" s="17" t="s">
        <v>137</v>
      </c>
      <c r="BE357" s="175">
        <f>IF(N357="základní",J357,0)</f>
        <v>0</v>
      </c>
      <c r="BF357" s="175">
        <f>IF(N357="snížená",J357,0)</f>
        <v>0</v>
      </c>
      <c r="BG357" s="175">
        <f>IF(N357="zákl. přenesená",J357,0)</f>
        <v>0</v>
      </c>
      <c r="BH357" s="175">
        <f>IF(N357="sníž. přenesená",J357,0)</f>
        <v>0</v>
      </c>
      <c r="BI357" s="175">
        <f>IF(N357="nulová",J357,0)</f>
        <v>0</v>
      </c>
      <c r="BJ357" s="17" t="s">
        <v>22</v>
      </c>
      <c r="BK357" s="175">
        <f>ROUND(I357*H357,2)</f>
        <v>0</v>
      </c>
      <c r="BL357" s="17" t="s">
        <v>145</v>
      </c>
      <c r="BM357" s="17" t="s">
        <v>946</v>
      </c>
    </row>
    <row r="358" spans="2:47" s="1" customFormat="1" ht="22.5" customHeight="1">
      <c r="B358" s="34"/>
      <c r="D358" s="196" t="s">
        <v>146</v>
      </c>
      <c r="F358" s="208" t="s">
        <v>945</v>
      </c>
      <c r="I358" s="178"/>
      <c r="L358" s="34"/>
      <c r="M358" s="63"/>
      <c r="N358" s="35"/>
      <c r="O358" s="35"/>
      <c r="P358" s="35"/>
      <c r="Q358" s="35"/>
      <c r="R358" s="35"/>
      <c r="S358" s="35"/>
      <c r="T358" s="64"/>
      <c r="AT358" s="17" t="s">
        <v>146</v>
      </c>
      <c r="AU358" s="17" t="s">
        <v>81</v>
      </c>
    </row>
    <row r="359" spans="2:65" s="1" customFormat="1" ht="22.5" customHeight="1">
      <c r="B359" s="163"/>
      <c r="C359" s="209" t="s">
        <v>398</v>
      </c>
      <c r="D359" s="209" t="s">
        <v>202</v>
      </c>
      <c r="E359" s="210" t="s">
        <v>947</v>
      </c>
      <c r="F359" s="211" t="s">
        <v>948</v>
      </c>
      <c r="G359" s="212" t="s">
        <v>193</v>
      </c>
      <c r="H359" s="213">
        <v>11</v>
      </c>
      <c r="I359" s="214"/>
      <c r="J359" s="215">
        <f>ROUND(I359*H359,2)</f>
        <v>0</v>
      </c>
      <c r="K359" s="211" t="s">
        <v>3</v>
      </c>
      <c r="L359" s="216"/>
      <c r="M359" s="217" t="s">
        <v>3</v>
      </c>
      <c r="N359" s="218" t="s">
        <v>44</v>
      </c>
      <c r="O359" s="35"/>
      <c r="P359" s="173">
        <f>O359*H359</f>
        <v>0</v>
      </c>
      <c r="Q359" s="173">
        <v>0</v>
      </c>
      <c r="R359" s="173">
        <f>Q359*H359</f>
        <v>0</v>
      </c>
      <c r="S359" s="173">
        <v>0</v>
      </c>
      <c r="T359" s="174">
        <f>S359*H359</f>
        <v>0</v>
      </c>
      <c r="AR359" s="17" t="s">
        <v>182</v>
      </c>
      <c r="AT359" s="17" t="s">
        <v>202</v>
      </c>
      <c r="AU359" s="17" t="s">
        <v>81</v>
      </c>
      <c r="AY359" s="17" t="s">
        <v>137</v>
      </c>
      <c r="BE359" s="175">
        <f>IF(N359="základní",J359,0)</f>
        <v>0</v>
      </c>
      <c r="BF359" s="175">
        <f>IF(N359="snížená",J359,0)</f>
        <v>0</v>
      </c>
      <c r="BG359" s="175">
        <f>IF(N359="zákl. přenesená",J359,0)</f>
        <v>0</v>
      </c>
      <c r="BH359" s="175">
        <f>IF(N359="sníž. přenesená",J359,0)</f>
        <v>0</v>
      </c>
      <c r="BI359" s="175">
        <f>IF(N359="nulová",J359,0)</f>
        <v>0</v>
      </c>
      <c r="BJ359" s="17" t="s">
        <v>22</v>
      </c>
      <c r="BK359" s="175">
        <f>ROUND(I359*H359,2)</f>
        <v>0</v>
      </c>
      <c r="BL359" s="17" t="s">
        <v>145</v>
      </c>
      <c r="BM359" s="17" t="s">
        <v>949</v>
      </c>
    </row>
    <row r="360" spans="2:47" s="1" customFormat="1" ht="22.5" customHeight="1">
      <c r="B360" s="34"/>
      <c r="D360" s="196" t="s">
        <v>146</v>
      </c>
      <c r="F360" s="208" t="s">
        <v>948</v>
      </c>
      <c r="I360" s="178"/>
      <c r="L360" s="34"/>
      <c r="M360" s="63"/>
      <c r="N360" s="35"/>
      <c r="O360" s="35"/>
      <c r="P360" s="35"/>
      <c r="Q360" s="35"/>
      <c r="R360" s="35"/>
      <c r="S360" s="35"/>
      <c r="T360" s="64"/>
      <c r="AT360" s="17" t="s">
        <v>146</v>
      </c>
      <c r="AU360" s="17" t="s">
        <v>81</v>
      </c>
    </row>
    <row r="361" spans="2:65" s="1" customFormat="1" ht="22.5" customHeight="1">
      <c r="B361" s="163"/>
      <c r="C361" s="164" t="s">
        <v>401</v>
      </c>
      <c r="D361" s="164" t="s">
        <v>140</v>
      </c>
      <c r="E361" s="165" t="s">
        <v>950</v>
      </c>
      <c r="F361" s="166" t="s">
        <v>951</v>
      </c>
      <c r="G361" s="167" t="s">
        <v>143</v>
      </c>
      <c r="H361" s="168">
        <v>42.739</v>
      </c>
      <c r="I361" s="169"/>
      <c r="J361" s="170">
        <f>ROUND(I361*H361,2)</f>
        <v>0</v>
      </c>
      <c r="K361" s="166" t="s">
        <v>3</v>
      </c>
      <c r="L361" s="34"/>
      <c r="M361" s="171" t="s">
        <v>3</v>
      </c>
      <c r="N361" s="172" t="s">
        <v>44</v>
      </c>
      <c r="O361" s="35"/>
      <c r="P361" s="173">
        <f>O361*H361</f>
        <v>0</v>
      </c>
      <c r="Q361" s="173">
        <v>0</v>
      </c>
      <c r="R361" s="173">
        <f>Q361*H361</f>
        <v>0</v>
      </c>
      <c r="S361" s="173">
        <v>0</v>
      </c>
      <c r="T361" s="174">
        <f>S361*H361</f>
        <v>0</v>
      </c>
      <c r="AR361" s="17" t="s">
        <v>145</v>
      </c>
      <c r="AT361" s="17" t="s">
        <v>140</v>
      </c>
      <c r="AU361" s="17" t="s">
        <v>81</v>
      </c>
      <c r="AY361" s="17" t="s">
        <v>137</v>
      </c>
      <c r="BE361" s="175">
        <f>IF(N361="základní",J361,0)</f>
        <v>0</v>
      </c>
      <c r="BF361" s="175">
        <f>IF(N361="snížená",J361,0)</f>
        <v>0</v>
      </c>
      <c r="BG361" s="175">
        <f>IF(N361="zákl. přenesená",J361,0)</f>
        <v>0</v>
      </c>
      <c r="BH361" s="175">
        <f>IF(N361="sníž. přenesená",J361,0)</f>
        <v>0</v>
      </c>
      <c r="BI361" s="175">
        <f>IF(N361="nulová",J361,0)</f>
        <v>0</v>
      </c>
      <c r="BJ361" s="17" t="s">
        <v>22</v>
      </c>
      <c r="BK361" s="175">
        <f>ROUND(I361*H361,2)</f>
        <v>0</v>
      </c>
      <c r="BL361" s="17" t="s">
        <v>145</v>
      </c>
      <c r="BM361" s="17" t="s">
        <v>952</v>
      </c>
    </row>
    <row r="362" spans="2:47" s="1" customFormat="1" ht="22.5" customHeight="1">
      <c r="B362" s="34"/>
      <c r="D362" s="176" t="s">
        <v>146</v>
      </c>
      <c r="F362" s="177" t="s">
        <v>951</v>
      </c>
      <c r="I362" s="178"/>
      <c r="L362" s="34"/>
      <c r="M362" s="63"/>
      <c r="N362" s="35"/>
      <c r="O362" s="35"/>
      <c r="P362" s="35"/>
      <c r="Q362" s="35"/>
      <c r="R362" s="35"/>
      <c r="S362" s="35"/>
      <c r="T362" s="64"/>
      <c r="AT362" s="17" t="s">
        <v>146</v>
      </c>
      <c r="AU362" s="17" t="s">
        <v>81</v>
      </c>
    </row>
    <row r="363" spans="2:51" s="11" customFormat="1" ht="31.5" customHeight="1">
      <c r="B363" s="179"/>
      <c r="D363" s="176" t="s">
        <v>147</v>
      </c>
      <c r="E363" s="180" t="s">
        <v>3</v>
      </c>
      <c r="F363" s="181" t="s">
        <v>953</v>
      </c>
      <c r="H363" s="182" t="s">
        <v>3</v>
      </c>
      <c r="I363" s="183"/>
      <c r="L363" s="179"/>
      <c r="M363" s="184"/>
      <c r="N363" s="185"/>
      <c r="O363" s="185"/>
      <c r="P363" s="185"/>
      <c r="Q363" s="185"/>
      <c r="R363" s="185"/>
      <c r="S363" s="185"/>
      <c r="T363" s="186"/>
      <c r="AT363" s="182" t="s">
        <v>147</v>
      </c>
      <c r="AU363" s="182" t="s">
        <v>81</v>
      </c>
      <c r="AV363" s="11" t="s">
        <v>22</v>
      </c>
      <c r="AW363" s="11" t="s">
        <v>37</v>
      </c>
      <c r="AX363" s="11" t="s">
        <v>73</v>
      </c>
      <c r="AY363" s="182" t="s">
        <v>137</v>
      </c>
    </row>
    <row r="364" spans="2:51" s="12" customFormat="1" ht="22.5" customHeight="1">
      <c r="B364" s="187"/>
      <c r="D364" s="176" t="s">
        <v>147</v>
      </c>
      <c r="E364" s="188" t="s">
        <v>3</v>
      </c>
      <c r="F364" s="189" t="s">
        <v>954</v>
      </c>
      <c r="H364" s="190">
        <v>42.739</v>
      </c>
      <c r="I364" s="191"/>
      <c r="L364" s="187"/>
      <c r="M364" s="192"/>
      <c r="N364" s="193"/>
      <c r="O364" s="193"/>
      <c r="P364" s="193"/>
      <c r="Q364" s="193"/>
      <c r="R364" s="193"/>
      <c r="S364" s="193"/>
      <c r="T364" s="194"/>
      <c r="AT364" s="188" t="s">
        <v>147</v>
      </c>
      <c r="AU364" s="188" t="s">
        <v>81</v>
      </c>
      <c r="AV364" s="12" t="s">
        <v>81</v>
      </c>
      <c r="AW364" s="12" t="s">
        <v>37</v>
      </c>
      <c r="AX364" s="12" t="s">
        <v>73</v>
      </c>
      <c r="AY364" s="188" t="s">
        <v>137</v>
      </c>
    </row>
    <row r="365" spans="2:51" s="13" customFormat="1" ht="22.5" customHeight="1">
      <c r="B365" s="195"/>
      <c r="D365" s="196" t="s">
        <v>147</v>
      </c>
      <c r="E365" s="197" t="s">
        <v>3</v>
      </c>
      <c r="F365" s="198" t="s">
        <v>150</v>
      </c>
      <c r="H365" s="199">
        <v>42.739</v>
      </c>
      <c r="I365" s="200"/>
      <c r="L365" s="195"/>
      <c r="M365" s="201"/>
      <c r="N365" s="202"/>
      <c r="O365" s="202"/>
      <c r="P365" s="202"/>
      <c r="Q365" s="202"/>
      <c r="R365" s="202"/>
      <c r="S365" s="202"/>
      <c r="T365" s="203"/>
      <c r="AT365" s="204" t="s">
        <v>147</v>
      </c>
      <c r="AU365" s="204" t="s">
        <v>81</v>
      </c>
      <c r="AV365" s="13" t="s">
        <v>145</v>
      </c>
      <c r="AW365" s="13" t="s">
        <v>37</v>
      </c>
      <c r="AX365" s="13" t="s">
        <v>22</v>
      </c>
      <c r="AY365" s="204" t="s">
        <v>137</v>
      </c>
    </row>
    <row r="366" spans="2:65" s="1" customFormat="1" ht="31.5" customHeight="1">
      <c r="B366" s="163"/>
      <c r="C366" s="164" t="s">
        <v>406</v>
      </c>
      <c r="D366" s="164" t="s">
        <v>140</v>
      </c>
      <c r="E366" s="165" t="s">
        <v>955</v>
      </c>
      <c r="F366" s="166" t="s">
        <v>956</v>
      </c>
      <c r="G366" s="167" t="s">
        <v>143</v>
      </c>
      <c r="H366" s="168">
        <v>1282.17</v>
      </c>
      <c r="I366" s="169"/>
      <c r="J366" s="170">
        <f>ROUND(I366*H366,2)</f>
        <v>0</v>
      </c>
      <c r="K366" s="166" t="s">
        <v>3</v>
      </c>
      <c r="L366" s="34"/>
      <c r="M366" s="171" t="s">
        <v>3</v>
      </c>
      <c r="N366" s="172" t="s">
        <v>44</v>
      </c>
      <c r="O366" s="35"/>
      <c r="P366" s="173">
        <f>O366*H366</f>
        <v>0</v>
      </c>
      <c r="Q366" s="173">
        <v>0</v>
      </c>
      <c r="R366" s="173">
        <f>Q366*H366</f>
        <v>0</v>
      </c>
      <c r="S366" s="173">
        <v>0</v>
      </c>
      <c r="T366" s="174">
        <f>S366*H366</f>
        <v>0</v>
      </c>
      <c r="AR366" s="17" t="s">
        <v>145</v>
      </c>
      <c r="AT366" s="17" t="s">
        <v>140</v>
      </c>
      <c r="AU366" s="17" t="s">
        <v>81</v>
      </c>
      <c r="AY366" s="17" t="s">
        <v>137</v>
      </c>
      <c r="BE366" s="175">
        <f>IF(N366="základní",J366,0)</f>
        <v>0</v>
      </c>
      <c r="BF366" s="175">
        <f>IF(N366="snížená",J366,0)</f>
        <v>0</v>
      </c>
      <c r="BG366" s="175">
        <f>IF(N366="zákl. přenesená",J366,0)</f>
        <v>0</v>
      </c>
      <c r="BH366" s="175">
        <f>IF(N366="sníž. přenesená",J366,0)</f>
        <v>0</v>
      </c>
      <c r="BI366" s="175">
        <f>IF(N366="nulová",J366,0)</f>
        <v>0</v>
      </c>
      <c r="BJ366" s="17" t="s">
        <v>22</v>
      </c>
      <c r="BK366" s="175">
        <f>ROUND(I366*H366,2)</f>
        <v>0</v>
      </c>
      <c r="BL366" s="17" t="s">
        <v>145</v>
      </c>
      <c r="BM366" s="17" t="s">
        <v>957</v>
      </c>
    </row>
    <row r="367" spans="2:47" s="1" customFormat="1" ht="22.5" customHeight="1">
      <c r="B367" s="34"/>
      <c r="D367" s="176" t="s">
        <v>146</v>
      </c>
      <c r="F367" s="177" t="s">
        <v>956</v>
      </c>
      <c r="I367" s="178"/>
      <c r="L367" s="34"/>
      <c r="M367" s="63"/>
      <c r="N367" s="35"/>
      <c r="O367" s="35"/>
      <c r="P367" s="35"/>
      <c r="Q367" s="35"/>
      <c r="R367" s="35"/>
      <c r="S367" s="35"/>
      <c r="T367" s="64"/>
      <c r="AT367" s="17" t="s">
        <v>146</v>
      </c>
      <c r="AU367" s="17" t="s">
        <v>81</v>
      </c>
    </row>
    <row r="368" spans="2:51" s="11" customFormat="1" ht="31.5" customHeight="1">
      <c r="B368" s="179"/>
      <c r="D368" s="176" t="s">
        <v>147</v>
      </c>
      <c r="E368" s="180" t="s">
        <v>3</v>
      </c>
      <c r="F368" s="181" t="s">
        <v>958</v>
      </c>
      <c r="H368" s="182" t="s">
        <v>3</v>
      </c>
      <c r="I368" s="183"/>
      <c r="L368" s="179"/>
      <c r="M368" s="184"/>
      <c r="N368" s="185"/>
      <c r="O368" s="185"/>
      <c r="P368" s="185"/>
      <c r="Q368" s="185"/>
      <c r="R368" s="185"/>
      <c r="S368" s="185"/>
      <c r="T368" s="186"/>
      <c r="AT368" s="182" t="s">
        <v>147</v>
      </c>
      <c r="AU368" s="182" t="s">
        <v>81</v>
      </c>
      <c r="AV368" s="11" t="s">
        <v>22</v>
      </c>
      <c r="AW368" s="11" t="s">
        <v>37</v>
      </c>
      <c r="AX368" s="11" t="s">
        <v>73</v>
      </c>
      <c r="AY368" s="182" t="s">
        <v>137</v>
      </c>
    </row>
    <row r="369" spans="2:51" s="12" customFormat="1" ht="22.5" customHeight="1">
      <c r="B369" s="187"/>
      <c r="D369" s="176" t="s">
        <v>147</v>
      </c>
      <c r="E369" s="188" t="s">
        <v>3</v>
      </c>
      <c r="F369" s="189" t="s">
        <v>959</v>
      </c>
      <c r="H369" s="190">
        <v>1282.17</v>
      </c>
      <c r="I369" s="191"/>
      <c r="L369" s="187"/>
      <c r="M369" s="192"/>
      <c r="N369" s="193"/>
      <c r="O369" s="193"/>
      <c r="P369" s="193"/>
      <c r="Q369" s="193"/>
      <c r="R369" s="193"/>
      <c r="S369" s="193"/>
      <c r="T369" s="194"/>
      <c r="AT369" s="188" t="s">
        <v>147</v>
      </c>
      <c r="AU369" s="188" t="s">
        <v>81</v>
      </c>
      <c r="AV369" s="12" t="s">
        <v>81</v>
      </c>
      <c r="AW369" s="12" t="s">
        <v>37</v>
      </c>
      <c r="AX369" s="12" t="s">
        <v>73</v>
      </c>
      <c r="AY369" s="188" t="s">
        <v>137</v>
      </c>
    </row>
    <row r="370" spans="2:51" s="13" customFormat="1" ht="22.5" customHeight="1">
      <c r="B370" s="195"/>
      <c r="D370" s="196" t="s">
        <v>147</v>
      </c>
      <c r="E370" s="197" t="s">
        <v>3</v>
      </c>
      <c r="F370" s="198" t="s">
        <v>150</v>
      </c>
      <c r="H370" s="199">
        <v>1282.17</v>
      </c>
      <c r="I370" s="200"/>
      <c r="L370" s="195"/>
      <c r="M370" s="201"/>
      <c r="N370" s="202"/>
      <c r="O370" s="202"/>
      <c r="P370" s="202"/>
      <c r="Q370" s="202"/>
      <c r="R370" s="202"/>
      <c r="S370" s="202"/>
      <c r="T370" s="203"/>
      <c r="AT370" s="204" t="s">
        <v>147</v>
      </c>
      <c r="AU370" s="204" t="s">
        <v>81</v>
      </c>
      <c r="AV370" s="13" t="s">
        <v>145</v>
      </c>
      <c r="AW370" s="13" t="s">
        <v>37</v>
      </c>
      <c r="AX370" s="13" t="s">
        <v>22</v>
      </c>
      <c r="AY370" s="204" t="s">
        <v>137</v>
      </c>
    </row>
    <row r="371" spans="2:65" s="1" customFormat="1" ht="22.5" customHeight="1">
      <c r="B371" s="163"/>
      <c r="C371" s="164" t="s">
        <v>410</v>
      </c>
      <c r="D371" s="164" t="s">
        <v>140</v>
      </c>
      <c r="E371" s="165" t="s">
        <v>960</v>
      </c>
      <c r="F371" s="166" t="s">
        <v>961</v>
      </c>
      <c r="G371" s="167" t="s">
        <v>143</v>
      </c>
      <c r="H371" s="168">
        <v>42.739</v>
      </c>
      <c r="I371" s="169"/>
      <c r="J371" s="170">
        <f>ROUND(I371*H371,2)</f>
        <v>0</v>
      </c>
      <c r="K371" s="166" t="s">
        <v>3</v>
      </c>
      <c r="L371" s="34"/>
      <c r="M371" s="171" t="s">
        <v>3</v>
      </c>
      <c r="N371" s="172" t="s">
        <v>44</v>
      </c>
      <c r="O371" s="35"/>
      <c r="P371" s="173">
        <f>O371*H371</f>
        <v>0</v>
      </c>
      <c r="Q371" s="173">
        <v>0</v>
      </c>
      <c r="R371" s="173">
        <f>Q371*H371</f>
        <v>0</v>
      </c>
      <c r="S371" s="173">
        <v>0</v>
      </c>
      <c r="T371" s="174">
        <f>S371*H371</f>
        <v>0</v>
      </c>
      <c r="AR371" s="17" t="s">
        <v>145</v>
      </c>
      <c r="AT371" s="17" t="s">
        <v>140</v>
      </c>
      <c r="AU371" s="17" t="s">
        <v>81</v>
      </c>
      <c r="AY371" s="17" t="s">
        <v>137</v>
      </c>
      <c r="BE371" s="175">
        <f>IF(N371="základní",J371,0)</f>
        <v>0</v>
      </c>
      <c r="BF371" s="175">
        <f>IF(N371="snížená",J371,0)</f>
        <v>0</v>
      </c>
      <c r="BG371" s="175">
        <f>IF(N371="zákl. přenesená",J371,0)</f>
        <v>0</v>
      </c>
      <c r="BH371" s="175">
        <f>IF(N371="sníž. přenesená",J371,0)</f>
        <v>0</v>
      </c>
      <c r="BI371" s="175">
        <f>IF(N371="nulová",J371,0)</f>
        <v>0</v>
      </c>
      <c r="BJ371" s="17" t="s">
        <v>22</v>
      </c>
      <c r="BK371" s="175">
        <f>ROUND(I371*H371,2)</f>
        <v>0</v>
      </c>
      <c r="BL371" s="17" t="s">
        <v>145</v>
      </c>
      <c r="BM371" s="17" t="s">
        <v>962</v>
      </c>
    </row>
    <row r="372" spans="2:47" s="1" customFormat="1" ht="22.5" customHeight="1">
      <c r="B372" s="34"/>
      <c r="D372" s="176" t="s">
        <v>146</v>
      </c>
      <c r="F372" s="177" t="s">
        <v>961</v>
      </c>
      <c r="I372" s="178"/>
      <c r="L372" s="34"/>
      <c r="M372" s="63"/>
      <c r="N372" s="35"/>
      <c r="O372" s="35"/>
      <c r="P372" s="35"/>
      <c r="Q372" s="35"/>
      <c r="R372" s="35"/>
      <c r="S372" s="35"/>
      <c r="T372" s="64"/>
      <c r="AT372" s="17" t="s">
        <v>146</v>
      </c>
      <c r="AU372" s="17" t="s">
        <v>81</v>
      </c>
    </row>
    <row r="373" spans="2:51" s="11" customFormat="1" ht="31.5" customHeight="1">
      <c r="B373" s="179"/>
      <c r="D373" s="176" t="s">
        <v>147</v>
      </c>
      <c r="E373" s="180" t="s">
        <v>3</v>
      </c>
      <c r="F373" s="181" t="s">
        <v>963</v>
      </c>
      <c r="H373" s="182" t="s">
        <v>3</v>
      </c>
      <c r="I373" s="183"/>
      <c r="L373" s="179"/>
      <c r="M373" s="184"/>
      <c r="N373" s="185"/>
      <c r="O373" s="185"/>
      <c r="P373" s="185"/>
      <c r="Q373" s="185"/>
      <c r="R373" s="185"/>
      <c r="S373" s="185"/>
      <c r="T373" s="186"/>
      <c r="AT373" s="182" t="s">
        <v>147</v>
      </c>
      <c r="AU373" s="182" t="s">
        <v>81</v>
      </c>
      <c r="AV373" s="11" t="s">
        <v>22</v>
      </c>
      <c r="AW373" s="11" t="s">
        <v>37</v>
      </c>
      <c r="AX373" s="11" t="s">
        <v>73</v>
      </c>
      <c r="AY373" s="182" t="s">
        <v>137</v>
      </c>
    </row>
    <row r="374" spans="2:51" s="12" customFormat="1" ht="22.5" customHeight="1">
      <c r="B374" s="187"/>
      <c r="D374" s="176" t="s">
        <v>147</v>
      </c>
      <c r="E374" s="188" t="s">
        <v>3</v>
      </c>
      <c r="F374" s="189" t="s">
        <v>964</v>
      </c>
      <c r="H374" s="190">
        <v>42.739</v>
      </c>
      <c r="I374" s="191"/>
      <c r="L374" s="187"/>
      <c r="M374" s="192"/>
      <c r="N374" s="193"/>
      <c r="O374" s="193"/>
      <c r="P374" s="193"/>
      <c r="Q374" s="193"/>
      <c r="R374" s="193"/>
      <c r="S374" s="193"/>
      <c r="T374" s="194"/>
      <c r="AT374" s="188" t="s">
        <v>147</v>
      </c>
      <c r="AU374" s="188" t="s">
        <v>81</v>
      </c>
      <c r="AV374" s="12" t="s">
        <v>81</v>
      </c>
      <c r="AW374" s="12" t="s">
        <v>37</v>
      </c>
      <c r="AX374" s="12" t="s">
        <v>73</v>
      </c>
      <c r="AY374" s="188" t="s">
        <v>137</v>
      </c>
    </row>
    <row r="375" spans="2:51" s="13" customFormat="1" ht="22.5" customHeight="1">
      <c r="B375" s="195"/>
      <c r="D375" s="196" t="s">
        <v>147</v>
      </c>
      <c r="E375" s="197" t="s">
        <v>3</v>
      </c>
      <c r="F375" s="198" t="s">
        <v>150</v>
      </c>
      <c r="H375" s="199">
        <v>42.739</v>
      </c>
      <c r="I375" s="200"/>
      <c r="L375" s="195"/>
      <c r="M375" s="201"/>
      <c r="N375" s="202"/>
      <c r="O375" s="202"/>
      <c r="P375" s="202"/>
      <c r="Q375" s="202"/>
      <c r="R375" s="202"/>
      <c r="S375" s="202"/>
      <c r="T375" s="203"/>
      <c r="AT375" s="204" t="s">
        <v>147</v>
      </c>
      <c r="AU375" s="204" t="s">
        <v>81</v>
      </c>
      <c r="AV375" s="13" t="s">
        <v>145</v>
      </c>
      <c r="AW375" s="13" t="s">
        <v>37</v>
      </c>
      <c r="AX375" s="13" t="s">
        <v>22</v>
      </c>
      <c r="AY375" s="204" t="s">
        <v>137</v>
      </c>
    </row>
    <row r="376" spans="2:65" s="1" customFormat="1" ht="31.5" customHeight="1">
      <c r="B376" s="163"/>
      <c r="C376" s="164" t="s">
        <v>413</v>
      </c>
      <c r="D376" s="164" t="s">
        <v>140</v>
      </c>
      <c r="E376" s="165" t="s">
        <v>217</v>
      </c>
      <c r="F376" s="166" t="s">
        <v>218</v>
      </c>
      <c r="G376" s="167" t="s">
        <v>143</v>
      </c>
      <c r="H376" s="168">
        <v>213.98</v>
      </c>
      <c r="I376" s="169"/>
      <c r="J376" s="170">
        <f>ROUND(I376*H376,2)</f>
        <v>0</v>
      </c>
      <c r="K376" s="166" t="s">
        <v>3</v>
      </c>
      <c r="L376" s="34"/>
      <c r="M376" s="171" t="s">
        <v>3</v>
      </c>
      <c r="N376" s="172" t="s">
        <v>44</v>
      </c>
      <c r="O376" s="35"/>
      <c r="P376" s="173">
        <f>O376*H376</f>
        <v>0</v>
      </c>
      <c r="Q376" s="173">
        <v>0</v>
      </c>
      <c r="R376" s="173">
        <f>Q376*H376</f>
        <v>0</v>
      </c>
      <c r="S376" s="173">
        <v>0</v>
      </c>
      <c r="T376" s="174">
        <f>S376*H376</f>
        <v>0</v>
      </c>
      <c r="AR376" s="17" t="s">
        <v>145</v>
      </c>
      <c r="AT376" s="17" t="s">
        <v>140</v>
      </c>
      <c r="AU376" s="17" t="s">
        <v>81</v>
      </c>
      <c r="AY376" s="17" t="s">
        <v>137</v>
      </c>
      <c r="BE376" s="175">
        <f>IF(N376="základní",J376,0)</f>
        <v>0</v>
      </c>
      <c r="BF376" s="175">
        <f>IF(N376="snížená",J376,0)</f>
        <v>0</v>
      </c>
      <c r="BG376" s="175">
        <f>IF(N376="zákl. přenesená",J376,0)</f>
        <v>0</v>
      </c>
      <c r="BH376" s="175">
        <f>IF(N376="sníž. přenesená",J376,0)</f>
        <v>0</v>
      </c>
      <c r="BI376" s="175">
        <f>IF(N376="nulová",J376,0)</f>
        <v>0</v>
      </c>
      <c r="BJ376" s="17" t="s">
        <v>22</v>
      </c>
      <c r="BK376" s="175">
        <f>ROUND(I376*H376,2)</f>
        <v>0</v>
      </c>
      <c r="BL376" s="17" t="s">
        <v>145</v>
      </c>
      <c r="BM376" s="17" t="s">
        <v>965</v>
      </c>
    </row>
    <row r="377" spans="2:47" s="1" customFormat="1" ht="22.5" customHeight="1">
      <c r="B377" s="34"/>
      <c r="D377" s="196" t="s">
        <v>146</v>
      </c>
      <c r="F377" s="208" t="s">
        <v>218</v>
      </c>
      <c r="I377" s="178"/>
      <c r="L377" s="34"/>
      <c r="M377" s="63"/>
      <c r="N377" s="35"/>
      <c r="O377" s="35"/>
      <c r="P377" s="35"/>
      <c r="Q377" s="35"/>
      <c r="R377" s="35"/>
      <c r="S377" s="35"/>
      <c r="T377" s="64"/>
      <c r="AT377" s="17" t="s">
        <v>146</v>
      </c>
      <c r="AU377" s="17" t="s">
        <v>81</v>
      </c>
    </row>
    <row r="378" spans="2:65" s="1" customFormat="1" ht="22.5" customHeight="1">
      <c r="B378" s="163"/>
      <c r="C378" s="164" t="s">
        <v>416</v>
      </c>
      <c r="D378" s="164" t="s">
        <v>140</v>
      </c>
      <c r="E378" s="165" t="s">
        <v>966</v>
      </c>
      <c r="F378" s="166" t="s">
        <v>967</v>
      </c>
      <c r="G378" s="167" t="s">
        <v>336</v>
      </c>
      <c r="H378" s="168">
        <v>9</v>
      </c>
      <c r="I378" s="169"/>
      <c r="J378" s="170">
        <f>ROUND(I378*H378,2)</f>
        <v>0</v>
      </c>
      <c r="K378" s="166" t="s">
        <v>3</v>
      </c>
      <c r="L378" s="34"/>
      <c r="M378" s="171" t="s">
        <v>3</v>
      </c>
      <c r="N378" s="172" t="s">
        <v>44</v>
      </c>
      <c r="O378" s="35"/>
      <c r="P378" s="173">
        <f>O378*H378</f>
        <v>0</v>
      </c>
      <c r="Q378" s="173">
        <v>0</v>
      </c>
      <c r="R378" s="173">
        <f>Q378*H378</f>
        <v>0</v>
      </c>
      <c r="S378" s="173">
        <v>0</v>
      </c>
      <c r="T378" s="174">
        <f>S378*H378</f>
        <v>0</v>
      </c>
      <c r="AR378" s="17" t="s">
        <v>145</v>
      </c>
      <c r="AT378" s="17" t="s">
        <v>140</v>
      </c>
      <c r="AU378" s="17" t="s">
        <v>81</v>
      </c>
      <c r="AY378" s="17" t="s">
        <v>137</v>
      </c>
      <c r="BE378" s="175">
        <f>IF(N378="základní",J378,0)</f>
        <v>0</v>
      </c>
      <c r="BF378" s="175">
        <f>IF(N378="snížená",J378,0)</f>
        <v>0</v>
      </c>
      <c r="BG378" s="175">
        <f>IF(N378="zákl. přenesená",J378,0)</f>
        <v>0</v>
      </c>
      <c r="BH378" s="175">
        <f>IF(N378="sníž. přenesená",J378,0)</f>
        <v>0</v>
      </c>
      <c r="BI378" s="175">
        <f>IF(N378="nulová",J378,0)</f>
        <v>0</v>
      </c>
      <c r="BJ378" s="17" t="s">
        <v>22</v>
      </c>
      <c r="BK378" s="175">
        <f>ROUND(I378*H378,2)</f>
        <v>0</v>
      </c>
      <c r="BL378" s="17" t="s">
        <v>145</v>
      </c>
      <c r="BM378" s="17" t="s">
        <v>968</v>
      </c>
    </row>
    <row r="379" spans="2:47" s="1" customFormat="1" ht="22.5" customHeight="1">
      <c r="B379" s="34"/>
      <c r="D379" s="196" t="s">
        <v>146</v>
      </c>
      <c r="F379" s="208" t="s">
        <v>967</v>
      </c>
      <c r="I379" s="178"/>
      <c r="L379" s="34"/>
      <c r="M379" s="63"/>
      <c r="N379" s="35"/>
      <c r="O379" s="35"/>
      <c r="P379" s="35"/>
      <c r="Q379" s="35"/>
      <c r="R379" s="35"/>
      <c r="S379" s="35"/>
      <c r="T379" s="64"/>
      <c r="AT379" s="17" t="s">
        <v>146</v>
      </c>
      <c r="AU379" s="17" t="s">
        <v>81</v>
      </c>
    </row>
    <row r="380" spans="2:65" s="1" customFormat="1" ht="22.5" customHeight="1">
      <c r="B380" s="163"/>
      <c r="C380" s="164" t="s">
        <v>419</v>
      </c>
      <c r="D380" s="164" t="s">
        <v>140</v>
      </c>
      <c r="E380" s="165" t="s">
        <v>969</v>
      </c>
      <c r="F380" s="166" t="s">
        <v>970</v>
      </c>
      <c r="G380" s="167" t="s">
        <v>336</v>
      </c>
      <c r="H380" s="168">
        <v>270</v>
      </c>
      <c r="I380" s="169"/>
      <c r="J380" s="170">
        <f>ROUND(I380*H380,2)</f>
        <v>0</v>
      </c>
      <c r="K380" s="166" t="s">
        <v>3</v>
      </c>
      <c r="L380" s="34"/>
      <c r="M380" s="171" t="s">
        <v>3</v>
      </c>
      <c r="N380" s="172" t="s">
        <v>44</v>
      </c>
      <c r="O380" s="35"/>
      <c r="P380" s="173">
        <f>O380*H380</f>
        <v>0</v>
      </c>
      <c r="Q380" s="173">
        <v>0</v>
      </c>
      <c r="R380" s="173">
        <f>Q380*H380</f>
        <v>0</v>
      </c>
      <c r="S380" s="173">
        <v>0</v>
      </c>
      <c r="T380" s="174">
        <f>S380*H380</f>
        <v>0</v>
      </c>
      <c r="AR380" s="17" t="s">
        <v>145</v>
      </c>
      <c r="AT380" s="17" t="s">
        <v>140</v>
      </c>
      <c r="AU380" s="17" t="s">
        <v>81</v>
      </c>
      <c r="AY380" s="17" t="s">
        <v>137</v>
      </c>
      <c r="BE380" s="175">
        <f>IF(N380="základní",J380,0)</f>
        <v>0</v>
      </c>
      <c r="BF380" s="175">
        <f>IF(N380="snížená",J380,0)</f>
        <v>0</v>
      </c>
      <c r="BG380" s="175">
        <f>IF(N380="zákl. přenesená",J380,0)</f>
        <v>0</v>
      </c>
      <c r="BH380" s="175">
        <f>IF(N380="sníž. přenesená",J380,0)</f>
        <v>0</v>
      </c>
      <c r="BI380" s="175">
        <f>IF(N380="nulová",J380,0)</f>
        <v>0</v>
      </c>
      <c r="BJ380" s="17" t="s">
        <v>22</v>
      </c>
      <c r="BK380" s="175">
        <f>ROUND(I380*H380,2)</f>
        <v>0</v>
      </c>
      <c r="BL380" s="17" t="s">
        <v>145</v>
      </c>
      <c r="BM380" s="17" t="s">
        <v>971</v>
      </c>
    </row>
    <row r="381" spans="2:47" s="1" customFormat="1" ht="22.5" customHeight="1">
      <c r="B381" s="34"/>
      <c r="D381" s="176" t="s">
        <v>146</v>
      </c>
      <c r="F381" s="177" t="s">
        <v>970</v>
      </c>
      <c r="I381" s="178"/>
      <c r="L381" s="34"/>
      <c r="M381" s="63"/>
      <c r="N381" s="35"/>
      <c r="O381" s="35"/>
      <c r="P381" s="35"/>
      <c r="Q381" s="35"/>
      <c r="R381" s="35"/>
      <c r="S381" s="35"/>
      <c r="T381" s="64"/>
      <c r="AT381" s="17" t="s">
        <v>146</v>
      </c>
      <c r="AU381" s="17" t="s">
        <v>81</v>
      </c>
    </row>
    <row r="382" spans="2:51" s="11" customFormat="1" ht="31.5" customHeight="1">
      <c r="B382" s="179"/>
      <c r="D382" s="176" t="s">
        <v>147</v>
      </c>
      <c r="E382" s="180" t="s">
        <v>3</v>
      </c>
      <c r="F382" s="181" t="s">
        <v>972</v>
      </c>
      <c r="H382" s="182" t="s">
        <v>3</v>
      </c>
      <c r="I382" s="183"/>
      <c r="L382" s="179"/>
      <c r="M382" s="184"/>
      <c r="N382" s="185"/>
      <c r="O382" s="185"/>
      <c r="P382" s="185"/>
      <c r="Q382" s="185"/>
      <c r="R382" s="185"/>
      <c r="S382" s="185"/>
      <c r="T382" s="186"/>
      <c r="AT382" s="182" t="s">
        <v>147</v>
      </c>
      <c r="AU382" s="182" t="s">
        <v>81</v>
      </c>
      <c r="AV382" s="11" t="s">
        <v>22</v>
      </c>
      <c r="AW382" s="11" t="s">
        <v>37</v>
      </c>
      <c r="AX382" s="11" t="s">
        <v>73</v>
      </c>
      <c r="AY382" s="182" t="s">
        <v>137</v>
      </c>
    </row>
    <row r="383" spans="2:51" s="12" customFormat="1" ht="22.5" customHeight="1">
      <c r="B383" s="187"/>
      <c r="D383" s="176" t="s">
        <v>147</v>
      </c>
      <c r="E383" s="188" t="s">
        <v>3</v>
      </c>
      <c r="F383" s="189" t="s">
        <v>973</v>
      </c>
      <c r="H383" s="190">
        <v>270</v>
      </c>
      <c r="I383" s="191"/>
      <c r="L383" s="187"/>
      <c r="M383" s="192"/>
      <c r="N383" s="193"/>
      <c r="O383" s="193"/>
      <c r="P383" s="193"/>
      <c r="Q383" s="193"/>
      <c r="R383" s="193"/>
      <c r="S383" s="193"/>
      <c r="T383" s="194"/>
      <c r="AT383" s="188" t="s">
        <v>147</v>
      </c>
      <c r="AU383" s="188" t="s">
        <v>81</v>
      </c>
      <c r="AV383" s="12" t="s">
        <v>81</v>
      </c>
      <c r="AW383" s="12" t="s">
        <v>37</v>
      </c>
      <c r="AX383" s="12" t="s">
        <v>73</v>
      </c>
      <c r="AY383" s="188" t="s">
        <v>137</v>
      </c>
    </row>
    <row r="384" spans="2:51" s="13" customFormat="1" ht="22.5" customHeight="1">
      <c r="B384" s="195"/>
      <c r="D384" s="196" t="s">
        <v>147</v>
      </c>
      <c r="E384" s="197" t="s">
        <v>3</v>
      </c>
      <c r="F384" s="198" t="s">
        <v>150</v>
      </c>
      <c r="H384" s="199">
        <v>270</v>
      </c>
      <c r="I384" s="200"/>
      <c r="L384" s="195"/>
      <c r="M384" s="201"/>
      <c r="N384" s="202"/>
      <c r="O384" s="202"/>
      <c r="P384" s="202"/>
      <c r="Q384" s="202"/>
      <c r="R384" s="202"/>
      <c r="S384" s="202"/>
      <c r="T384" s="203"/>
      <c r="AT384" s="204" t="s">
        <v>147</v>
      </c>
      <c r="AU384" s="204" t="s">
        <v>81</v>
      </c>
      <c r="AV384" s="13" t="s">
        <v>145</v>
      </c>
      <c r="AW384" s="13" t="s">
        <v>37</v>
      </c>
      <c r="AX384" s="13" t="s">
        <v>22</v>
      </c>
      <c r="AY384" s="204" t="s">
        <v>137</v>
      </c>
    </row>
    <row r="385" spans="2:65" s="1" customFormat="1" ht="22.5" customHeight="1">
      <c r="B385" s="163"/>
      <c r="C385" s="164" t="s">
        <v>422</v>
      </c>
      <c r="D385" s="164" t="s">
        <v>140</v>
      </c>
      <c r="E385" s="165" t="s">
        <v>974</v>
      </c>
      <c r="F385" s="166" t="s">
        <v>975</v>
      </c>
      <c r="G385" s="167" t="s">
        <v>336</v>
      </c>
      <c r="H385" s="168">
        <v>9</v>
      </c>
      <c r="I385" s="169"/>
      <c r="J385" s="170">
        <f>ROUND(I385*H385,2)</f>
        <v>0</v>
      </c>
      <c r="K385" s="166" t="s">
        <v>3</v>
      </c>
      <c r="L385" s="34"/>
      <c r="M385" s="171" t="s">
        <v>3</v>
      </c>
      <c r="N385" s="172" t="s">
        <v>44</v>
      </c>
      <c r="O385" s="35"/>
      <c r="P385" s="173">
        <f>O385*H385</f>
        <v>0</v>
      </c>
      <c r="Q385" s="173">
        <v>0</v>
      </c>
      <c r="R385" s="173">
        <f>Q385*H385</f>
        <v>0</v>
      </c>
      <c r="S385" s="173">
        <v>0</v>
      </c>
      <c r="T385" s="174">
        <f>S385*H385</f>
        <v>0</v>
      </c>
      <c r="AR385" s="17" t="s">
        <v>145</v>
      </c>
      <c r="AT385" s="17" t="s">
        <v>140</v>
      </c>
      <c r="AU385" s="17" t="s">
        <v>81</v>
      </c>
      <c r="AY385" s="17" t="s">
        <v>137</v>
      </c>
      <c r="BE385" s="175">
        <f>IF(N385="základní",J385,0)</f>
        <v>0</v>
      </c>
      <c r="BF385" s="175">
        <f>IF(N385="snížená",J385,0)</f>
        <v>0</v>
      </c>
      <c r="BG385" s="175">
        <f>IF(N385="zákl. přenesená",J385,0)</f>
        <v>0</v>
      </c>
      <c r="BH385" s="175">
        <f>IF(N385="sníž. přenesená",J385,0)</f>
        <v>0</v>
      </c>
      <c r="BI385" s="175">
        <f>IF(N385="nulová",J385,0)</f>
        <v>0</v>
      </c>
      <c r="BJ385" s="17" t="s">
        <v>22</v>
      </c>
      <c r="BK385" s="175">
        <f>ROUND(I385*H385,2)</f>
        <v>0</v>
      </c>
      <c r="BL385" s="17" t="s">
        <v>145</v>
      </c>
      <c r="BM385" s="17" t="s">
        <v>976</v>
      </c>
    </row>
    <row r="386" spans="2:47" s="1" customFormat="1" ht="22.5" customHeight="1">
      <c r="B386" s="34"/>
      <c r="D386" s="196" t="s">
        <v>146</v>
      </c>
      <c r="F386" s="208" t="s">
        <v>975</v>
      </c>
      <c r="I386" s="178"/>
      <c r="L386" s="34"/>
      <c r="M386" s="63"/>
      <c r="N386" s="35"/>
      <c r="O386" s="35"/>
      <c r="P386" s="35"/>
      <c r="Q386" s="35"/>
      <c r="R386" s="35"/>
      <c r="S386" s="35"/>
      <c r="T386" s="64"/>
      <c r="AT386" s="17" t="s">
        <v>146</v>
      </c>
      <c r="AU386" s="17" t="s">
        <v>81</v>
      </c>
    </row>
    <row r="387" spans="2:65" s="1" customFormat="1" ht="22.5" customHeight="1">
      <c r="B387" s="163"/>
      <c r="C387" s="164" t="s">
        <v>425</v>
      </c>
      <c r="D387" s="164" t="s">
        <v>140</v>
      </c>
      <c r="E387" s="165" t="s">
        <v>222</v>
      </c>
      <c r="F387" s="166" t="s">
        <v>223</v>
      </c>
      <c r="G387" s="167" t="s">
        <v>143</v>
      </c>
      <c r="H387" s="168">
        <v>427.96</v>
      </c>
      <c r="I387" s="169"/>
      <c r="J387" s="170">
        <f>ROUND(I387*H387,2)</f>
        <v>0</v>
      </c>
      <c r="K387" s="166" t="s">
        <v>3</v>
      </c>
      <c r="L387" s="34"/>
      <c r="M387" s="171" t="s">
        <v>3</v>
      </c>
      <c r="N387" s="172" t="s">
        <v>44</v>
      </c>
      <c r="O387" s="35"/>
      <c r="P387" s="173">
        <f>O387*H387</f>
        <v>0</v>
      </c>
      <c r="Q387" s="173">
        <v>0</v>
      </c>
      <c r="R387" s="173">
        <f>Q387*H387</f>
        <v>0</v>
      </c>
      <c r="S387" s="173">
        <v>0</v>
      </c>
      <c r="T387" s="174">
        <f>S387*H387</f>
        <v>0</v>
      </c>
      <c r="AR387" s="17" t="s">
        <v>145</v>
      </c>
      <c r="AT387" s="17" t="s">
        <v>140</v>
      </c>
      <c r="AU387" s="17" t="s">
        <v>81</v>
      </c>
      <c r="AY387" s="17" t="s">
        <v>137</v>
      </c>
      <c r="BE387" s="175">
        <f>IF(N387="základní",J387,0)</f>
        <v>0</v>
      </c>
      <c r="BF387" s="175">
        <f>IF(N387="snížená",J387,0)</f>
        <v>0</v>
      </c>
      <c r="BG387" s="175">
        <f>IF(N387="zákl. přenesená",J387,0)</f>
        <v>0</v>
      </c>
      <c r="BH387" s="175">
        <f>IF(N387="sníž. přenesená",J387,0)</f>
        <v>0</v>
      </c>
      <c r="BI387" s="175">
        <f>IF(N387="nulová",J387,0)</f>
        <v>0</v>
      </c>
      <c r="BJ387" s="17" t="s">
        <v>22</v>
      </c>
      <c r="BK387" s="175">
        <f>ROUND(I387*H387,2)</f>
        <v>0</v>
      </c>
      <c r="BL387" s="17" t="s">
        <v>145</v>
      </c>
      <c r="BM387" s="17" t="s">
        <v>977</v>
      </c>
    </row>
    <row r="388" spans="2:47" s="1" customFormat="1" ht="22.5" customHeight="1">
      <c r="B388" s="34"/>
      <c r="D388" s="176" t="s">
        <v>146</v>
      </c>
      <c r="F388" s="177" t="s">
        <v>223</v>
      </c>
      <c r="I388" s="178"/>
      <c r="L388" s="34"/>
      <c r="M388" s="63"/>
      <c r="N388" s="35"/>
      <c r="O388" s="35"/>
      <c r="P388" s="35"/>
      <c r="Q388" s="35"/>
      <c r="R388" s="35"/>
      <c r="S388" s="35"/>
      <c r="T388" s="64"/>
      <c r="AT388" s="17" t="s">
        <v>146</v>
      </c>
      <c r="AU388" s="17" t="s">
        <v>81</v>
      </c>
    </row>
    <row r="389" spans="2:51" s="11" customFormat="1" ht="31.5" customHeight="1">
      <c r="B389" s="179"/>
      <c r="D389" s="176" t="s">
        <v>147</v>
      </c>
      <c r="E389" s="180" t="s">
        <v>3</v>
      </c>
      <c r="F389" s="181" t="s">
        <v>224</v>
      </c>
      <c r="H389" s="182" t="s">
        <v>3</v>
      </c>
      <c r="I389" s="183"/>
      <c r="L389" s="179"/>
      <c r="M389" s="184"/>
      <c r="N389" s="185"/>
      <c r="O389" s="185"/>
      <c r="P389" s="185"/>
      <c r="Q389" s="185"/>
      <c r="R389" s="185"/>
      <c r="S389" s="185"/>
      <c r="T389" s="186"/>
      <c r="AT389" s="182" t="s">
        <v>147</v>
      </c>
      <c r="AU389" s="182" t="s">
        <v>81</v>
      </c>
      <c r="AV389" s="11" t="s">
        <v>22</v>
      </c>
      <c r="AW389" s="11" t="s">
        <v>37</v>
      </c>
      <c r="AX389" s="11" t="s">
        <v>73</v>
      </c>
      <c r="AY389" s="182" t="s">
        <v>137</v>
      </c>
    </row>
    <row r="390" spans="2:51" s="12" customFormat="1" ht="31.5" customHeight="1">
      <c r="B390" s="187"/>
      <c r="D390" s="176" t="s">
        <v>147</v>
      </c>
      <c r="E390" s="188" t="s">
        <v>3</v>
      </c>
      <c r="F390" s="189" t="s">
        <v>978</v>
      </c>
      <c r="H390" s="190">
        <v>227</v>
      </c>
      <c r="I390" s="191"/>
      <c r="L390" s="187"/>
      <c r="M390" s="192"/>
      <c r="N390" s="193"/>
      <c r="O390" s="193"/>
      <c r="P390" s="193"/>
      <c r="Q390" s="193"/>
      <c r="R390" s="193"/>
      <c r="S390" s="193"/>
      <c r="T390" s="194"/>
      <c r="AT390" s="188" t="s">
        <v>147</v>
      </c>
      <c r="AU390" s="188" t="s">
        <v>81</v>
      </c>
      <c r="AV390" s="12" t="s">
        <v>81</v>
      </c>
      <c r="AW390" s="12" t="s">
        <v>37</v>
      </c>
      <c r="AX390" s="12" t="s">
        <v>73</v>
      </c>
      <c r="AY390" s="188" t="s">
        <v>137</v>
      </c>
    </row>
    <row r="391" spans="2:51" s="12" customFormat="1" ht="22.5" customHeight="1">
      <c r="B391" s="187"/>
      <c r="D391" s="176" t="s">
        <v>147</v>
      </c>
      <c r="E391" s="188" t="s">
        <v>3</v>
      </c>
      <c r="F391" s="189" t="s">
        <v>979</v>
      </c>
      <c r="H391" s="190">
        <v>200.96</v>
      </c>
      <c r="I391" s="191"/>
      <c r="L391" s="187"/>
      <c r="M391" s="192"/>
      <c r="N391" s="193"/>
      <c r="O391" s="193"/>
      <c r="P391" s="193"/>
      <c r="Q391" s="193"/>
      <c r="R391" s="193"/>
      <c r="S391" s="193"/>
      <c r="T391" s="194"/>
      <c r="AT391" s="188" t="s">
        <v>147</v>
      </c>
      <c r="AU391" s="188" t="s">
        <v>81</v>
      </c>
      <c r="AV391" s="12" t="s">
        <v>81</v>
      </c>
      <c r="AW391" s="12" t="s">
        <v>37</v>
      </c>
      <c r="AX391" s="12" t="s">
        <v>73</v>
      </c>
      <c r="AY391" s="188" t="s">
        <v>137</v>
      </c>
    </row>
    <row r="392" spans="2:51" s="13" customFormat="1" ht="22.5" customHeight="1">
      <c r="B392" s="195"/>
      <c r="D392" s="196" t="s">
        <v>147</v>
      </c>
      <c r="E392" s="197" t="s">
        <v>3</v>
      </c>
      <c r="F392" s="198" t="s">
        <v>150</v>
      </c>
      <c r="H392" s="199">
        <v>427.96</v>
      </c>
      <c r="I392" s="200"/>
      <c r="L392" s="195"/>
      <c r="M392" s="201"/>
      <c r="N392" s="202"/>
      <c r="O392" s="202"/>
      <c r="P392" s="202"/>
      <c r="Q392" s="202"/>
      <c r="R392" s="202"/>
      <c r="S392" s="202"/>
      <c r="T392" s="203"/>
      <c r="AT392" s="204" t="s">
        <v>147</v>
      </c>
      <c r="AU392" s="204" t="s">
        <v>81</v>
      </c>
      <c r="AV392" s="13" t="s">
        <v>145</v>
      </c>
      <c r="AW392" s="13" t="s">
        <v>37</v>
      </c>
      <c r="AX392" s="13" t="s">
        <v>22</v>
      </c>
      <c r="AY392" s="204" t="s">
        <v>137</v>
      </c>
    </row>
    <row r="393" spans="2:65" s="1" customFormat="1" ht="22.5" customHeight="1">
      <c r="B393" s="163"/>
      <c r="C393" s="164" t="s">
        <v>430</v>
      </c>
      <c r="D393" s="164" t="s">
        <v>140</v>
      </c>
      <c r="E393" s="165" t="s">
        <v>229</v>
      </c>
      <c r="F393" s="166" t="s">
        <v>230</v>
      </c>
      <c r="G393" s="167" t="s">
        <v>143</v>
      </c>
      <c r="H393" s="168">
        <v>60.294</v>
      </c>
      <c r="I393" s="169"/>
      <c r="J393" s="170">
        <f>ROUND(I393*H393,2)</f>
        <v>0</v>
      </c>
      <c r="K393" s="166" t="s">
        <v>3</v>
      </c>
      <c r="L393" s="34"/>
      <c r="M393" s="171" t="s">
        <v>3</v>
      </c>
      <c r="N393" s="172" t="s">
        <v>44</v>
      </c>
      <c r="O393" s="35"/>
      <c r="P393" s="173">
        <f>O393*H393</f>
        <v>0</v>
      </c>
      <c r="Q393" s="173">
        <v>0</v>
      </c>
      <c r="R393" s="173">
        <f>Q393*H393</f>
        <v>0</v>
      </c>
      <c r="S393" s="173">
        <v>0</v>
      </c>
      <c r="T393" s="174">
        <f>S393*H393</f>
        <v>0</v>
      </c>
      <c r="AR393" s="17" t="s">
        <v>145</v>
      </c>
      <c r="AT393" s="17" t="s">
        <v>140</v>
      </c>
      <c r="AU393" s="17" t="s">
        <v>81</v>
      </c>
      <c r="AY393" s="17" t="s">
        <v>137</v>
      </c>
      <c r="BE393" s="175">
        <f>IF(N393="základní",J393,0)</f>
        <v>0</v>
      </c>
      <c r="BF393" s="175">
        <f>IF(N393="snížená",J393,0)</f>
        <v>0</v>
      </c>
      <c r="BG393" s="175">
        <f>IF(N393="zákl. přenesená",J393,0)</f>
        <v>0</v>
      </c>
      <c r="BH393" s="175">
        <f>IF(N393="sníž. přenesená",J393,0)</f>
        <v>0</v>
      </c>
      <c r="BI393" s="175">
        <f>IF(N393="nulová",J393,0)</f>
        <v>0</v>
      </c>
      <c r="BJ393" s="17" t="s">
        <v>22</v>
      </c>
      <c r="BK393" s="175">
        <f>ROUND(I393*H393,2)</f>
        <v>0</v>
      </c>
      <c r="BL393" s="17" t="s">
        <v>145</v>
      </c>
      <c r="BM393" s="17" t="s">
        <v>980</v>
      </c>
    </row>
    <row r="394" spans="2:47" s="1" customFormat="1" ht="22.5" customHeight="1">
      <c r="B394" s="34"/>
      <c r="D394" s="176" t="s">
        <v>146</v>
      </c>
      <c r="F394" s="177" t="s">
        <v>230</v>
      </c>
      <c r="I394" s="178"/>
      <c r="L394" s="34"/>
      <c r="M394" s="63"/>
      <c r="N394" s="35"/>
      <c r="O394" s="35"/>
      <c r="P394" s="35"/>
      <c r="Q394" s="35"/>
      <c r="R394" s="35"/>
      <c r="S394" s="35"/>
      <c r="T394" s="64"/>
      <c r="AT394" s="17" t="s">
        <v>146</v>
      </c>
      <c r="AU394" s="17" t="s">
        <v>81</v>
      </c>
    </row>
    <row r="395" spans="2:51" s="11" customFormat="1" ht="31.5" customHeight="1">
      <c r="B395" s="179"/>
      <c r="D395" s="176" t="s">
        <v>147</v>
      </c>
      <c r="E395" s="180" t="s">
        <v>3</v>
      </c>
      <c r="F395" s="181" t="s">
        <v>231</v>
      </c>
      <c r="H395" s="182" t="s">
        <v>3</v>
      </c>
      <c r="I395" s="183"/>
      <c r="L395" s="179"/>
      <c r="M395" s="184"/>
      <c r="N395" s="185"/>
      <c r="O395" s="185"/>
      <c r="P395" s="185"/>
      <c r="Q395" s="185"/>
      <c r="R395" s="185"/>
      <c r="S395" s="185"/>
      <c r="T395" s="186"/>
      <c r="AT395" s="182" t="s">
        <v>147</v>
      </c>
      <c r="AU395" s="182" t="s">
        <v>81</v>
      </c>
      <c r="AV395" s="11" t="s">
        <v>22</v>
      </c>
      <c r="AW395" s="11" t="s">
        <v>37</v>
      </c>
      <c r="AX395" s="11" t="s">
        <v>73</v>
      </c>
      <c r="AY395" s="182" t="s">
        <v>137</v>
      </c>
    </row>
    <row r="396" spans="2:51" s="11" customFormat="1" ht="22.5" customHeight="1">
      <c r="B396" s="179"/>
      <c r="D396" s="176" t="s">
        <v>147</v>
      </c>
      <c r="E396" s="180" t="s">
        <v>3</v>
      </c>
      <c r="F396" s="181" t="s">
        <v>981</v>
      </c>
      <c r="H396" s="182" t="s">
        <v>3</v>
      </c>
      <c r="I396" s="183"/>
      <c r="L396" s="179"/>
      <c r="M396" s="184"/>
      <c r="N396" s="185"/>
      <c r="O396" s="185"/>
      <c r="P396" s="185"/>
      <c r="Q396" s="185"/>
      <c r="R396" s="185"/>
      <c r="S396" s="185"/>
      <c r="T396" s="186"/>
      <c r="AT396" s="182" t="s">
        <v>147</v>
      </c>
      <c r="AU396" s="182" t="s">
        <v>81</v>
      </c>
      <c r="AV396" s="11" t="s">
        <v>22</v>
      </c>
      <c r="AW396" s="11" t="s">
        <v>37</v>
      </c>
      <c r="AX396" s="11" t="s">
        <v>73</v>
      </c>
      <c r="AY396" s="182" t="s">
        <v>137</v>
      </c>
    </row>
    <row r="397" spans="2:51" s="12" customFormat="1" ht="22.5" customHeight="1">
      <c r="B397" s="187"/>
      <c r="D397" s="176" t="s">
        <v>147</v>
      </c>
      <c r="E397" s="188" t="s">
        <v>3</v>
      </c>
      <c r="F397" s="189" t="s">
        <v>982</v>
      </c>
      <c r="H397" s="190">
        <v>10.904</v>
      </c>
      <c r="I397" s="191"/>
      <c r="L397" s="187"/>
      <c r="M397" s="192"/>
      <c r="N397" s="193"/>
      <c r="O397" s="193"/>
      <c r="P397" s="193"/>
      <c r="Q397" s="193"/>
      <c r="R397" s="193"/>
      <c r="S397" s="193"/>
      <c r="T397" s="194"/>
      <c r="AT397" s="188" t="s">
        <v>147</v>
      </c>
      <c r="AU397" s="188" t="s">
        <v>81</v>
      </c>
      <c r="AV397" s="12" t="s">
        <v>81</v>
      </c>
      <c r="AW397" s="12" t="s">
        <v>37</v>
      </c>
      <c r="AX397" s="12" t="s">
        <v>73</v>
      </c>
      <c r="AY397" s="188" t="s">
        <v>137</v>
      </c>
    </row>
    <row r="398" spans="2:51" s="12" customFormat="1" ht="22.5" customHeight="1">
      <c r="B398" s="187"/>
      <c r="D398" s="176" t="s">
        <v>147</v>
      </c>
      <c r="E398" s="188" t="s">
        <v>3</v>
      </c>
      <c r="F398" s="189" t="s">
        <v>983</v>
      </c>
      <c r="H398" s="190">
        <v>7.349</v>
      </c>
      <c r="I398" s="191"/>
      <c r="L398" s="187"/>
      <c r="M398" s="192"/>
      <c r="N398" s="193"/>
      <c r="O398" s="193"/>
      <c r="P398" s="193"/>
      <c r="Q398" s="193"/>
      <c r="R398" s="193"/>
      <c r="S398" s="193"/>
      <c r="T398" s="194"/>
      <c r="AT398" s="188" t="s">
        <v>147</v>
      </c>
      <c r="AU398" s="188" t="s">
        <v>81</v>
      </c>
      <c r="AV398" s="12" t="s">
        <v>81</v>
      </c>
      <c r="AW398" s="12" t="s">
        <v>37</v>
      </c>
      <c r="AX398" s="12" t="s">
        <v>73</v>
      </c>
      <c r="AY398" s="188" t="s">
        <v>137</v>
      </c>
    </row>
    <row r="399" spans="2:51" s="12" customFormat="1" ht="22.5" customHeight="1">
      <c r="B399" s="187"/>
      <c r="D399" s="176" t="s">
        <v>147</v>
      </c>
      <c r="E399" s="188" t="s">
        <v>3</v>
      </c>
      <c r="F399" s="189" t="s">
        <v>984</v>
      </c>
      <c r="H399" s="190">
        <v>9.254</v>
      </c>
      <c r="I399" s="191"/>
      <c r="L399" s="187"/>
      <c r="M399" s="192"/>
      <c r="N399" s="193"/>
      <c r="O399" s="193"/>
      <c r="P399" s="193"/>
      <c r="Q399" s="193"/>
      <c r="R399" s="193"/>
      <c r="S399" s="193"/>
      <c r="T399" s="194"/>
      <c r="AT399" s="188" t="s">
        <v>147</v>
      </c>
      <c r="AU399" s="188" t="s">
        <v>81</v>
      </c>
      <c r="AV399" s="12" t="s">
        <v>81</v>
      </c>
      <c r="AW399" s="12" t="s">
        <v>37</v>
      </c>
      <c r="AX399" s="12" t="s">
        <v>73</v>
      </c>
      <c r="AY399" s="188" t="s">
        <v>137</v>
      </c>
    </row>
    <row r="400" spans="2:51" s="12" customFormat="1" ht="22.5" customHeight="1">
      <c r="B400" s="187"/>
      <c r="D400" s="176" t="s">
        <v>147</v>
      </c>
      <c r="E400" s="188" t="s">
        <v>3</v>
      </c>
      <c r="F400" s="189" t="s">
        <v>985</v>
      </c>
      <c r="H400" s="190">
        <v>13.949</v>
      </c>
      <c r="I400" s="191"/>
      <c r="L400" s="187"/>
      <c r="M400" s="192"/>
      <c r="N400" s="193"/>
      <c r="O400" s="193"/>
      <c r="P400" s="193"/>
      <c r="Q400" s="193"/>
      <c r="R400" s="193"/>
      <c r="S400" s="193"/>
      <c r="T400" s="194"/>
      <c r="AT400" s="188" t="s">
        <v>147</v>
      </c>
      <c r="AU400" s="188" t="s">
        <v>81</v>
      </c>
      <c r="AV400" s="12" t="s">
        <v>81</v>
      </c>
      <c r="AW400" s="12" t="s">
        <v>37</v>
      </c>
      <c r="AX400" s="12" t="s">
        <v>73</v>
      </c>
      <c r="AY400" s="188" t="s">
        <v>137</v>
      </c>
    </row>
    <row r="401" spans="2:51" s="11" customFormat="1" ht="22.5" customHeight="1">
      <c r="B401" s="179"/>
      <c r="D401" s="176" t="s">
        <v>147</v>
      </c>
      <c r="E401" s="180" t="s">
        <v>3</v>
      </c>
      <c r="F401" s="181" t="s">
        <v>986</v>
      </c>
      <c r="H401" s="182" t="s">
        <v>3</v>
      </c>
      <c r="I401" s="183"/>
      <c r="L401" s="179"/>
      <c r="M401" s="184"/>
      <c r="N401" s="185"/>
      <c r="O401" s="185"/>
      <c r="P401" s="185"/>
      <c r="Q401" s="185"/>
      <c r="R401" s="185"/>
      <c r="S401" s="185"/>
      <c r="T401" s="186"/>
      <c r="AT401" s="182" t="s">
        <v>147</v>
      </c>
      <c r="AU401" s="182" t="s">
        <v>81</v>
      </c>
      <c r="AV401" s="11" t="s">
        <v>22</v>
      </c>
      <c r="AW401" s="11" t="s">
        <v>37</v>
      </c>
      <c r="AX401" s="11" t="s">
        <v>73</v>
      </c>
      <c r="AY401" s="182" t="s">
        <v>137</v>
      </c>
    </row>
    <row r="402" spans="2:51" s="12" customFormat="1" ht="22.5" customHeight="1">
      <c r="B402" s="187"/>
      <c r="D402" s="176" t="s">
        <v>147</v>
      </c>
      <c r="E402" s="188" t="s">
        <v>3</v>
      </c>
      <c r="F402" s="189" t="s">
        <v>987</v>
      </c>
      <c r="H402" s="190">
        <v>7.44</v>
      </c>
      <c r="I402" s="191"/>
      <c r="L402" s="187"/>
      <c r="M402" s="192"/>
      <c r="N402" s="193"/>
      <c r="O402" s="193"/>
      <c r="P402" s="193"/>
      <c r="Q402" s="193"/>
      <c r="R402" s="193"/>
      <c r="S402" s="193"/>
      <c r="T402" s="194"/>
      <c r="AT402" s="188" t="s">
        <v>147</v>
      </c>
      <c r="AU402" s="188" t="s">
        <v>81</v>
      </c>
      <c r="AV402" s="12" t="s">
        <v>81</v>
      </c>
      <c r="AW402" s="12" t="s">
        <v>37</v>
      </c>
      <c r="AX402" s="12" t="s">
        <v>73</v>
      </c>
      <c r="AY402" s="188" t="s">
        <v>137</v>
      </c>
    </row>
    <row r="403" spans="2:51" s="12" customFormat="1" ht="22.5" customHeight="1">
      <c r="B403" s="187"/>
      <c r="D403" s="176" t="s">
        <v>147</v>
      </c>
      <c r="E403" s="188" t="s">
        <v>3</v>
      </c>
      <c r="F403" s="189" t="s">
        <v>988</v>
      </c>
      <c r="H403" s="190">
        <v>7.723</v>
      </c>
      <c r="I403" s="191"/>
      <c r="L403" s="187"/>
      <c r="M403" s="192"/>
      <c r="N403" s="193"/>
      <c r="O403" s="193"/>
      <c r="P403" s="193"/>
      <c r="Q403" s="193"/>
      <c r="R403" s="193"/>
      <c r="S403" s="193"/>
      <c r="T403" s="194"/>
      <c r="AT403" s="188" t="s">
        <v>147</v>
      </c>
      <c r="AU403" s="188" t="s">
        <v>81</v>
      </c>
      <c r="AV403" s="12" t="s">
        <v>81</v>
      </c>
      <c r="AW403" s="12" t="s">
        <v>37</v>
      </c>
      <c r="AX403" s="12" t="s">
        <v>73</v>
      </c>
      <c r="AY403" s="188" t="s">
        <v>137</v>
      </c>
    </row>
    <row r="404" spans="2:51" s="12" customFormat="1" ht="22.5" customHeight="1">
      <c r="B404" s="187"/>
      <c r="D404" s="176" t="s">
        <v>147</v>
      </c>
      <c r="E404" s="188" t="s">
        <v>3</v>
      </c>
      <c r="F404" s="189" t="s">
        <v>989</v>
      </c>
      <c r="H404" s="190">
        <v>3.675</v>
      </c>
      <c r="I404" s="191"/>
      <c r="L404" s="187"/>
      <c r="M404" s="192"/>
      <c r="N404" s="193"/>
      <c r="O404" s="193"/>
      <c r="P404" s="193"/>
      <c r="Q404" s="193"/>
      <c r="R404" s="193"/>
      <c r="S404" s="193"/>
      <c r="T404" s="194"/>
      <c r="AT404" s="188" t="s">
        <v>147</v>
      </c>
      <c r="AU404" s="188" t="s">
        <v>81</v>
      </c>
      <c r="AV404" s="12" t="s">
        <v>81</v>
      </c>
      <c r="AW404" s="12" t="s">
        <v>37</v>
      </c>
      <c r="AX404" s="12" t="s">
        <v>73</v>
      </c>
      <c r="AY404" s="188" t="s">
        <v>137</v>
      </c>
    </row>
    <row r="405" spans="2:51" s="13" customFormat="1" ht="22.5" customHeight="1">
      <c r="B405" s="195"/>
      <c r="D405" s="196" t="s">
        <v>147</v>
      </c>
      <c r="E405" s="197" t="s">
        <v>3</v>
      </c>
      <c r="F405" s="198" t="s">
        <v>150</v>
      </c>
      <c r="H405" s="199">
        <v>60.294</v>
      </c>
      <c r="I405" s="200"/>
      <c r="L405" s="195"/>
      <c r="M405" s="201"/>
      <c r="N405" s="202"/>
      <c r="O405" s="202"/>
      <c r="P405" s="202"/>
      <c r="Q405" s="202"/>
      <c r="R405" s="202"/>
      <c r="S405" s="202"/>
      <c r="T405" s="203"/>
      <c r="AT405" s="204" t="s">
        <v>147</v>
      </c>
      <c r="AU405" s="204" t="s">
        <v>81</v>
      </c>
      <c r="AV405" s="13" t="s">
        <v>145</v>
      </c>
      <c r="AW405" s="13" t="s">
        <v>37</v>
      </c>
      <c r="AX405" s="13" t="s">
        <v>22</v>
      </c>
      <c r="AY405" s="204" t="s">
        <v>137</v>
      </c>
    </row>
    <row r="406" spans="2:65" s="1" customFormat="1" ht="22.5" customHeight="1">
      <c r="B406" s="163"/>
      <c r="C406" s="164" t="s">
        <v>433</v>
      </c>
      <c r="D406" s="164" t="s">
        <v>140</v>
      </c>
      <c r="E406" s="165" t="s">
        <v>990</v>
      </c>
      <c r="F406" s="166" t="s">
        <v>991</v>
      </c>
      <c r="G406" s="167" t="s">
        <v>278</v>
      </c>
      <c r="H406" s="168">
        <v>4.05</v>
      </c>
      <c r="I406" s="169"/>
      <c r="J406" s="170">
        <f>ROUND(I406*H406,2)</f>
        <v>0</v>
      </c>
      <c r="K406" s="166" t="s">
        <v>3</v>
      </c>
      <c r="L406" s="34"/>
      <c r="M406" s="171" t="s">
        <v>3</v>
      </c>
      <c r="N406" s="172" t="s">
        <v>44</v>
      </c>
      <c r="O406" s="35"/>
      <c r="P406" s="173">
        <f>O406*H406</f>
        <v>0</v>
      </c>
      <c r="Q406" s="173">
        <v>0</v>
      </c>
      <c r="R406" s="173">
        <f>Q406*H406</f>
        <v>0</v>
      </c>
      <c r="S406" s="173">
        <v>0</v>
      </c>
      <c r="T406" s="174">
        <f>S406*H406</f>
        <v>0</v>
      </c>
      <c r="AR406" s="17" t="s">
        <v>145</v>
      </c>
      <c r="AT406" s="17" t="s">
        <v>140</v>
      </c>
      <c r="AU406" s="17" t="s">
        <v>81</v>
      </c>
      <c r="AY406" s="17" t="s">
        <v>137</v>
      </c>
      <c r="BE406" s="175">
        <f>IF(N406="základní",J406,0)</f>
        <v>0</v>
      </c>
      <c r="BF406" s="175">
        <f>IF(N406="snížená",J406,0)</f>
        <v>0</v>
      </c>
      <c r="BG406" s="175">
        <f>IF(N406="zákl. přenesená",J406,0)</f>
        <v>0</v>
      </c>
      <c r="BH406" s="175">
        <f>IF(N406="sníž. přenesená",J406,0)</f>
        <v>0</v>
      </c>
      <c r="BI406" s="175">
        <f>IF(N406="nulová",J406,0)</f>
        <v>0</v>
      </c>
      <c r="BJ406" s="17" t="s">
        <v>22</v>
      </c>
      <c r="BK406" s="175">
        <f>ROUND(I406*H406,2)</f>
        <v>0</v>
      </c>
      <c r="BL406" s="17" t="s">
        <v>145</v>
      </c>
      <c r="BM406" s="17" t="s">
        <v>992</v>
      </c>
    </row>
    <row r="407" spans="2:47" s="1" customFormat="1" ht="22.5" customHeight="1">
      <c r="B407" s="34"/>
      <c r="D407" s="176" t="s">
        <v>146</v>
      </c>
      <c r="F407" s="177" t="s">
        <v>991</v>
      </c>
      <c r="I407" s="178"/>
      <c r="L407" s="34"/>
      <c r="M407" s="63"/>
      <c r="N407" s="35"/>
      <c r="O407" s="35"/>
      <c r="P407" s="35"/>
      <c r="Q407" s="35"/>
      <c r="R407" s="35"/>
      <c r="S407" s="35"/>
      <c r="T407" s="64"/>
      <c r="AT407" s="17" t="s">
        <v>146</v>
      </c>
      <c r="AU407" s="17" t="s">
        <v>81</v>
      </c>
    </row>
    <row r="408" spans="2:51" s="11" customFormat="1" ht="31.5" customHeight="1">
      <c r="B408" s="179"/>
      <c r="D408" s="176" t="s">
        <v>147</v>
      </c>
      <c r="E408" s="180" t="s">
        <v>3</v>
      </c>
      <c r="F408" s="181" t="s">
        <v>993</v>
      </c>
      <c r="H408" s="182" t="s">
        <v>3</v>
      </c>
      <c r="I408" s="183"/>
      <c r="L408" s="179"/>
      <c r="M408" s="184"/>
      <c r="N408" s="185"/>
      <c r="O408" s="185"/>
      <c r="P408" s="185"/>
      <c r="Q408" s="185"/>
      <c r="R408" s="185"/>
      <c r="S408" s="185"/>
      <c r="T408" s="186"/>
      <c r="AT408" s="182" t="s">
        <v>147</v>
      </c>
      <c r="AU408" s="182" t="s">
        <v>81</v>
      </c>
      <c r="AV408" s="11" t="s">
        <v>22</v>
      </c>
      <c r="AW408" s="11" t="s">
        <v>37</v>
      </c>
      <c r="AX408" s="11" t="s">
        <v>73</v>
      </c>
      <c r="AY408" s="182" t="s">
        <v>137</v>
      </c>
    </row>
    <row r="409" spans="2:51" s="12" customFormat="1" ht="22.5" customHeight="1">
      <c r="B409" s="187"/>
      <c r="D409" s="176" t="s">
        <v>147</v>
      </c>
      <c r="E409" s="188" t="s">
        <v>3</v>
      </c>
      <c r="F409" s="189" t="s">
        <v>994</v>
      </c>
      <c r="H409" s="190">
        <v>4.05</v>
      </c>
      <c r="I409" s="191"/>
      <c r="L409" s="187"/>
      <c r="M409" s="192"/>
      <c r="N409" s="193"/>
      <c r="O409" s="193"/>
      <c r="P409" s="193"/>
      <c r="Q409" s="193"/>
      <c r="R409" s="193"/>
      <c r="S409" s="193"/>
      <c r="T409" s="194"/>
      <c r="AT409" s="188" t="s">
        <v>147</v>
      </c>
      <c r="AU409" s="188" t="s">
        <v>81</v>
      </c>
      <c r="AV409" s="12" t="s">
        <v>81</v>
      </c>
      <c r="AW409" s="12" t="s">
        <v>37</v>
      </c>
      <c r="AX409" s="12" t="s">
        <v>73</v>
      </c>
      <c r="AY409" s="188" t="s">
        <v>137</v>
      </c>
    </row>
    <row r="410" spans="2:51" s="13" customFormat="1" ht="22.5" customHeight="1">
      <c r="B410" s="195"/>
      <c r="D410" s="196" t="s">
        <v>147</v>
      </c>
      <c r="E410" s="197" t="s">
        <v>3</v>
      </c>
      <c r="F410" s="198" t="s">
        <v>150</v>
      </c>
      <c r="H410" s="199">
        <v>4.05</v>
      </c>
      <c r="I410" s="200"/>
      <c r="L410" s="195"/>
      <c r="M410" s="201"/>
      <c r="N410" s="202"/>
      <c r="O410" s="202"/>
      <c r="P410" s="202"/>
      <c r="Q410" s="202"/>
      <c r="R410" s="202"/>
      <c r="S410" s="202"/>
      <c r="T410" s="203"/>
      <c r="AT410" s="204" t="s">
        <v>147</v>
      </c>
      <c r="AU410" s="204" t="s">
        <v>81</v>
      </c>
      <c r="AV410" s="13" t="s">
        <v>145</v>
      </c>
      <c r="AW410" s="13" t="s">
        <v>37</v>
      </c>
      <c r="AX410" s="13" t="s">
        <v>22</v>
      </c>
      <c r="AY410" s="204" t="s">
        <v>137</v>
      </c>
    </row>
    <row r="411" spans="2:65" s="1" customFormat="1" ht="22.5" customHeight="1">
      <c r="B411" s="163"/>
      <c r="C411" s="164" t="s">
        <v>436</v>
      </c>
      <c r="D411" s="164" t="s">
        <v>140</v>
      </c>
      <c r="E411" s="165" t="s">
        <v>244</v>
      </c>
      <c r="F411" s="166" t="s">
        <v>245</v>
      </c>
      <c r="G411" s="167" t="s">
        <v>143</v>
      </c>
      <c r="H411" s="168">
        <v>1.8</v>
      </c>
      <c r="I411" s="169"/>
      <c r="J411" s="170">
        <f>ROUND(I411*H411,2)</f>
        <v>0</v>
      </c>
      <c r="K411" s="166" t="s">
        <v>3</v>
      </c>
      <c r="L411" s="34"/>
      <c r="M411" s="171" t="s">
        <v>3</v>
      </c>
      <c r="N411" s="172" t="s">
        <v>44</v>
      </c>
      <c r="O411" s="35"/>
      <c r="P411" s="173">
        <f>O411*H411</f>
        <v>0</v>
      </c>
      <c r="Q411" s="173">
        <v>0</v>
      </c>
      <c r="R411" s="173">
        <f>Q411*H411</f>
        <v>0</v>
      </c>
      <c r="S411" s="173">
        <v>0</v>
      </c>
      <c r="T411" s="174">
        <f>S411*H411</f>
        <v>0</v>
      </c>
      <c r="AR411" s="17" t="s">
        <v>145</v>
      </c>
      <c r="AT411" s="17" t="s">
        <v>140</v>
      </c>
      <c r="AU411" s="17" t="s">
        <v>81</v>
      </c>
      <c r="AY411" s="17" t="s">
        <v>137</v>
      </c>
      <c r="BE411" s="175">
        <f>IF(N411="základní",J411,0)</f>
        <v>0</v>
      </c>
      <c r="BF411" s="175">
        <f>IF(N411="snížená",J411,0)</f>
        <v>0</v>
      </c>
      <c r="BG411" s="175">
        <f>IF(N411="zákl. přenesená",J411,0)</f>
        <v>0</v>
      </c>
      <c r="BH411" s="175">
        <f>IF(N411="sníž. přenesená",J411,0)</f>
        <v>0</v>
      </c>
      <c r="BI411" s="175">
        <f>IF(N411="nulová",J411,0)</f>
        <v>0</v>
      </c>
      <c r="BJ411" s="17" t="s">
        <v>22</v>
      </c>
      <c r="BK411" s="175">
        <f>ROUND(I411*H411,2)</f>
        <v>0</v>
      </c>
      <c r="BL411" s="17" t="s">
        <v>145</v>
      </c>
      <c r="BM411" s="17" t="s">
        <v>995</v>
      </c>
    </row>
    <row r="412" spans="2:47" s="1" customFormat="1" ht="22.5" customHeight="1">
      <c r="B412" s="34"/>
      <c r="D412" s="176" t="s">
        <v>146</v>
      </c>
      <c r="F412" s="177" t="s">
        <v>245</v>
      </c>
      <c r="I412" s="178"/>
      <c r="L412" s="34"/>
      <c r="M412" s="63"/>
      <c r="N412" s="35"/>
      <c r="O412" s="35"/>
      <c r="P412" s="35"/>
      <c r="Q412" s="35"/>
      <c r="R412" s="35"/>
      <c r="S412" s="35"/>
      <c r="T412" s="64"/>
      <c r="AT412" s="17" t="s">
        <v>146</v>
      </c>
      <c r="AU412" s="17" t="s">
        <v>81</v>
      </c>
    </row>
    <row r="413" spans="2:51" s="11" customFormat="1" ht="31.5" customHeight="1">
      <c r="B413" s="179"/>
      <c r="D413" s="176" t="s">
        <v>147</v>
      </c>
      <c r="E413" s="180" t="s">
        <v>3</v>
      </c>
      <c r="F413" s="181" t="s">
        <v>246</v>
      </c>
      <c r="H413" s="182" t="s">
        <v>3</v>
      </c>
      <c r="I413" s="183"/>
      <c r="L413" s="179"/>
      <c r="M413" s="184"/>
      <c r="N413" s="185"/>
      <c r="O413" s="185"/>
      <c r="P413" s="185"/>
      <c r="Q413" s="185"/>
      <c r="R413" s="185"/>
      <c r="S413" s="185"/>
      <c r="T413" s="186"/>
      <c r="AT413" s="182" t="s">
        <v>147</v>
      </c>
      <c r="AU413" s="182" t="s">
        <v>81</v>
      </c>
      <c r="AV413" s="11" t="s">
        <v>22</v>
      </c>
      <c r="AW413" s="11" t="s">
        <v>37</v>
      </c>
      <c r="AX413" s="11" t="s">
        <v>73</v>
      </c>
      <c r="AY413" s="182" t="s">
        <v>137</v>
      </c>
    </row>
    <row r="414" spans="2:51" s="12" customFormat="1" ht="22.5" customHeight="1">
      <c r="B414" s="187"/>
      <c r="D414" s="176" t="s">
        <v>147</v>
      </c>
      <c r="E414" s="188" t="s">
        <v>3</v>
      </c>
      <c r="F414" s="189" t="s">
        <v>996</v>
      </c>
      <c r="H414" s="190">
        <v>1.8</v>
      </c>
      <c r="I414" s="191"/>
      <c r="L414" s="187"/>
      <c r="M414" s="192"/>
      <c r="N414" s="193"/>
      <c r="O414" s="193"/>
      <c r="P414" s="193"/>
      <c r="Q414" s="193"/>
      <c r="R414" s="193"/>
      <c r="S414" s="193"/>
      <c r="T414" s="194"/>
      <c r="AT414" s="188" t="s">
        <v>147</v>
      </c>
      <c r="AU414" s="188" t="s">
        <v>81</v>
      </c>
      <c r="AV414" s="12" t="s">
        <v>81</v>
      </c>
      <c r="AW414" s="12" t="s">
        <v>37</v>
      </c>
      <c r="AX414" s="12" t="s">
        <v>73</v>
      </c>
      <c r="AY414" s="188" t="s">
        <v>137</v>
      </c>
    </row>
    <row r="415" spans="2:51" s="13" customFormat="1" ht="22.5" customHeight="1">
      <c r="B415" s="195"/>
      <c r="D415" s="196" t="s">
        <v>147</v>
      </c>
      <c r="E415" s="197" t="s">
        <v>3</v>
      </c>
      <c r="F415" s="198" t="s">
        <v>150</v>
      </c>
      <c r="H415" s="199">
        <v>1.8</v>
      </c>
      <c r="I415" s="200"/>
      <c r="L415" s="195"/>
      <c r="M415" s="201"/>
      <c r="N415" s="202"/>
      <c r="O415" s="202"/>
      <c r="P415" s="202"/>
      <c r="Q415" s="202"/>
      <c r="R415" s="202"/>
      <c r="S415" s="202"/>
      <c r="T415" s="203"/>
      <c r="AT415" s="204" t="s">
        <v>147</v>
      </c>
      <c r="AU415" s="204" t="s">
        <v>81</v>
      </c>
      <c r="AV415" s="13" t="s">
        <v>145</v>
      </c>
      <c r="AW415" s="13" t="s">
        <v>37</v>
      </c>
      <c r="AX415" s="13" t="s">
        <v>22</v>
      </c>
      <c r="AY415" s="204" t="s">
        <v>137</v>
      </c>
    </row>
    <row r="416" spans="2:65" s="1" customFormat="1" ht="22.5" customHeight="1">
      <c r="B416" s="163"/>
      <c r="C416" s="164" t="s">
        <v>439</v>
      </c>
      <c r="D416" s="164" t="s">
        <v>140</v>
      </c>
      <c r="E416" s="165" t="s">
        <v>259</v>
      </c>
      <c r="F416" s="166" t="s">
        <v>260</v>
      </c>
      <c r="G416" s="167" t="s">
        <v>143</v>
      </c>
      <c r="H416" s="168">
        <v>16.524</v>
      </c>
      <c r="I416" s="169"/>
      <c r="J416" s="170">
        <f>ROUND(I416*H416,2)</f>
        <v>0</v>
      </c>
      <c r="K416" s="166" t="s">
        <v>3</v>
      </c>
      <c r="L416" s="34"/>
      <c r="M416" s="171" t="s">
        <v>3</v>
      </c>
      <c r="N416" s="172" t="s">
        <v>44</v>
      </c>
      <c r="O416" s="35"/>
      <c r="P416" s="173">
        <f>O416*H416</f>
        <v>0</v>
      </c>
      <c r="Q416" s="173">
        <v>0</v>
      </c>
      <c r="R416" s="173">
        <f>Q416*H416</f>
        <v>0</v>
      </c>
      <c r="S416" s="173">
        <v>0</v>
      </c>
      <c r="T416" s="174">
        <f>S416*H416</f>
        <v>0</v>
      </c>
      <c r="AR416" s="17" t="s">
        <v>145</v>
      </c>
      <c r="AT416" s="17" t="s">
        <v>140</v>
      </c>
      <c r="AU416" s="17" t="s">
        <v>81</v>
      </c>
      <c r="AY416" s="17" t="s">
        <v>137</v>
      </c>
      <c r="BE416" s="175">
        <f>IF(N416="základní",J416,0)</f>
        <v>0</v>
      </c>
      <c r="BF416" s="175">
        <f>IF(N416="snížená",J416,0)</f>
        <v>0</v>
      </c>
      <c r="BG416" s="175">
        <f>IF(N416="zákl. přenesená",J416,0)</f>
        <v>0</v>
      </c>
      <c r="BH416" s="175">
        <f>IF(N416="sníž. přenesená",J416,0)</f>
        <v>0</v>
      </c>
      <c r="BI416" s="175">
        <f>IF(N416="nulová",J416,0)</f>
        <v>0</v>
      </c>
      <c r="BJ416" s="17" t="s">
        <v>22</v>
      </c>
      <c r="BK416" s="175">
        <f>ROUND(I416*H416,2)</f>
        <v>0</v>
      </c>
      <c r="BL416" s="17" t="s">
        <v>145</v>
      </c>
      <c r="BM416" s="17" t="s">
        <v>997</v>
      </c>
    </row>
    <row r="417" spans="2:47" s="1" customFormat="1" ht="22.5" customHeight="1">
      <c r="B417" s="34"/>
      <c r="D417" s="176" t="s">
        <v>146</v>
      </c>
      <c r="F417" s="177" t="s">
        <v>260</v>
      </c>
      <c r="I417" s="178"/>
      <c r="L417" s="34"/>
      <c r="M417" s="63"/>
      <c r="N417" s="35"/>
      <c r="O417" s="35"/>
      <c r="P417" s="35"/>
      <c r="Q417" s="35"/>
      <c r="R417" s="35"/>
      <c r="S417" s="35"/>
      <c r="T417" s="64"/>
      <c r="AT417" s="17" t="s">
        <v>146</v>
      </c>
      <c r="AU417" s="17" t="s">
        <v>81</v>
      </c>
    </row>
    <row r="418" spans="2:51" s="11" customFormat="1" ht="31.5" customHeight="1">
      <c r="B418" s="179"/>
      <c r="D418" s="176" t="s">
        <v>147</v>
      </c>
      <c r="E418" s="180" t="s">
        <v>3</v>
      </c>
      <c r="F418" s="181" t="s">
        <v>261</v>
      </c>
      <c r="H418" s="182" t="s">
        <v>3</v>
      </c>
      <c r="I418" s="183"/>
      <c r="L418" s="179"/>
      <c r="M418" s="184"/>
      <c r="N418" s="185"/>
      <c r="O418" s="185"/>
      <c r="P418" s="185"/>
      <c r="Q418" s="185"/>
      <c r="R418" s="185"/>
      <c r="S418" s="185"/>
      <c r="T418" s="186"/>
      <c r="AT418" s="182" t="s">
        <v>147</v>
      </c>
      <c r="AU418" s="182" t="s">
        <v>81</v>
      </c>
      <c r="AV418" s="11" t="s">
        <v>22</v>
      </c>
      <c r="AW418" s="11" t="s">
        <v>37</v>
      </c>
      <c r="AX418" s="11" t="s">
        <v>73</v>
      </c>
      <c r="AY418" s="182" t="s">
        <v>137</v>
      </c>
    </row>
    <row r="419" spans="2:51" s="12" customFormat="1" ht="22.5" customHeight="1">
      <c r="B419" s="187"/>
      <c r="D419" s="176" t="s">
        <v>147</v>
      </c>
      <c r="E419" s="188" t="s">
        <v>3</v>
      </c>
      <c r="F419" s="189" t="s">
        <v>998</v>
      </c>
      <c r="H419" s="190">
        <v>1.576</v>
      </c>
      <c r="I419" s="191"/>
      <c r="L419" s="187"/>
      <c r="M419" s="192"/>
      <c r="N419" s="193"/>
      <c r="O419" s="193"/>
      <c r="P419" s="193"/>
      <c r="Q419" s="193"/>
      <c r="R419" s="193"/>
      <c r="S419" s="193"/>
      <c r="T419" s="194"/>
      <c r="AT419" s="188" t="s">
        <v>147</v>
      </c>
      <c r="AU419" s="188" t="s">
        <v>81</v>
      </c>
      <c r="AV419" s="12" t="s">
        <v>81</v>
      </c>
      <c r="AW419" s="12" t="s">
        <v>37</v>
      </c>
      <c r="AX419" s="12" t="s">
        <v>73</v>
      </c>
      <c r="AY419" s="188" t="s">
        <v>137</v>
      </c>
    </row>
    <row r="420" spans="2:51" s="12" customFormat="1" ht="22.5" customHeight="1">
      <c r="B420" s="187"/>
      <c r="D420" s="176" t="s">
        <v>147</v>
      </c>
      <c r="E420" s="188" t="s">
        <v>3</v>
      </c>
      <c r="F420" s="189" t="s">
        <v>999</v>
      </c>
      <c r="H420" s="190">
        <v>1.576</v>
      </c>
      <c r="I420" s="191"/>
      <c r="L420" s="187"/>
      <c r="M420" s="192"/>
      <c r="N420" s="193"/>
      <c r="O420" s="193"/>
      <c r="P420" s="193"/>
      <c r="Q420" s="193"/>
      <c r="R420" s="193"/>
      <c r="S420" s="193"/>
      <c r="T420" s="194"/>
      <c r="AT420" s="188" t="s">
        <v>147</v>
      </c>
      <c r="AU420" s="188" t="s">
        <v>81</v>
      </c>
      <c r="AV420" s="12" t="s">
        <v>81</v>
      </c>
      <c r="AW420" s="12" t="s">
        <v>37</v>
      </c>
      <c r="AX420" s="12" t="s">
        <v>73</v>
      </c>
      <c r="AY420" s="188" t="s">
        <v>137</v>
      </c>
    </row>
    <row r="421" spans="2:51" s="12" customFormat="1" ht="22.5" customHeight="1">
      <c r="B421" s="187"/>
      <c r="D421" s="176" t="s">
        <v>147</v>
      </c>
      <c r="E421" s="188" t="s">
        <v>3</v>
      </c>
      <c r="F421" s="189" t="s">
        <v>1000</v>
      </c>
      <c r="H421" s="190">
        <v>1.576</v>
      </c>
      <c r="I421" s="191"/>
      <c r="L421" s="187"/>
      <c r="M421" s="192"/>
      <c r="N421" s="193"/>
      <c r="O421" s="193"/>
      <c r="P421" s="193"/>
      <c r="Q421" s="193"/>
      <c r="R421" s="193"/>
      <c r="S421" s="193"/>
      <c r="T421" s="194"/>
      <c r="AT421" s="188" t="s">
        <v>147</v>
      </c>
      <c r="AU421" s="188" t="s">
        <v>81</v>
      </c>
      <c r="AV421" s="12" t="s">
        <v>81</v>
      </c>
      <c r="AW421" s="12" t="s">
        <v>37</v>
      </c>
      <c r="AX421" s="12" t="s">
        <v>73</v>
      </c>
      <c r="AY421" s="188" t="s">
        <v>137</v>
      </c>
    </row>
    <row r="422" spans="2:51" s="12" customFormat="1" ht="22.5" customHeight="1">
      <c r="B422" s="187"/>
      <c r="D422" s="176" t="s">
        <v>147</v>
      </c>
      <c r="E422" s="188" t="s">
        <v>3</v>
      </c>
      <c r="F422" s="189" t="s">
        <v>1001</v>
      </c>
      <c r="H422" s="190">
        <v>1.576</v>
      </c>
      <c r="I422" s="191"/>
      <c r="L422" s="187"/>
      <c r="M422" s="192"/>
      <c r="N422" s="193"/>
      <c r="O422" s="193"/>
      <c r="P422" s="193"/>
      <c r="Q422" s="193"/>
      <c r="R422" s="193"/>
      <c r="S422" s="193"/>
      <c r="T422" s="194"/>
      <c r="AT422" s="188" t="s">
        <v>147</v>
      </c>
      <c r="AU422" s="188" t="s">
        <v>81</v>
      </c>
      <c r="AV422" s="12" t="s">
        <v>81</v>
      </c>
      <c r="AW422" s="12" t="s">
        <v>37</v>
      </c>
      <c r="AX422" s="12" t="s">
        <v>73</v>
      </c>
      <c r="AY422" s="188" t="s">
        <v>137</v>
      </c>
    </row>
    <row r="423" spans="2:51" s="12" customFormat="1" ht="22.5" customHeight="1">
      <c r="B423" s="187"/>
      <c r="D423" s="176" t="s">
        <v>147</v>
      </c>
      <c r="E423" s="188" t="s">
        <v>3</v>
      </c>
      <c r="F423" s="189" t="s">
        <v>1002</v>
      </c>
      <c r="H423" s="190">
        <v>1.576</v>
      </c>
      <c r="I423" s="191"/>
      <c r="L423" s="187"/>
      <c r="M423" s="192"/>
      <c r="N423" s="193"/>
      <c r="O423" s="193"/>
      <c r="P423" s="193"/>
      <c r="Q423" s="193"/>
      <c r="R423" s="193"/>
      <c r="S423" s="193"/>
      <c r="T423" s="194"/>
      <c r="AT423" s="188" t="s">
        <v>147</v>
      </c>
      <c r="AU423" s="188" t="s">
        <v>81</v>
      </c>
      <c r="AV423" s="12" t="s">
        <v>81</v>
      </c>
      <c r="AW423" s="12" t="s">
        <v>37</v>
      </c>
      <c r="AX423" s="12" t="s">
        <v>73</v>
      </c>
      <c r="AY423" s="188" t="s">
        <v>137</v>
      </c>
    </row>
    <row r="424" spans="2:51" s="12" customFormat="1" ht="22.5" customHeight="1">
      <c r="B424" s="187"/>
      <c r="D424" s="176" t="s">
        <v>147</v>
      </c>
      <c r="E424" s="188" t="s">
        <v>3</v>
      </c>
      <c r="F424" s="189" t="s">
        <v>1003</v>
      </c>
      <c r="H424" s="190">
        <v>2.34</v>
      </c>
      <c r="I424" s="191"/>
      <c r="L424" s="187"/>
      <c r="M424" s="192"/>
      <c r="N424" s="193"/>
      <c r="O424" s="193"/>
      <c r="P424" s="193"/>
      <c r="Q424" s="193"/>
      <c r="R424" s="193"/>
      <c r="S424" s="193"/>
      <c r="T424" s="194"/>
      <c r="AT424" s="188" t="s">
        <v>147</v>
      </c>
      <c r="AU424" s="188" t="s">
        <v>81</v>
      </c>
      <c r="AV424" s="12" t="s">
        <v>81</v>
      </c>
      <c r="AW424" s="12" t="s">
        <v>37</v>
      </c>
      <c r="AX424" s="12" t="s">
        <v>73</v>
      </c>
      <c r="AY424" s="188" t="s">
        <v>137</v>
      </c>
    </row>
    <row r="425" spans="2:51" s="12" customFormat="1" ht="22.5" customHeight="1">
      <c r="B425" s="187"/>
      <c r="D425" s="176" t="s">
        <v>147</v>
      </c>
      <c r="E425" s="188" t="s">
        <v>3</v>
      </c>
      <c r="F425" s="189" t="s">
        <v>1004</v>
      </c>
      <c r="H425" s="190">
        <v>6.304</v>
      </c>
      <c r="I425" s="191"/>
      <c r="L425" s="187"/>
      <c r="M425" s="192"/>
      <c r="N425" s="193"/>
      <c r="O425" s="193"/>
      <c r="P425" s="193"/>
      <c r="Q425" s="193"/>
      <c r="R425" s="193"/>
      <c r="S425" s="193"/>
      <c r="T425" s="194"/>
      <c r="AT425" s="188" t="s">
        <v>147</v>
      </c>
      <c r="AU425" s="188" t="s">
        <v>81</v>
      </c>
      <c r="AV425" s="12" t="s">
        <v>81</v>
      </c>
      <c r="AW425" s="12" t="s">
        <v>37</v>
      </c>
      <c r="AX425" s="12" t="s">
        <v>73</v>
      </c>
      <c r="AY425" s="188" t="s">
        <v>137</v>
      </c>
    </row>
    <row r="426" spans="2:51" s="13" customFormat="1" ht="22.5" customHeight="1">
      <c r="B426" s="195"/>
      <c r="D426" s="196" t="s">
        <v>147</v>
      </c>
      <c r="E426" s="197" t="s">
        <v>3</v>
      </c>
      <c r="F426" s="198" t="s">
        <v>150</v>
      </c>
      <c r="H426" s="199">
        <v>16.524</v>
      </c>
      <c r="I426" s="200"/>
      <c r="L426" s="195"/>
      <c r="M426" s="201"/>
      <c r="N426" s="202"/>
      <c r="O426" s="202"/>
      <c r="P426" s="202"/>
      <c r="Q426" s="202"/>
      <c r="R426" s="202"/>
      <c r="S426" s="202"/>
      <c r="T426" s="203"/>
      <c r="AT426" s="204" t="s">
        <v>147</v>
      </c>
      <c r="AU426" s="204" t="s">
        <v>81</v>
      </c>
      <c r="AV426" s="13" t="s">
        <v>145</v>
      </c>
      <c r="AW426" s="13" t="s">
        <v>37</v>
      </c>
      <c r="AX426" s="13" t="s">
        <v>22</v>
      </c>
      <c r="AY426" s="204" t="s">
        <v>137</v>
      </c>
    </row>
    <row r="427" spans="2:65" s="1" customFormat="1" ht="22.5" customHeight="1">
      <c r="B427" s="163"/>
      <c r="C427" s="164" t="s">
        <v>444</v>
      </c>
      <c r="D427" s="164" t="s">
        <v>140</v>
      </c>
      <c r="E427" s="165" t="s">
        <v>1005</v>
      </c>
      <c r="F427" s="166" t="s">
        <v>1006</v>
      </c>
      <c r="G427" s="167" t="s">
        <v>143</v>
      </c>
      <c r="H427" s="168">
        <v>10.8</v>
      </c>
      <c r="I427" s="169"/>
      <c r="J427" s="170">
        <f>ROUND(I427*H427,2)</f>
        <v>0</v>
      </c>
      <c r="K427" s="166" t="s">
        <v>3</v>
      </c>
      <c r="L427" s="34"/>
      <c r="M427" s="171" t="s">
        <v>3</v>
      </c>
      <c r="N427" s="172" t="s">
        <v>44</v>
      </c>
      <c r="O427" s="35"/>
      <c r="P427" s="173">
        <f>O427*H427</f>
        <v>0</v>
      </c>
      <c r="Q427" s="173">
        <v>0</v>
      </c>
      <c r="R427" s="173">
        <f>Q427*H427</f>
        <v>0</v>
      </c>
      <c r="S427" s="173">
        <v>0</v>
      </c>
      <c r="T427" s="174">
        <f>S427*H427</f>
        <v>0</v>
      </c>
      <c r="AR427" s="17" t="s">
        <v>145</v>
      </c>
      <c r="AT427" s="17" t="s">
        <v>140</v>
      </c>
      <c r="AU427" s="17" t="s">
        <v>81</v>
      </c>
      <c r="AY427" s="17" t="s">
        <v>137</v>
      </c>
      <c r="BE427" s="175">
        <f>IF(N427="základní",J427,0)</f>
        <v>0</v>
      </c>
      <c r="BF427" s="175">
        <f>IF(N427="snížená",J427,0)</f>
        <v>0</v>
      </c>
      <c r="BG427" s="175">
        <f>IF(N427="zákl. přenesená",J427,0)</f>
        <v>0</v>
      </c>
      <c r="BH427" s="175">
        <f>IF(N427="sníž. přenesená",J427,0)</f>
        <v>0</v>
      </c>
      <c r="BI427" s="175">
        <f>IF(N427="nulová",J427,0)</f>
        <v>0</v>
      </c>
      <c r="BJ427" s="17" t="s">
        <v>22</v>
      </c>
      <c r="BK427" s="175">
        <f>ROUND(I427*H427,2)</f>
        <v>0</v>
      </c>
      <c r="BL427" s="17" t="s">
        <v>145</v>
      </c>
      <c r="BM427" s="17" t="s">
        <v>1007</v>
      </c>
    </row>
    <row r="428" spans="2:47" s="1" customFormat="1" ht="22.5" customHeight="1">
      <c r="B428" s="34"/>
      <c r="D428" s="176" t="s">
        <v>146</v>
      </c>
      <c r="F428" s="177" t="s">
        <v>1006</v>
      </c>
      <c r="I428" s="178"/>
      <c r="L428" s="34"/>
      <c r="M428" s="63"/>
      <c r="N428" s="35"/>
      <c r="O428" s="35"/>
      <c r="P428" s="35"/>
      <c r="Q428" s="35"/>
      <c r="R428" s="35"/>
      <c r="S428" s="35"/>
      <c r="T428" s="64"/>
      <c r="AT428" s="17" t="s">
        <v>146</v>
      </c>
      <c r="AU428" s="17" t="s">
        <v>81</v>
      </c>
    </row>
    <row r="429" spans="2:51" s="11" customFormat="1" ht="31.5" customHeight="1">
      <c r="B429" s="179"/>
      <c r="D429" s="176" t="s">
        <v>147</v>
      </c>
      <c r="E429" s="180" t="s">
        <v>3</v>
      </c>
      <c r="F429" s="181" t="s">
        <v>1008</v>
      </c>
      <c r="H429" s="182" t="s">
        <v>3</v>
      </c>
      <c r="I429" s="183"/>
      <c r="L429" s="179"/>
      <c r="M429" s="184"/>
      <c r="N429" s="185"/>
      <c r="O429" s="185"/>
      <c r="P429" s="185"/>
      <c r="Q429" s="185"/>
      <c r="R429" s="185"/>
      <c r="S429" s="185"/>
      <c r="T429" s="186"/>
      <c r="AT429" s="182" t="s">
        <v>147</v>
      </c>
      <c r="AU429" s="182" t="s">
        <v>81</v>
      </c>
      <c r="AV429" s="11" t="s">
        <v>22</v>
      </c>
      <c r="AW429" s="11" t="s">
        <v>37</v>
      </c>
      <c r="AX429" s="11" t="s">
        <v>73</v>
      </c>
      <c r="AY429" s="182" t="s">
        <v>137</v>
      </c>
    </row>
    <row r="430" spans="2:51" s="12" customFormat="1" ht="22.5" customHeight="1">
      <c r="B430" s="187"/>
      <c r="D430" s="176" t="s">
        <v>147</v>
      </c>
      <c r="E430" s="188" t="s">
        <v>3</v>
      </c>
      <c r="F430" s="189" t="s">
        <v>1009</v>
      </c>
      <c r="H430" s="190">
        <v>6.48</v>
      </c>
      <c r="I430" s="191"/>
      <c r="L430" s="187"/>
      <c r="M430" s="192"/>
      <c r="N430" s="193"/>
      <c r="O430" s="193"/>
      <c r="P430" s="193"/>
      <c r="Q430" s="193"/>
      <c r="R430" s="193"/>
      <c r="S430" s="193"/>
      <c r="T430" s="194"/>
      <c r="AT430" s="188" t="s">
        <v>147</v>
      </c>
      <c r="AU430" s="188" t="s">
        <v>81</v>
      </c>
      <c r="AV430" s="12" t="s">
        <v>81</v>
      </c>
      <c r="AW430" s="12" t="s">
        <v>37</v>
      </c>
      <c r="AX430" s="12" t="s">
        <v>73</v>
      </c>
      <c r="AY430" s="188" t="s">
        <v>137</v>
      </c>
    </row>
    <row r="431" spans="2:51" s="12" customFormat="1" ht="22.5" customHeight="1">
      <c r="B431" s="187"/>
      <c r="D431" s="176" t="s">
        <v>147</v>
      </c>
      <c r="E431" s="188" t="s">
        <v>3</v>
      </c>
      <c r="F431" s="189" t="s">
        <v>1010</v>
      </c>
      <c r="H431" s="190">
        <v>4.32</v>
      </c>
      <c r="I431" s="191"/>
      <c r="L431" s="187"/>
      <c r="M431" s="192"/>
      <c r="N431" s="193"/>
      <c r="O431" s="193"/>
      <c r="P431" s="193"/>
      <c r="Q431" s="193"/>
      <c r="R431" s="193"/>
      <c r="S431" s="193"/>
      <c r="T431" s="194"/>
      <c r="AT431" s="188" t="s">
        <v>147</v>
      </c>
      <c r="AU431" s="188" t="s">
        <v>81</v>
      </c>
      <c r="AV431" s="12" t="s">
        <v>81</v>
      </c>
      <c r="AW431" s="12" t="s">
        <v>37</v>
      </c>
      <c r="AX431" s="12" t="s">
        <v>73</v>
      </c>
      <c r="AY431" s="188" t="s">
        <v>137</v>
      </c>
    </row>
    <row r="432" spans="2:51" s="13" customFormat="1" ht="22.5" customHeight="1">
      <c r="B432" s="195"/>
      <c r="D432" s="196" t="s">
        <v>147</v>
      </c>
      <c r="E432" s="197" t="s">
        <v>3</v>
      </c>
      <c r="F432" s="198" t="s">
        <v>150</v>
      </c>
      <c r="H432" s="199">
        <v>10.8</v>
      </c>
      <c r="I432" s="200"/>
      <c r="L432" s="195"/>
      <c r="M432" s="201"/>
      <c r="N432" s="202"/>
      <c r="O432" s="202"/>
      <c r="P432" s="202"/>
      <c r="Q432" s="202"/>
      <c r="R432" s="202"/>
      <c r="S432" s="202"/>
      <c r="T432" s="203"/>
      <c r="AT432" s="204" t="s">
        <v>147</v>
      </c>
      <c r="AU432" s="204" t="s">
        <v>81</v>
      </c>
      <c r="AV432" s="13" t="s">
        <v>145</v>
      </c>
      <c r="AW432" s="13" t="s">
        <v>37</v>
      </c>
      <c r="AX432" s="13" t="s">
        <v>22</v>
      </c>
      <c r="AY432" s="204" t="s">
        <v>137</v>
      </c>
    </row>
    <row r="433" spans="2:65" s="1" customFormat="1" ht="22.5" customHeight="1">
      <c r="B433" s="163"/>
      <c r="C433" s="164" t="s">
        <v>449</v>
      </c>
      <c r="D433" s="164" t="s">
        <v>140</v>
      </c>
      <c r="E433" s="165" t="s">
        <v>1011</v>
      </c>
      <c r="F433" s="166" t="s">
        <v>1012</v>
      </c>
      <c r="G433" s="167" t="s">
        <v>143</v>
      </c>
      <c r="H433" s="168">
        <v>0.81</v>
      </c>
      <c r="I433" s="169"/>
      <c r="J433" s="170">
        <f>ROUND(I433*H433,2)</f>
        <v>0</v>
      </c>
      <c r="K433" s="166" t="s">
        <v>3</v>
      </c>
      <c r="L433" s="34"/>
      <c r="M433" s="171" t="s">
        <v>3</v>
      </c>
      <c r="N433" s="172" t="s">
        <v>44</v>
      </c>
      <c r="O433" s="35"/>
      <c r="P433" s="173">
        <f>O433*H433</f>
        <v>0</v>
      </c>
      <c r="Q433" s="173">
        <v>0</v>
      </c>
      <c r="R433" s="173">
        <f>Q433*H433</f>
        <v>0</v>
      </c>
      <c r="S433" s="173">
        <v>0</v>
      </c>
      <c r="T433" s="174">
        <f>S433*H433</f>
        <v>0</v>
      </c>
      <c r="AR433" s="17" t="s">
        <v>145</v>
      </c>
      <c r="AT433" s="17" t="s">
        <v>140</v>
      </c>
      <c r="AU433" s="17" t="s">
        <v>81</v>
      </c>
      <c r="AY433" s="17" t="s">
        <v>137</v>
      </c>
      <c r="BE433" s="175">
        <f>IF(N433="základní",J433,0)</f>
        <v>0</v>
      </c>
      <c r="BF433" s="175">
        <f>IF(N433="snížená",J433,0)</f>
        <v>0</v>
      </c>
      <c r="BG433" s="175">
        <f>IF(N433="zákl. přenesená",J433,0)</f>
        <v>0</v>
      </c>
      <c r="BH433" s="175">
        <f>IF(N433="sníž. přenesená",J433,0)</f>
        <v>0</v>
      </c>
      <c r="BI433" s="175">
        <f>IF(N433="nulová",J433,0)</f>
        <v>0</v>
      </c>
      <c r="BJ433" s="17" t="s">
        <v>22</v>
      </c>
      <c r="BK433" s="175">
        <f>ROUND(I433*H433,2)</f>
        <v>0</v>
      </c>
      <c r="BL433" s="17" t="s">
        <v>145</v>
      </c>
      <c r="BM433" s="17" t="s">
        <v>1013</v>
      </c>
    </row>
    <row r="434" spans="2:47" s="1" customFormat="1" ht="22.5" customHeight="1">
      <c r="B434" s="34"/>
      <c r="D434" s="176" t="s">
        <v>146</v>
      </c>
      <c r="F434" s="177" t="s">
        <v>1012</v>
      </c>
      <c r="I434" s="178"/>
      <c r="L434" s="34"/>
      <c r="M434" s="63"/>
      <c r="N434" s="35"/>
      <c r="O434" s="35"/>
      <c r="P434" s="35"/>
      <c r="Q434" s="35"/>
      <c r="R434" s="35"/>
      <c r="S434" s="35"/>
      <c r="T434" s="64"/>
      <c r="AT434" s="17" t="s">
        <v>146</v>
      </c>
      <c r="AU434" s="17" t="s">
        <v>81</v>
      </c>
    </row>
    <row r="435" spans="2:51" s="11" customFormat="1" ht="31.5" customHeight="1">
      <c r="B435" s="179"/>
      <c r="D435" s="176" t="s">
        <v>147</v>
      </c>
      <c r="E435" s="180" t="s">
        <v>3</v>
      </c>
      <c r="F435" s="181" t="s">
        <v>272</v>
      </c>
      <c r="H435" s="182" t="s">
        <v>3</v>
      </c>
      <c r="I435" s="183"/>
      <c r="L435" s="179"/>
      <c r="M435" s="184"/>
      <c r="N435" s="185"/>
      <c r="O435" s="185"/>
      <c r="P435" s="185"/>
      <c r="Q435" s="185"/>
      <c r="R435" s="185"/>
      <c r="S435" s="185"/>
      <c r="T435" s="186"/>
      <c r="AT435" s="182" t="s">
        <v>147</v>
      </c>
      <c r="AU435" s="182" t="s">
        <v>81</v>
      </c>
      <c r="AV435" s="11" t="s">
        <v>22</v>
      </c>
      <c r="AW435" s="11" t="s">
        <v>37</v>
      </c>
      <c r="AX435" s="11" t="s">
        <v>73</v>
      </c>
      <c r="AY435" s="182" t="s">
        <v>137</v>
      </c>
    </row>
    <row r="436" spans="2:51" s="12" customFormat="1" ht="22.5" customHeight="1">
      <c r="B436" s="187"/>
      <c r="D436" s="176" t="s">
        <v>147</v>
      </c>
      <c r="E436" s="188" t="s">
        <v>3</v>
      </c>
      <c r="F436" s="189" t="s">
        <v>1014</v>
      </c>
      <c r="H436" s="190">
        <v>0.81</v>
      </c>
      <c r="I436" s="191"/>
      <c r="L436" s="187"/>
      <c r="M436" s="192"/>
      <c r="N436" s="193"/>
      <c r="O436" s="193"/>
      <c r="P436" s="193"/>
      <c r="Q436" s="193"/>
      <c r="R436" s="193"/>
      <c r="S436" s="193"/>
      <c r="T436" s="194"/>
      <c r="AT436" s="188" t="s">
        <v>147</v>
      </c>
      <c r="AU436" s="188" t="s">
        <v>81</v>
      </c>
      <c r="AV436" s="12" t="s">
        <v>81</v>
      </c>
      <c r="AW436" s="12" t="s">
        <v>37</v>
      </c>
      <c r="AX436" s="12" t="s">
        <v>73</v>
      </c>
      <c r="AY436" s="188" t="s">
        <v>137</v>
      </c>
    </row>
    <row r="437" spans="2:51" s="13" customFormat="1" ht="22.5" customHeight="1">
      <c r="B437" s="195"/>
      <c r="D437" s="196" t="s">
        <v>147</v>
      </c>
      <c r="E437" s="197" t="s">
        <v>3</v>
      </c>
      <c r="F437" s="198" t="s">
        <v>150</v>
      </c>
      <c r="H437" s="199">
        <v>0.81</v>
      </c>
      <c r="I437" s="200"/>
      <c r="L437" s="195"/>
      <c r="M437" s="201"/>
      <c r="N437" s="202"/>
      <c r="O437" s="202"/>
      <c r="P437" s="202"/>
      <c r="Q437" s="202"/>
      <c r="R437" s="202"/>
      <c r="S437" s="202"/>
      <c r="T437" s="203"/>
      <c r="AT437" s="204" t="s">
        <v>147</v>
      </c>
      <c r="AU437" s="204" t="s">
        <v>81</v>
      </c>
      <c r="AV437" s="13" t="s">
        <v>145</v>
      </c>
      <c r="AW437" s="13" t="s">
        <v>37</v>
      </c>
      <c r="AX437" s="13" t="s">
        <v>22</v>
      </c>
      <c r="AY437" s="204" t="s">
        <v>137</v>
      </c>
    </row>
    <row r="438" spans="2:65" s="1" customFormat="1" ht="22.5" customHeight="1">
      <c r="B438" s="163"/>
      <c r="C438" s="164" t="s">
        <v>459</v>
      </c>
      <c r="D438" s="164" t="s">
        <v>140</v>
      </c>
      <c r="E438" s="165" t="s">
        <v>270</v>
      </c>
      <c r="F438" s="166" t="s">
        <v>271</v>
      </c>
      <c r="G438" s="167" t="s">
        <v>143</v>
      </c>
      <c r="H438" s="168">
        <v>25.559</v>
      </c>
      <c r="I438" s="169"/>
      <c r="J438" s="170">
        <f>ROUND(I438*H438,2)</f>
        <v>0</v>
      </c>
      <c r="K438" s="166" t="s">
        <v>3</v>
      </c>
      <c r="L438" s="34"/>
      <c r="M438" s="171" t="s">
        <v>3</v>
      </c>
      <c r="N438" s="172" t="s">
        <v>44</v>
      </c>
      <c r="O438" s="35"/>
      <c r="P438" s="173">
        <f>O438*H438</f>
        <v>0</v>
      </c>
      <c r="Q438" s="173">
        <v>0</v>
      </c>
      <c r="R438" s="173">
        <f>Q438*H438</f>
        <v>0</v>
      </c>
      <c r="S438" s="173">
        <v>0</v>
      </c>
      <c r="T438" s="174">
        <f>S438*H438</f>
        <v>0</v>
      </c>
      <c r="AR438" s="17" t="s">
        <v>145</v>
      </c>
      <c r="AT438" s="17" t="s">
        <v>140</v>
      </c>
      <c r="AU438" s="17" t="s">
        <v>81</v>
      </c>
      <c r="AY438" s="17" t="s">
        <v>137</v>
      </c>
      <c r="BE438" s="175">
        <f>IF(N438="základní",J438,0)</f>
        <v>0</v>
      </c>
      <c r="BF438" s="175">
        <f>IF(N438="snížená",J438,0)</f>
        <v>0</v>
      </c>
      <c r="BG438" s="175">
        <f>IF(N438="zákl. přenesená",J438,0)</f>
        <v>0</v>
      </c>
      <c r="BH438" s="175">
        <f>IF(N438="sníž. přenesená",J438,0)</f>
        <v>0</v>
      </c>
      <c r="BI438" s="175">
        <f>IF(N438="nulová",J438,0)</f>
        <v>0</v>
      </c>
      <c r="BJ438" s="17" t="s">
        <v>22</v>
      </c>
      <c r="BK438" s="175">
        <f>ROUND(I438*H438,2)</f>
        <v>0</v>
      </c>
      <c r="BL438" s="17" t="s">
        <v>145</v>
      </c>
      <c r="BM438" s="17" t="s">
        <v>1015</v>
      </c>
    </row>
    <row r="439" spans="2:47" s="1" customFormat="1" ht="22.5" customHeight="1">
      <c r="B439" s="34"/>
      <c r="D439" s="176" t="s">
        <v>146</v>
      </c>
      <c r="F439" s="177" t="s">
        <v>271</v>
      </c>
      <c r="I439" s="178"/>
      <c r="L439" s="34"/>
      <c r="M439" s="63"/>
      <c r="N439" s="35"/>
      <c r="O439" s="35"/>
      <c r="P439" s="35"/>
      <c r="Q439" s="35"/>
      <c r="R439" s="35"/>
      <c r="S439" s="35"/>
      <c r="T439" s="64"/>
      <c r="AT439" s="17" t="s">
        <v>146</v>
      </c>
      <c r="AU439" s="17" t="s">
        <v>81</v>
      </c>
    </row>
    <row r="440" spans="2:51" s="11" customFormat="1" ht="31.5" customHeight="1">
      <c r="B440" s="179"/>
      <c r="D440" s="176" t="s">
        <v>147</v>
      </c>
      <c r="E440" s="180" t="s">
        <v>3</v>
      </c>
      <c r="F440" s="181" t="s">
        <v>272</v>
      </c>
      <c r="H440" s="182" t="s">
        <v>3</v>
      </c>
      <c r="I440" s="183"/>
      <c r="L440" s="179"/>
      <c r="M440" s="184"/>
      <c r="N440" s="185"/>
      <c r="O440" s="185"/>
      <c r="P440" s="185"/>
      <c r="Q440" s="185"/>
      <c r="R440" s="185"/>
      <c r="S440" s="185"/>
      <c r="T440" s="186"/>
      <c r="AT440" s="182" t="s">
        <v>147</v>
      </c>
      <c r="AU440" s="182" t="s">
        <v>81</v>
      </c>
      <c r="AV440" s="11" t="s">
        <v>22</v>
      </c>
      <c r="AW440" s="11" t="s">
        <v>37</v>
      </c>
      <c r="AX440" s="11" t="s">
        <v>73</v>
      </c>
      <c r="AY440" s="182" t="s">
        <v>137</v>
      </c>
    </row>
    <row r="441" spans="2:51" s="12" customFormat="1" ht="22.5" customHeight="1">
      <c r="B441" s="187"/>
      <c r="D441" s="176" t="s">
        <v>147</v>
      </c>
      <c r="E441" s="188" t="s">
        <v>3</v>
      </c>
      <c r="F441" s="189" t="s">
        <v>1016</v>
      </c>
      <c r="H441" s="190">
        <v>3.69</v>
      </c>
      <c r="I441" s="191"/>
      <c r="L441" s="187"/>
      <c r="M441" s="192"/>
      <c r="N441" s="193"/>
      <c r="O441" s="193"/>
      <c r="P441" s="193"/>
      <c r="Q441" s="193"/>
      <c r="R441" s="193"/>
      <c r="S441" s="193"/>
      <c r="T441" s="194"/>
      <c r="AT441" s="188" t="s">
        <v>147</v>
      </c>
      <c r="AU441" s="188" t="s">
        <v>81</v>
      </c>
      <c r="AV441" s="12" t="s">
        <v>81</v>
      </c>
      <c r="AW441" s="12" t="s">
        <v>37</v>
      </c>
      <c r="AX441" s="12" t="s">
        <v>73</v>
      </c>
      <c r="AY441" s="188" t="s">
        <v>137</v>
      </c>
    </row>
    <row r="442" spans="2:51" s="12" customFormat="1" ht="22.5" customHeight="1">
      <c r="B442" s="187"/>
      <c r="D442" s="176" t="s">
        <v>147</v>
      </c>
      <c r="E442" s="188" t="s">
        <v>3</v>
      </c>
      <c r="F442" s="189" t="s">
        <v>1017</v>
      </c>
      <c r="H442" s="190">
        <v>9.494</v>
      </c>
      <c r="I442" s="191"/>
      <c r="L442" s="187"/>
      <c r="M442" s="192"/>
      <c r="N442" s="193"/>
      <c r="O442" s="193"/>
      <c r="P442" s="193"/>
      <c r="Q442" s="193"/>
      <c r="R442" s="193"/>
      <c r="S442" s="193"/>
      <c r="T442" s="194"/>
      <c r="AT442" s="188" t="s">
        <v>147</v>
      </c>
      <c r="AU442" s="188" t="s">
        <v>81</v>
      </c>
      <c r="AV442" s="12" t="s">
        <v>81</v>
      </c>
      <c r="AW442" s="12" t="s">
        <v>37</v>
      </c>
      <c r="AX442" s="12" t="s">
        <v>73</v>
      </c>
      <c r="AY442" s="188" t="s">
        <v>137</v>
      </c>
    </row>
    <row r="443" spans="2:51" s="12" customFormat="1" ht="22.5" customHeight="1">
      <c r="B443" s="187"/>
      <c r="D443" s="176" t="s">
        <v>147</v>
      </c>
      <c r="E443" s="188" t="s">
        <v>3</v>
      </c>
      <c r="F443" s="189" t="s">
        <v>1018</v>
      </c>
      <c r="H443" s="190">
        <v>9.9</v>
      </c>
      <c r="I443" s="191"/>
      <c r="L443" s="187"/>
      <c r="M443" s="192"/>
      <c r="N443" s="193"/>
      <c r="O443" s="193"/>
      <c r="P443" s="193"/>
      <c r="Q443" s="193"/>
      <c r="R443" s="193"/>
      <c r="S443" s="193"/>
      <c r="T443" s="194"/>
      <c r="AT443" s="188" t="s">
        <v>147</v>
      </c>
      <c r="AU443" s="188" t="s">
        <v>81</v>
      </c>
      <c r="AV443" s="12" t="s">
        <v>81</v>
      </c>
      <c r="AW443" s="12" t="s">
        <v>37</v>
      </c>
      <c r="AX443" s="12" t="s">
        <v>73</v>
      </c>
      <c r="AY443" s="188" t="s">
        <v>137</v>
      </c>
    </row>
    <row r="444" spans="2:51" s="12" customFormat="1" ht="22.5" customHeight="1">
      <c r="B444" s="187"/>
      <c r="D444" s="176" t="s">
        <v>147</v>
      </c>
      <c r="E444" s="188" t="s">
        <v>3</v>
      </c>
      <c r="F444" s="189" t="s">
        <v>1019</v>
      </c>
      <c r="H444" s="190">
        <v>2.475</v>
      </c>
      <c r="I444" s="191"/>
      <c r="L444" s="187"/>
      <c r="M444" s="192"/>
      <c r="N444" s="193"/>
      <c r="O444" s="193"/>
      <c r="P444" s="193"/>
      <c r="Q444" s="193"/>
      <c r="R444" s="193"/>
      <c r="S444" s="193"/>
      <c r="T444" s="194"/>
      <c r="AT444" s="188" t="s">
        <v>147</v>
      </c>
      <c r="AU444" s="188" t="s">
        <v>81</v>
      </c>
      <c r="AV444" s="12" t="s">
        <v>81</v>
      </c>
      <c r="AW444" s="12" t="s">
        <v>37</v>
      </c>
      <c r="AX444" s="12" t="s">
        <v>73</v>
      </c>
      <c r="AY444" s="188" t="s">
        <v>137</v>
      </c>
    </row>
    <row r="445" spans="2:51" s="13" customFormat="1" ht="22.5" customHeight="1">
      <c r="B445" s="195"/>
      <c r="D445" s="196" t="s">
        <v>147</v>
      </c>
      <c r="E445" s="197" t="s">
        <v>3</v>
      </c>
      <c r="F445" s="198" t="s">
        <v>150</v>
      </c>
      <c r="H445" s="199">
        <v>25.559</v>
      </c>
      <c r="I445" s="200"/>
      <c r="L445" s="195"/>
      <c r="M445" s="201"/>
      <c r="N445" s="202"/>
      <c r="O445" s="202"/>
      <c r="P445" s="202"/>
      <c r="Q445" s="202"/>
      <c r="R445" s="202"/>
      <c r="S445" s="202"/>
      <c r="T445" s="203"/>
      <c r="AT445" s="204" t="s">
        <v>147</v>
      </c>
      <c r="AU445" s="204" t="s">
        <v>81</v>
      </c>
      <c r="AV445" s="13" t="s">
        <v>145</v>
      </c>
      <c r="AW445" s="13" t="s">
        <v>37</v>
      </c>
      <c r="AX445" s="13" t="s">
        <v>22</v>
      </c>
      <c r="AY445" s="204" t="s">
        <v>137</v>
      </c>
    </row>
    <row r="446" spans="2:65" s="1" customFormat="1" ht="22.5" customHeight="1">
      <c r="B446" s="163"/>
      <c r="C446" s="164" t="s">
        <v>463</v>
      </c>
      <c r="D446" s="164" t="s">
        <v>140</v>
      </c>
      <c r="E446" s="165" t="s">
        <v>276</v>
      </c>
      <c r="F446" s="166" t="s">
        <v>277</v>
      </c>
      <c r="G446" s="167" t="s">
        <v>278</v>
      </c>
      <c r="H446" s="168">
        <v>1.872</v>
      </c>
      <c r="I446" s="169"/>
      <c r="J446" s="170">
        <f>ROUND(I446*H446,2)</f>
        <v>0</v>
      </c>
      <c r="K446" s="166" t="s">
        <v>3</v>
      </c>
      <c r="L446" s="34"/>
      <c r="M446" s="171" t="s">
        <v>3</v>
      </c>
      <c r="N446" s="172" t="s">
        <v>44</v>
      </c>
      <c r="O446" s="35"/>
      <c r="P446" s="173">
        <f>O446*H446</f>
        <v>0</v>
      </c>
      <c r="Q446" s="173">
        <v>0</v>
      </c>
      <c r="R446" s="173">
        <f>Q446*H446</f>
        <v>0</v>
      </c>
      <c r="S446" s="173">
        <v>0</v>
      </c>
      <c r="T446" s="174">
        <f>S446*H446</f>
        <v>0</v>
      </c>
      <c r="AR446" s="17" t="s">
        <v>145</v>
      </c>
      <c r="AT446" s="17" t="s">
        <v>140</v>
      </c>
      <c r="AU446" s="17" t="s">
        <v>81</v>
      </c>
      <c r="AY446" s="17" t="s">
        <v>137</v>
      </c>
      <c r="BE446" s="175">
        <f>IF(N446="základní",J446,0)</f>
        <v>0</v>
      </c>
      <c r="BF446" s="175">
        <f>IF(N446="snížená",J446,0)</f>
        <v>0</v>
      </c>
      <c r="BG446" s="175">
        <f>IF(N446="zákl. přenesená",J446,0)</f>
        <v>0</v>
      </c>
      <c r="BH446" s="175">
        <f>IF(N446="sníž. přenesená",J446,0)</f>
        <v>0</v>
      </c>
      <c r="BI446" s="175">
        <f>IF(N446="nulová",J446,0)</f>
        <v>0</v>
      </c>
      <c r="BJ446" s="17" t="s">
        <v>22</v>
      </c>
      <c r="BK446" s="175">
        <f>ROUND(I446*H446,2)</f>
        <v>0</v>
      </c>
      <c r="BL446" s="17" t="s">
        <v>145</v>
      </c>
      <c r="BM446" s="17" t="s">
        <v>1020</v>
      </c>
    </row>
    <row r="447" spans="2:47" s="1" customFormat="1" ht="22.5" customHeight="1">
      <c r="B447" s="34"/>
      <c r="D447" s="176" t="s">
        <v>146</v>
      </c>
      <c r="F447" s="177" t="s">
        <v>277</v>
      </c>
      <c r="I447" s="178"/>
      <c r="L447" s="34"/>
      <c r="M447" s="63"/>
      <c r="N447" s="35"/>
      <c r="O447" s="35"/>
      <c r="P447" s="35"/>
      <c r="Q447" s="35"/>
      <c r="R447" s="35"/>
      <c r="S447" s="35"/>
      <c r="T447" s="64"/>
      <c r="AT447" s="17" t="s">
        <v>146</v>
      </c>
      <c r="AU447" s="17" t="s">
        <v>81</v>
      </c>
    </row>
    <row r="448" spans="2:51" s="11" customFormat="1" ht="31.5" customHeight="1">
      <c r="B448" s="179"/>
      <c r="D448" s="176" t="s">
        <v>147</v>
      </c>
      <c r="E448" s="180" t="s">
        <v>3</v>
      </c>
      <c r="F448" s="181" t="s">
        <v>272</v>
      </c>
      <c r="H448" s="182" t="s">
        <v>3</v>
      </c>
      <c r="I448" s="183"/>
      <c r="L448" s="179"/>
      <c r="M448" s="184"/>
      <c r="N448" s="185"/>
      <c r="O448" s="185"/>
      <c r="P448" s="185"/>
      <c r="Q448" s="185"/>
      <c r="R448" s="185"/>
      <c r="S448" s="185"/>
      <c r="T448" s="186"/>
      <c r="AT448" s="182" t="s">
        <v>147</v>
      </c>
      <c r="AU448" s="182" t="s">
        <v>81</v>
      </c>
      <c r="AV448" s="11" t="s">
        <v>22</v>
      </c>
      <c r="AW448" s="11" t="s">
        <v>37</v>
      </c>
      <c r="AX448" s="11" t="s">
        <v>73</v>
      </c>
      <c r="AY448" s="182" t="s">
        <v>137</v>
      </c>
    </row>
    <row r="449" spans="2:51" s="12" customFormat="1" ht="22.5" customHeight="1">
      <c r="B449" s="187"/>
      <c r="D449" s="176" t="s">
        <v>147</v>
      </c>
      <c r="E449" s="188" t="s">
        <v>3</v>
      </c>
      <c r="F449" s="189" t="s">
        <v>1021</v>
      </c>
      <c r="H449" s="190">
        <v>1.44</v>
      </c>
      <c r="I449" s="191"/>
      <c r="L449" s="187"/>
      <c r="M449" s="192"/>
      <c r="N449" s="193"/>
      <c r="O449" s="193"/>
      <c r="P449" s="193"/>
      <c r="Q449" s="193"/>
      <c r="R449" s="193"/>
      <c r="S449" s="193"/>
      <c r="T449" s="194"/>
      <c r="AT449" s="188" t="s">
        <v>147</v>
      </c>
      <c r="AU449" s="188" t="s">
        <v>81</v>
      </c>
      <c r="AV449" s="12" t="s">
        <v>81</v>
      </c>
      <c r="AW449" s="12" t="s">
        <v>37</v>
      </c>
      <c r="AX449" s="12" t="s">
        <v>73</v>
      </c>
      <c r="AY449" s="188" t="s">
        <v>137</v>
      </c>
    </row>
    <row r="450" spans="2:51" s="12" customFormat="1" ht="22.5" customHeight="1">
      <c r="B450" s="187"/>
      <c r="D450" s="176" t="s">
        <v>147</v>
      </c>
      <c r="E450" s="188" t="s">
        <v>3</v>
      </c>
      <c r="F450" s="189" t="s">
        <v>1022</v>
      </c>
      <c r="H450" s="190">
        <v>0.432</v>
      </c>
      <c r="I450" s="191"/>
      <c r="L450" s="187"/>
      <c r="M450" s="192"/>
      <c r="N450" s="193"/>
      <c r="O450" s="193"/>
      <c r="P450" s="193"/>
      <c r="Q450" s="193"/>
      <c r="R450" s="193"/>
      <c r="S450" s="193"/>
      <c r="T450" s="194"/>
      <c r="AT450" s="188" t="s">
        <v>147</v>
      </c>
      <c r="AU450" s="188" t="s">
        <v>81</v>
      </c>
      <c r="AV450" s="12" t="s">
        <v>81</v>
      </c>
      <c r="AW450" s="12" t="s">
        <v>37</v>
      </c>
      <c r="AX450" s="12" t="s">
        <v>73</v>
      </c>
      <c r="AY450" s="188" t="s">
        <v>137</v>
      </c>
    </row>
    <row r="451" spans="2:51" s="13" customFormat="1" ht="22.5" customHeight="1">
      <c r="B451" s="195"/>
      <c r="D451" s="196" t="s">
        <v>147</v>
      </c>
      <c r="E451" s="197" t="s">
        <v>3</v>
      </c>
      <c r="F451" s="198" t="s">
        <v>150</v>
      </c>
      <c r="H451" s="199">
        <v>1.872</v>
      </c>
      <c r="I451" s="200"/>
      <c r="L451" s="195"/>
      <c r="M451" s="201"/>
      <c r="N451" s="202"/>
      <c r="O451" s="202"/>
      <c r="P451" s="202"/>
      <c r="Q451" s="202"/>
      <c r="R451" s="202"/>
      <c r="S451" s="202"/>
      <c r="T451" s="203"/>
      <c r="AT451" s="204" t="s">
        <v>147</v>
      </c>
      <c r="AU451" s="204" t="s">
        <v>81</v>
      </c>
      <c r="AV451" s="13" t="s">
        <v>145</v>
      </c>
      <c r="AW451" s="13" t="s">
        <v>37</v>
      </c>
      <c r="AX451" s="13" t="s">
        <v>22</v>
      </c>
      <c r="AY451" s="204" t="s">
        <v>137</v>
      </c>
    </row>
    <row r="452" spans="2:65" s="1" customFormat="1" ht="22.5" customHeight="1">
      <c r="B452" s="163"/>
      <c r="C452" s="164" t="s">
        <v>469</v>
      </c>
      <c r="D452" s="164" t="s">
        <v>140</v>
      </c>
      <c r="E452" s="165" t="s">
        <v>281</v>
      </c>
      <c r="F452" s="166" t="s">
        <v>282</v>
      </c>
      <c r="G452" s="167" t="s">
        <v>143</v>
      </c>
      <c r="H452" s="168">
        <v>400</v>
      </c>
      <c r="I452" s="169"/>
      <c r="J452" s="170">
        <f>ROUND(I452*H452,2)</f>
        <v>0</v>
      </c>
      <c r="K452" s="166" t="s">
        <v>3</v>
      </c>
      <c r="L452" s="34"/>
      <c r="M452" s="171" t="s">
        <v>3</v>
      </c>
      <c r="N452" s="172" t="s">
        <v>44</v>
      </c>
      <c r="O452" s="35"/>
      <c r="P452" s="173">
        <f>O452*H452</f>
        <v>0</v>
      </c>
      <c r="Q452" s="173">
        <v>0</v>
      </c>
      <c r="R452" s="173">
        <f>Q452*H452</f>
        <v>0</v>
      </c>
      <c r="S452" s="173">
        <v>0</v>
      </c>
      <c r="T452" s="174">
        <f>S452*H452</f>
        <v>0</v>
      </c>
      <c r="AR452" s="17" t="s">
        <v>145</v>
      </c>
      <c r="AT452" s="17" t="s">
        <v>140</v>
      </c>
      <c r="AU452" s="17" t="s">
        <v>81</v>
      </c>
      <c r="AY452" s="17" t="s">
        <v>137</v>
      </c>
      <c r="BE452" s="175">
        <f>IF(N452="základní",J452,0)</f>
        <v>0</v>
      </c>
      <c r="BF452" s="175">
        <f>IF(N452="snížená",J452,0)</f>
        <v>0</v>
      </c>
      <c r="BG452" s="175">
        <f>IF(N452="zákl. přenesená",J452,0)</f>
        <v>0</v>
      </c>
      <c r="BH452" s="175">
        <f>IF(N452="sníž. přenesená",J452,0)</f>
        <v>0</v>
      </c>
      <c r="BI452" s="175">
        <f>IF(N452="nulová",J452,0)</f>
        <v>0</v>
      </c>
      <c r="BJ452" s="17" t="s">
        <v>22</v>
      </c>
      <c r="BK452" s="175">
        <f>ROUND(I452*H452,2)</f>
        <v>0</v>
      </c>
      <c r="BL452" s="17" t="s">
        <v>145</v>
      </c>
      <c r="BM452" s="17" t="s">
        <v>1023</v>
      </c>
    </row>
    <row r="453" spans="2:47" s="1" customFormat="1" ht="22.5" customHeight="1">
      <c r="B453" s="34"/>
      <c r="D453" s="196" t="s">
        <v>146</v>
      </c>
      <c r="F453" s="208" t="s">
        <v>282</v>
      </c>
      <c r="I453" s="178"/>
      <c r="L453" s="34"/>
      <c r="M453" s="63"/>
      <c r="N453" s="35"/>
      <c r="O453" s="35"/>
      <c r="P453" s="35"/>
      <c r="Q453" s="35"/>
      <c r="R453" s="35"/>
      <c r="S453" s="35"/>
      <c r="T453" s="64"/>
      <c r="AT453" s="17" t="s">
        <v>146</v>
      </c>
      <c r="AU453" s="17" t="s">
        <v>81</v>
      </c>
    </row>
    <row r="454" spans="2:65" s="1" customFormat="1" ht="22.5" customHeight="1">
      <c r="B454" s="163"/>
      <c r="C454" s="164" t="s">
        <v>476</v>
      </c>
      <c r="D454" s="164" t="s">
        <v>140</v>
      </c>
      <c r="E454" s="165" t="s">
        <v>285</v>
      </c>
      <c r="F454" s="166" t="s">
        <v>1024</v>
      </c>
      <c r="G454" s="167" t="s">
        <v>287</v>
      </c>
      <c r="H454" s="168">
        <v>1</v>
      </c>
      <c r="I454" s="169"/>
      <c r="J454" s="170">
        <f>ROUND(I454*H454,2)</f>
        <v>0</v>
      </c>
      <c r="K454" s="166" t="s">
        <v>3</v>
      </c>
      <c r="L454" s="34"/>
      <c r="M454" s="171" t="s">
        <v>3</v>
      </c>
      <c r="N454" s="172" t="s">
        <v>44</v>
      </c>
      <c r="O454" s="35"/>
      <c r="P454" s="173">
        <f>O454*H454</f>
        <v>0</v>
      </c>
      <c r="Q454" s="173">
        <v>0</v>
      </c>
      <c r="R454" s="173">
        <f>Q454*H454</f>
        <v>0</v>
      </c>
      <c r="S454" s="173">
        <v>0</v>
      </c>
      <c r="T454" s="174">
        <f>S454*H454</f>
        <v>0</v>
      </c>
      <c r="AR454" s="17" t="s">
        <v>145</v>
      </c>
      <c r="AT454" s="17" t="s">
        <v>140</v>
      </c>
      <c r="AU454" s="17" t="s">
        <v>81</v>
      </c>
      <c r="AY454" s="17" t="s">
        <v>137</v>
      </c>
      <c r="BE454" s="175">
        <f>IF(N454="základní",J454,0)</f>
        <v>0</v>
      </c>
      <c r="BF454" s="175">
        <f>IF(N454="snížená",J454,0)</f>
        <v>0</v>
      </c>
      <c r="BG454" s="175">
        <f>IF(N454="zákl. přenesená",J454,0)</f>
        <v>0</v>
      </c>
      <c r="BH454" s="175">
        <f>IF(N454="sníž. přenesená",J454,0)</f>
        <v>0</v>
      </c>
      <c r="BI454" s="175">
        <f>IF(N454="nulová",J454,0)</f>
        <v>0</v>
      </c>
      <c r="BJ454" s="17" t="s">
        <v>22</v>
      </c>
      <c r="BK454" s="175">
        <f>ROUND(I454*H454,2)</f>
        <v>0</v>
      </c>
      <c r="BL454" s="17" t="s">
        <v>145</v>
      </c>
      <c r="BM454" s="17" t="s">
        <v>1025</v>
      </c>
    </row>
    <row r="455" spans="2:47" s="1" customFormat="1" ht="22.5" customHeight="1">
      <c r="B455" s="34"/>
      <c r="D455" s="196" t="s">
        <v>146</v>
      </c>
      <c r="F455" s="208" t="s">
        <v>1024</v>
      </c>
      <c r="I455" s="178"/>
      <c r="L455" s="34"/>
      <c r="M455" s="63"/>
      <c r="N455" s="35"/>
      <c r="O455" s="35"/>
      <c r="P455" s="35"/>
      <c r="Q455" s="35"/>
      <c r="R455" s="35"/>
      <c r="S455" s="35"/>
      <c r="T455" s="64"/>
      <c r="AT455" s="17" t="s">
        <v>146</v>
      </c>
      <c r="AU455" s="17" t="s">
        <v>81</v>
      </c>
    </row>
    <row r="456" spans="2:65" s="1" customFormat="1" ht="31.5" customHeight="1">
      <c r="B456" s="163"/>
      <c r="C456" s="164" t="s">
        <v>479</v>
      </c>
      <c r="D456" s="164" t="s">
        <v>140</v>
      </c>
      <c r="E456" s="165" t="s">
        <v>290</v>
      </c>
      <c r="F456" s="166" t="s">
        <v>1026</v>
      </c>
      <c r="G456" s="167" t="s">
        <v>287</v>
      </c>
      <c r="H456" s="168">
        <v>2.5</v>
      </c>
      <c r="I456" s="169"/>
      <c r="J456" s="170">
        <f>ROUND(I456*H456,2)</f>
        <v>0</v>
      </c>
      <c r="K456" s="166" t="s">
        <v>3</v>
      </c>
      <c r="L456" s="34"/>
      <c r="M456" s="171" t="s">
        <v>3</v>
      </c>
      <c r="N456" s="172" t="s">
        <v>44</v>
      </c>
      <c r="O456" s="35"/>
      <c r="P456" s="173">
        <f>O456*H456</f>
        <v>0</v>
      </c>
      <c r="Q456" s="173">
        <v>0</v>
      </c>
      <c r="R456" s="173">
        <f>Q456*H456</f>
        <v>0</v>
      </c>
      <c r="S456" s="173">
        <v>0</v>
      </c>
      <c r="T456" s="174">
        <f>S456*H456</f>
        <v>0</v>
      </c>
      <c r="AR456" s="17" t="s">
        <v>145</v>
      </c>
      <c r="AT456" s="17" t="s">
        <v>140</v>
      </c>
      <c r="AU456" s="17" t="s">
        <v>81</v>
      </c>
      <c r="AY456" s="17" t="s">
        <v>137</v>
      </c>
      <c r="BE456" s="175">
        <f>IF(N456="základní",J456,0)</f>
        <v>0</v>
      </c>
      <c r="BF456" s="175">
        <f>IF(N456="snížená",J456,0)</f>
        <v>0</v>
      </c>
      <c r="BG456" s="175">
        <f>IF(N456="zákl. přenesená",J456,0)</f>
        <v>0</v>
      </c>
      <c r="BH456" s="175">
        <f>IF(N456="sníž. přenesená",J456,0)</f>
        <v>0</v>
      </c>
      <c r="BI456" s="175">
        <f>IF(N456="nulová",J456,0)</f>
        <v>0</v>
      </c>
      <c r="BJ456" s="17" t="s">
        <v>22</v>
      </c>
      <c r="BK456" s="175">
        <f>ROUND(I456*H456,2)</f>
        <v>0</v>
      </c>
      <c r="BL456" s="17" t="s">
        <v>145</v>
      </c>
      <c r="BM456" s="17" t="s">
        <v>1027</v>
      </c>
    </row>
    <row r="457" spans="2:47" s="1" customFormat="1" ht="30" customHeight="1">
      <c r="B457" s="34"/>
      <c r="D457" s="176" t="s">
        <v>146</v>
      </c>
      <c r="F457" s="177" t="s">
        <v>1026</v>
      </c>
      <c r="I457" s="178"/>
      <c r="L457" s="34"/>
      <c r="M457" s="63"/>
      <c r="N457" s="35"/>
      <c r="O457" s="35"/>
      <c r="P457" s="35"/>
      <c r="Q457" s="35"/>
      <c r="R457" s="35"/>
      <c r="S457" s="35"/>
      <c r="T457" s="64"/>
      <c r="AT457" s="17" t="s">
        <v>146</v>
      </c>
      <c r="AU457" s="17" t="s">
        <v>81</v>
      </c>
    </row>
    <row r="458" spans="2:51" s="12" customFormat="1" ht="22.5" customHeight="1">
      <c r="B458" s="187"/>
      <c r="D458" s="176" t="s">
        <v>147</v>
      </c>
      <c r="E458" s="188" t="s">
        <v>3</v>
      </c>
      <c r="F458" s="189" t="s">
        <v>940</v>
      </c>
      <c r="H458" s="190">
        <v>2</v>
      </c>
      <c r="I458" s="191"/>
      <c r="L458" s="187"/>
      <c r="M458" s="192"/>
      <c r="N458" s="193"/>
      <c r="O458" s="193"/>
      <c r="P458" s="193"/>
      <c r="Q458" s="193"/>
      <c r="R458" s="193"/>
      <c r="S458" s="193"/>
      <c r="T458" s="194"/>
      <c r="AT458" s="188" t="s">
        <v>147</v>
      </c>
      <c r="AU458" s="188" t="s">
        <v>81</v>
      </c>
      <c r="AV458" s="12" t="s">
        <v>81</v>
      </c>
      <c r="AW458" s="12" t="s">
        <v>37</v>
      </c>
      <c r="AX458" s="12" t="s">
        <v>73</v>
      </c>
      <c r="AY458" s="188" t="s">
        <v>137</v>
      </c>
    </row>
    <row r="459" spans="2:51" s="12" customFormat="1" ht="22.5" customHeight="1">
      <c r="B459" s="187"/>
      <c r="D459" s="176" t="s">
        <v>147</v>
      </c>
      <c r="E459" s="188" t="s">
        <v>3</v>
      </c>
      <c r="F459" s="189" t="s">
        <v>1028</v>
      </c>
      <c r="H459" s="190">
        <v>0.5</v>
      </c>
      <c r="I459" s="191"/>
      <c r="L459" s="187"/>
      <c r="M459" s="192"/>
      <c r="N459" s="193"/>
      <c r="O459" s="193"/>
      <c r="P459" s="193"/>
      <c r="Q459" s="193"/>
      <c r="R459" s="193"/>
      <c r="S459" s="193"/>
      <c r="T459" s="194"/>
      <c r="AT459" s="188" t="s">
        <v>147</v>
      </c>
      <c r="AU459" s="188" t="s">
        <v>81</v>
      </c>
      <c r="AV459" s="12" t="s">
        <v>81</v>
      </c>
      <c r="AW459" s="12" t="s">
        <v>37</v>
      </c>
      <c r="AX459" s="12" t="s">
        <v>73</v>
      </c>
      <c r="AY459" s="188" t="s">
        <v>137</v>
      </c>
    </row>
    <row r="460" spans="2:51" s="13" customFormat="1" ht="22.5" customHeight="1">
      <c r="B460" s="195"/>
      <c r="D460" s="196" t="s">
        <v>147</v>
      </c>
      <c r="E460" s="197" t="s">
        <v>3</v>
      </c>
      <c r="F460" s="198" t="s">
        <v>150</v>
      </c>
      <c r="H460" s="199">
        <v>2.5</v>
      </c>
      <c r="I460" s="200"/>
      <c r="L460" s="195"/>
      <c r="M460" s="201"/>
      <c r="N460" s="202"/>
      <c r="O460" s="202"/>
      <c r="P460" s="202"/>
      <c r="Q460" s="202"/>
      <c r="R460" s="202"/>
      <c r="S460" s="202"/>
      <c r="T460" s="203"/>
      <c r="AT460" s="204" t="s">
        <v>147</v>
      </c>
      <c r="AU460" s="204" t="s">
        <v>81</v>
      </c>
      <c r="AV460" s="13" t="s">
        <v>145</v>
      </c>
      <c r="AW460" s="13" t="s">
        <v>37</v>
      </c>
      <c r="AX460" s="13" t="s">
        <v>22</v>
      </c>
      <c r="AY460" s="204" t="s">
        <v>137</v>
      </c>
    </row>
    <row r="461" spans="2:65" s="1" customFormat="1" ht="22.5" customHeight="1">
      <c r="B461" s="163"/>
      <c r="C461" s="164" t="s">
        <v>482</v>
      </c>
      <c r="D461" s="164" t="s">
        <v>140</v>
      </c>
      <c r="E461" s="165" t="s">
        <v>293</v>
      </c>
      <c r="F461" s="166" t="s">
        <v>294</v>
      </c>
      <c r="G461" s="167" t="s">
        <v>295</v>
      </c>
      <c r="H461" s="168">
        <v>150</v>
      </c>
      <c r="I461" s="169"/>
      <c r="J461" s="170">
        <f>ROUND(I461*H461,2)</f>
        <v>0</v>
      </c>
      <c r="K461" s="166" t="s">
        <v>3</v>
      </c>
      <c r="L461" s="34"/>
      <c r="M461" s="171" t="s">
        <v>3</v>
      </c>
      <c r="N461" s="172" t="s">
        <v>44</v>
      </c>
      <c r="O461" s="35"/>
      <c r="P461" s="173">
        <f>O461*H461</f>
        <v>0</v>
      </c>
      <c r="Q461" s="173">
        <v>0</v>
      </c>
      <c r="R461" s="173">
        <f>Q461*H461</f>
        <v>0</v>
      </c>
      <c r="S461" s="173">
        <v>0</v>
      </c>
      <c r="T461" s="174">
        <f>S461*H461</f>
        <v>0</v>
      </c>
      <c r="AR461" s="17" t="s">
        <v>145</v>
      </c>
      <c r="AT461" s="17" t="s">
        <v>140</v>
      </c>
      <c r="AU461" s="17" t="s">
        <v>81</v>
      </c>
      <c r="AY461" s="17" t="s">
        <v>137</v>
      </c>
      <c r="BE461" s="175">
        <f>IF(N461="základní",J461,0)</f>
        <v>0</v>
      </c>
      <c r="BF461" s="175">
        <f>IF(N461="snížená",J461,0)</f>
        <v>0</v>
      </c>
      <c r="BG461" s="175">
        <f>IF(N461="zákl. přenesená",J461,0)</f>
        <v>0</v>
      </c>
      <c r="BH461" s="175">
        <f>IF(N461="sníž. přenesená",J461,0)</f>
        <v>0</v>
      </c>
      <c r="BI461" s="175">
        <f>IF(N461="nulová",J461,0)</f>
        <v>0</v>
      </c>
      <c r="BJ461" s="17" t="s">
        <v>22</v>
      </c>
      <c r="BK461" s="175">
        <f>ROUND(I461*H461,2)</f>
        <v>0</v>
      </c>
      <c r="BL461" s="17" t="s">
        <v>145</v>
      </c>
      <c r="BM461" s="17" t="s">
        <v>1029</v>
      </c>
    </row>
    <row r="462" spans="2:47" s="1" customFormat="1" ht="22.5" customHeight="1">
      <c r="B462" s="34"/>
      <c r="D462" s="176" t="s">
        <v>146</v>
      </c>
      <c r="F462" s="177" t="s">
        <v>294</v>
      </c>
      <c r="I462" s="178"/>
      <c r="L462" s="34"/>
      <c r="M462" s="63"/>
      <c r="N462" s="35"/>
      <c r="O462" s="35"/>
      <c r="P462" s="35"/>
      <c r="Q462" s="35"/>
      <c r="R462" s="35"/>
      <c r="S462" s="35"/>
      <c r="T462" s="64"/>
      <c r="AT462" s="17" t="s">
        <v>146</v>
      </c>
      <c r="AU462" s="17" t="s">
        <v>81</v>
      </c>
    </row>
    <row r="463" spans="2:51" s="12" customFormat="1" ht="22.5" customHeight="1">
      <c r="B463" s="187"/>
      <c r="D463" s="176" t="s">
        <v>147</v>
      </c>
      <c r="E463" s="188" t="s">
        <v>3</v>
      </c>
      <c r="F463" s="189" t="s">
        <v>1030</v>
      </c>
      <c r="H463" s="190">
        <v>150</v>
      </c>
      <c r="I463" s="191"/>
      <c r="L463" s="187"/>
      <c r="M463" s="192"/>
      <c r="N463" s="193"/>
      <c r="O463" s="193"/>
      <c r="P463" s="193"/>
      <c r="Q463" s="193"/>
      <c r="R463" s="193"/>
      <c r="S463" s="193"/>
      <c r="T463" s="194"/>
      <c r="AT463" s="188" t="s">
        <v>147</v>
      </c>
      <c r="AU463" s="188" t="s">
        <v>81</v>
      </c>
      <c r="AV463" s="12" t="s">
        <v>81</v>
      </c>
      <c r="AW463" s="12" t="s">
        <v>37</v>
      </c>
      <c r="AX463" s="12" t="s">
        <v>73</v>
      </c>
      <c r="AY463" s="188" t="s">
        <v>137</v>
      </c>
    </row>
    <row r="464" spans="2:51" s="13" customFormat="1" ht="22.5" customHeight="1">
      <c r="B464" s="195"/>
      <c r="D464" s="176" t="s">
        <v>147</v>
      </c>
      <c r="E464" s="205" t="s">
        <v>3</v>
      </c>
      <c r="F464" s="206" t="s">
        <v>150</v>
      </c>
      <c r="H464" s="207">
        <v>150</v>
      </c>
      <c r="I464" s="200"/>
      <c r="L464" s="195"/>
      <c r="M464" s="201"/>
      <c r="N464" s="202"/>
      <c r="O464" s="202"/>
      <c r="P464" s="202"/>
      <c r="Q464" s="202"/>
      <c r="R464" s="202"/>
      <c r="S464" s="202"/>
      <c r="T464" s="203"/>
      <c r="AT464" s="204" t="s">
        <v>147</v>
      </c>
      <c r="AU464" s="204" t="s">
        <v>81</v>
      </c>
      <c r="AV464" s="13" t="s">
        <v>145</v>
      </c>
      <c r="AW464" s="13" t="s">
        <v>37</v>
      </c>
      <c r="AX464" s="13" t="s">
        <v>22</v>
      </c>
      <c r="AY464" s="204" t="s">
        <v>137</v>
      </c>
    </row>
    <row r="465" spans="2:63" s="10" customFormat="1" ht="29.25" customHeight="1">
      <c r="B465" s="149"/>
      <c r="D465" s="160" t="s">
        <v>72</v>
      </c>
      <c r="E465" s="161" t="s">
        <v>297</v>
      </c>
      <c r="F465" s="161" t="s">
        <v>298</v>
      </c>
      <c r="I465" s="152"/>
      <c r="J465" s="162">
        <f>BK465</f>
        <v>0</v>
      </c>
      <c r="L465" s="149"/>
      <c r="M465" s="154"/>
      <c r="N465" s="155"/>
      <c r="O465" s="155"/>
      <c r="P465" s="156">
        <f>SUM(P466:P476)</f>
        <v>0</v>
      </c>
      <c r="Q465" s="155"/>
      <c r="R465" s="156">
        <f>SUM(R466:R476)</f>
        <v>0</v>
      </c>
      <c r="S465" s="155"/>
      <c r="T465" s="157">
        <f>SUM(T466:T476)</f>
        <v>0</v>
      </c>
      <c r="AR465" s="150" t="s">
        <v>22</v>
      </c>
      <c r="AT465" s="158" t="s">
        <v>72</v>
      </c>
      <c r="AU465" s="158" t="s">
        <v>22</v>
      </c>
      <c r="AY465" s="150" t="s">
        <v>137</v>
      </c>
      <c r="BK465" s="159">
        <f>SUM(BK466:BK476)</f>
        <v>0</v>
      </c>
    </row>
    <row r="466" spans="2:65" s="1" customFormat="1" ht="31.5" customHeight="1">
      <c r="B466" s="163"/>
      <c r="C466" s="164" t="s">
        <v>487</v>
      </c>
      <c r="D466" s="164" t="s">
        <v>140</v>
      </c>
      <c r="E466" s="165" t="s">
        <v>300</v>
      </c>
      <c r="F466" s="166" t="s">
        <v>301</v>
      </c>
      <c r="G466" s="167" t="s">
        <v>302</v>
      </c>
      <c r="H466" s="168">
        <v>33.547</v>
      </c>
      <c r="I466" s="169"/>
      <c r="J466" s="170">
        <f>ROUND(I466*H466,2)</f>
        <v>0</v>
      </c>
      <c r="K466" s="166" t="s">
        <v>3</v>
      </c>
      <c r="L466" s="34"/>
      <c r="M466" s="171" t="s">
        <v>3</v>
      </c>
      <c r="N466" s="172" t="s">
        <v>44</v>
      </c>
      <c r="O466" s="35"/>
      <c r="P466" s="173">
        <f>O466*H466</f>
        <v>0</v>
      </c>
      <c r="Q466" s="173">
        <v>0</v>
      </c>
      <c r="R466" s="173">
        <f>Q466*H466</f>
        <v>0</v>
      </c>
      <c r="S466" s="173">
        <v>0</v>
      </c>
      <c r="T466" s="174">
        <f>S466*H466</f>
        <v>0</v>
      </c>
      <c r="AR466" s="17" t="s">
        <v>145</v>
      </c>
      <c r="AT466" s="17" t="s">
        <v>140</v>
      </c>
      <c r="AU466" s="17" t="s">
        <v>81</v>
      </c>
      <c r="AY466" s="17" t="s">
        <v>137</v>
      </c>
      <c r="BE466" s="175">
        <f>IF(N466="základní",J466,0)</f>
        <v>0</v>
      </c>
      <c r="BF466" s="175">
        <f>IF(N466="snížená",J466,0)</f>
        <v>0</v>
      </c>
      <c r="BG466" s="175">
        <f>IF(N466="zákl. přenesená",J466,0)</f>
        <v>0</v>
      </c>
      <c r="BH466" s="175">
        <f>IF(N466="sníž. přenesená",J466,0)</f>
        <v>0</v>
      </c>
      <c r="BI466" s="175">
        <f>IF(N466="nulová",J466,0)</f>
        <v>0</v>
      </c>
      <c r="BJ466" s="17" t="s">
        <v>22</v>
      </c>
      <c r="BK466" s="175">
        <f>ROUND(I466*H466,2)</f>
        <v>0</v>
      </c>
      <c r="BL466" s="17" t="s">
        <v>145</v>
      </c>
      <c r="BM466" s="17" t="s">
        <v>1031</v>
      </c>
    </row>
    <row r="467" spans="2:47" s="1" customFormat="1" ht="22.5" customHeight="1">
      <c r="B467" s="34"/>
      <c r="D467" s="196" t="s">
        <v>146</v>
      </c>
      <c r="F467" s="208" t="s">
        <v>301</v>
      </c>
      <c r="I467" s="178"/>
      <c r="L467" s="34"/>
      <c r="M467" s="63"/>
      <c r="N467" s="35"/>
      <c r="O467" s="35"/>
      <c r="P467" s="35"/>
      <c r="Q467" s="35"/>
      <c r="R467" s="35"/>
      <c r="S467" s="35"/>
      <c r="T467" s="64"/>
      <c r="AT467" s="17" t="s">
        <v>146</v>
      </c>
      <c r="AU467" s="17" t="s">
        <v>81</v>
      </c>
    </row>
    <row r="468" spans="2:65" s="1" customFormat="1" ht="22.5" customHeight="1">
      <c r="B468" s="163"/>
      <c r="C468" s="164" t="s">
        <v>494</v>
      </c>
      <c r="D468" s="164" t="s">
        <v>140</v>
      </c>
      <c r="E468" s="165" t="s">
        <v>304</v>
      </c>
      <c r="F468" s="166" t="s">
        <v>305</v>
      </c>
      <c r="G468" s="167" t="s">
        <v>302</v>
      </c>
      <c r="H468" s="168">
        <v>33.547</v>
      </c>
      <c r="I468" s="169"/>
      <c r="J468" s="170">
        <f>ROUND(I468*H468,2)</f>
        <v>0</v>
      </c>
      <c r="K468" s="166" t="s">
        <v>3</v>
      </c>
      <c r="L468" s="34"/>
      <c r="M468" s="171" t="s">
        <v>3</v>
      </c>
      <c r="N468" s="172" t="s">
        <v>44</v>
      </c>
      <c r="O468" s="35"/>
      <c r="P468" s="173">
        <f>O468*H468</f>
        <v>0</v>
      </c>
      <c r="Q468" s="173">
        <v>0</v>
      </c>
      <c r="R468" s="173">
        <f>Q468*H468</f>
        <v>0</v>
      </c>
      <c r="S468" s="173">
        <v>0</v>
      </c>
      <c r="T468" s="174">
        <f>S468*H468</f>
        <v>0</v>
      </c>
      <c r="AR468" s="17" t="s">
        <v>145</v>
      </c>
      <c r="AT468" s="17" t="s">
        <v>140</v>
      </c>
      <c r="AU468" s="17" t="s">
        <v>81</v>
      </c>
      <c r="AY468" s="17" t="s">
        <v>137</v>
      </c>
      <c r="BE468" s="175">
        <f>IF(N468="základní",J468,0)</f>
        <v>0</v>
      </c>
      <c r="BF468" s="175">
        <f>IF(N468="snížená",J468,0)</f>
        <v>0</v>
      </c>
      <c r="BG468" s="175">
        <f>IF(N468="zákl. přenesená",J468,0)</f>
        <v>0</v>
      </c>
      <c r="BH468" s="175">
        <f>IF(N468="sníž. přenesená",J468,0)</f>
        <v>0</v>
      </c>
      <c r="BI468" s="175">
        <f>IF(N468="nulová",J468,0)</f>
        <v>0</v>
      </c>
      <c r="BJ468" s="17" t="s">
        <v>22</v>
      </c>
      <c r="BK468" s="175">
        <f>ROUND(I468*H468,2)</f>
        <v>0</v>
      </c>
      <c r="BL468" s="17" t="s">
        <v>145</v>
      </c>
      <c r="BM468" s="17" t="s">
        <v>1032</v>
      </c>
    </row>
    <row r="469" spans="2:47" s="1" customFormat="1" ht="22.5" customHeight="1">
      <c r="B469" s="34"/>
      <c r="D469" s="196" t="s">
        <v>146</v>
      </c>
      <c r="F469" s="208" t="s">
        <v>305</v>
      </c>
      <c r="I469" s="178"/>
      <c r="L469" s="34"/>
      <c r="M469" s="63"/>
      <c r="N469" s="35"/>
      <c r="O469" s="35"/>
      <c r="P469" s="35"/>
      <c r="Q469" s="35"/>
      <c r="R469" s="35"/>
      <c r="S469" s="35"/>
      <c r="T469" s="64"/>
      <c r="AT469" s="17" t="s">
        <v>146</v>
      </c>
      <c r="AU469" s="17" t="s">
        <v>81</v>
      </c>
    </row>
    <row r="470" spans="2:65" s="1" customFormat="1" ht="22.5" customHeight="1">
      <c r="B470" s="163"/>
      <c r="C470" s="164" t="s">
        <v>497</v>
      </c>
      <c r="D470" s="164" t="s">
        <v>140</v>
      </c>
      <c r="E470" s="165" t="s">
        <v>307</v>
      </c>
      <c r="F470" s="166" t="s">
        <v>308</v>
      </c>
      <c r="G470" s="167" t="s">
        <v>302</v>
      </c>
      <c r="H470" s="168">
        <v>167.735</v>
      </c>
      <c r="I470" s="169"/>
      <c r="J470" s="170">
        <f>ROUND(I470*H470,2)</f>
        <v>0</v>
      </c>
      <c r="K470" s="166" t="s">
        <v>3</v>
      </c>
      <c r="L470" s="34"/>
      <c r="M470" s="171" t="s">
        <v>3</v>
      </c>
      <c r="N470" s="172" t="s">
        <v>44</v>
      </c>
      <c r="O470" s="35"/>
      <c r="P470" s="173">
        <f>O470*H470</f>
        <v>0</v>
      </c>
      <c r="Q470" s="173">
        <v>0</v>
      </c>
      <c r="R470" s="173">
        <f>Q470*H470</f>
        <v>0</v>
      </c>
      <c r="S470" s="173">
        <v>0</v>
      </c>
      <c r="T470" s="174">
        <f>S470*H470</f>
        <v>0</v>
      </c>
      <c r="AR470" s="17" t="s">
        <v>145</v>
      </c>
      <c r="AT470" s="17" t="s">
        <v>140</v>
      </c>
      <c r="AU470" s="17" t="s">
        <v>81</v>
      </c>
      <c r="AY470" s="17" t="s">
        <v>137</v>
      </c>
      <c r="BE470" s="175">
        <f>IF(N470="základní",J470,0)</f>
        <v>0</v>
      </c>
      <c r="BF470" s="175">
        <f>IF(N470="snížená",J470,0)</f>
        <v>0</v>
      </c>
      <c r="BG470" s="175">
        <f>IF(N470="zákl. přenesená",J470,0)</f>
        <v>0</v>
      </c>
      <c r="BH470" s="175">
        <f>IF(N470="sníž. přenesená",J470,0)</f>
        <v>0</v>
      </c>
      <c r="BI470" s="175">
        <f>IF(N470="nulová",J470,0)</f>
        <v>0</v>
      </c>
      <c r="BJ470" s="17" t="s">
        <v>22</v>
      </c>
      <c r="BK470" s="175">
        <f>ROUND(I470*H470,2)</f>
        <v>0</v>
      </c>
      <c r="BL470" s="17" t="s">
        <v>145</v>
      </c>
      <c r="BM470" s="17" t="s">
        <v>1033</v>
      </c>
    </row>
    <row r="471" spans="2:47" s="1" customFormat="1" ht="22.5" customHeight="1">
      <c r="B471" s="34"/>
      <c r="D471" s="176" t="s">
        <v>146</v>
      </c>
      <c r="F471" s="177" t="s">
        <v>308</v>
      </c>
      <c r="I471" s="178"/>
      <c r="L471" s="34"/>
      <c r="M471" s="63"/>
      <c r="N471" s="35"/>
      <c r="O471" s="35"/>
      <c r="P471" s="35"/>
      <c r="Q471" s="35"/>
      <c r="R471" s="35"/>
      <c r="S471" s="35"/>
      <c r="T471" s="64"/>
      <c r="AT471" s="17" t="s">
        <v>146</v>
      </c>
      <c r="AU471" s="17" t="s">
        <v>81</v>
      </c>
    </row>
    <row r="472" spans="2:51" s="11" customFormat="1" ht="31.5" customHeight="1">
      <c r="B472" s="179"/>
      <c r="D472" s="176" t="s">
        <v>147</v>
      </c>
      <c r="E472" s="180" t="s">
        <v>3</v>
      </c>
      <c r="F472" s="181" t="s">
        <v>309</v>
      </c>
      <c r="H472" s="182" t="s">
        <v>3</v>
      </c>
      <c r="I472" s="183"/>
      <c r="L472" s="179"/>
      <c r="M472" s="184"/>
      <c r="N472" s="185"/>
      <c r="O472" s="185"/>
      <c r="P472" s="185"/>
      <c r="Q472" s="185"/>
      <c r="R472" s="185"/>
      <c r="S472" s="185"/>
      <c r="T472" s="186"/>
      <c r="AT472" s="182" t="s">
        <v>147</v>
      </c>
      <c r="AU472" s="182" t="s">
        <v>81</v>
      </c>
      <c r="AV472" s="11" t="s">
        <v>22</v>
      </c>
      <c r="AW472" s="11" t="s">
        <v>37</v>
      </c>
      <c r="AX472" s="11" t="s">
        <v>73</v>
      </c>
      <c r="AY472" s="182" t="s">
        <v>137</v>
      </c>
    </row>
    <row r="473" spans="2:51" s="12" customFormat="1" ht="22.5" customHeight="1">
      <c r="B473" s="187"/>
      <c r="D473" s="176" t="s">
        <v>147</v>
      </c>
      <c r="E473" s="188" t="s">
        <v>3</v>
      </c>
      <c r="F473" s="189" t="s">
        <v>1034</v>
      </c>
      <c r="H473" s="190">
        <v>167.735</v>
      </c>
      <c r="I473" s="191"/>
      <c r="L473" s="187"/>
      <c r="M473" s="192"/>
      <c r="N473" s="193"/>
      <c r="O473" s="193"/>
      <c r="P473" s="193"/>
      <c r="Q473" s="193"/>
      <c r="R473" s="193"/>
      <c r="S473" s="193"/>
      <c r="T473" s="194"/>
      <c r="AT473" s="188" t="s">
        <v>147</v>
      </c>
      <c r="AU473" s="188" t="s">
        <v>81</v>
      </c>
      <c r="AV473" s="12" t="s">
        <v>81</v>
      </c>
      <c r="AW473" s="12" t="s">
        <v>37</v>
      </c>
      <c r="AX473" s="12" t="s">
        <v>73</v>
      </c>
      <c r="AY473" s="188" t="s">
        <v>137</v>
      </c>
    </row>
    <row r="474" spans="2:51" s="13" customFormat="1" ht="22.5" customHeight="1">
      <c r="B474" s="195"/>
      <c r="D474" s="196" t="s">
        <v>147</v>
      </c>
      <c r="E474" s="197" t="s">
        <v>3</v>
      </c>
      <c r="F474" s="198" t="s">
        <v>150</v>
      </c>
      <c r="H474" s="199">
        <v>167.735</v>
      </c>
      <c r="I474" s="200"/>
      <c r="L474" s="195"/>
      <c r="M474" s="201"/>
      <c r="N474" s="202"/>
      <c r="O474" s="202"/>
      <c r="P474" s="202"/>
      <c r="Q474" s="202"/>
      <c r="R474" s="202"/>
      <c r="S474" s="202"/>
      <c r="T474" s="203"/>
      <c r="AT474" s="204" t="s">
        <v>147</v>
      </c>
      <c r="AU474" s="204" t="s">
        <v>81</v>
      </c>
      <c r="AV474" s="13" t="s">
        <v>145</v>
      </c>
      <c r="AW474" s="13" t="s">
        <v>37</v>
      </c>
      <c r="AX474" s="13" t="s">
        <v>22</v>
      </c>
      <c r="AY474" s="204" t="s">
        <v>137</v>
      </c>
    </row>
    <row r="475" spans="2:65" s="1" customFormat="1" ht="22.5" customHeight="1">
      <c r="B475" s="163"/>
      <c r="C475" s="164" t="s">
        <v>501</v>
      </c>
      <c r="D475" s="164" t="s">
        <v>140</v>
      </c>
      <c r="E475" s="165" t="s">
        <v>312</v>
      </c>
      <c r="F475" s="166" t="s">
        <v>313</v>
      </c>
      <c r="G475" s="167" t="s">
        <v>302</v>
      </c>
      <c r="H475" s="168">
        <v>33.547</v>
      </c>
      <c r="I475" s="169"/>
      <c r="J475" s="170">
        <f>ROUND(I475*H475,2)</f>
        <v>0</v>
      </c>
      <c r="K475" s="166" t="s">
        <v>3</v>
      </c>
      <c r="L475" s="34"/>
      <c r="M475" s="171" t="s">
        <v>3</v>
      </c>
      <c r="N475" s="172" t="s">
        <v>44</v>
      </c>
      <c r="O475" s="35"/>
      <c r="P475" s="173">
        <f>O475*H475</f>
        <v>0</v>
      </c>
      <c r="Q475" s="173">
        <v>0</v>
      </c>
      <c r="R475" s="173">
        <f>Q475*H475</f>
        <v>0</v>
      </c>
      <c r="S475" s="173">
        <v>0</v>
      </c>
      <c r="T475" s="174">
        <f>S475*H475</f>
        <v>0</v>
      </c>
      <c r="AR475" s="17" t="s">
        <v>145</v>
      </c>
      <c r="AT475" s="17" t="s">
        <v>140</v>
      </c>
      <c r="AU475" s="17" t="s">
        <v>81</v>
      </c>
      <c r="AY475" s="17" t="s">
        <v>137</v>
      </c>
      <c r="BE475" s="175">
        <f>IF(N475="základní",J475,0)</f>
        <v>0</v>
      </c>
      <c r="BF475" s="175">
        <f>IF(N475="snížená",J475,0)</f>
        <v>0</v>
      </c>
      <c r="BG475" s="175">
        <f>IF(N475="zákl. přenesená",J475,0)</f>
        <v>0</v>
      </c>
      <c r="BH475" s="175">
        <f>IF(N475="sníž. přenesená",J475,0)</f>
        <v>0</v>
      </c>
      <c r="BI475" s="175">
        <f>IF(N475="nulová",J475,0)</f>
        <v>0</v>
      </c>
      <c r="BJ475" s="17" t="s">
        <v>22</v>
      </c>
      <c r="BK475" s="175">
        <f>ROUND(I475*H475,2)</f>
        <v>0</v>
      </c>
      <c r="BL475" s="17" t="s">
        <v>145</v>
      </c>
      <c r="BM475" s="17" t="s">
        <v>1035</v>
      </c>
    </row>
    <row r="476" spans="2:47" s="1" customFormat="1" ht="22.5" customHeight="1">
      <c r="B476" s="34"/>
      <c r="D476" s="176" t="s">
        <v>146</v>
      </c>
      <c r="F476" s="177" t="s">
        <v>313</v>
      </c>
      <c r="I476" s="178"/>
      <c r="L476" s="34"/>
      <c r="M476" s="63"/>
      <c r="N476" s="35"/>
      <c r="O476" s="35"/>
      <c r="P476" s="35"/>
      <c r="Q476" s="35"/>
      <c r="R476" s="35"/>
      <c r="S476" s="35"/>
      <c r="T476" s="64"/>
      <c r="AT476" s="17" t="s">
        <v>146</v>
      </c>
      <c r="AU476" s="17" t="s">
        <v>81</v>
      </c>
    </row>
    <row r="477" spans="2:63" s="10" customFormat="1" ht="29.25" customHeight="1">
      <c r="B477" s="149"/>
      <c r="D477" s="160" t="s">
        <v>72</v>
      </c>
      <c r="E477" s="161" t="s">
        <v>314</v>
      </c>
      <c r="F477" s="161" t="s">
        <v>315</v>
      </c>
      <c r="I477" s="152"/>
      <c r="J477" s="162">
        <f>BK477</f>
        <v>0</v>
      </c>
      <c r="L477" s="149"/>
      <c r="M477" s="154"/>
      <c r="N477" s="155"/>
      <c r="O477" s="155"/>
      <c r="P477" s="156">
        <f>SUM(P478:P479)</f>
        <v>0</v>
      </c>
      <c r="Q477" s="155"/>
      <c r="R477" s="156">
        <f>SUM(R478:R479)</f>
        <v>0</v>
      </c>
      <c r="S477" s="155"/>
      <c r="T477" s="157">
        <f>SUM(T478:T479)</f>
        <v>0</v>
      </c>
      <c r="AR477" s="150" t="s">
        <v>22</v>
      </c>
      <c r="AT477" s="158" t="s">
        <v>72</v>
      </c>
      <c r="AU477" s="158" t="s">
        <v>22</v>
      </c>
      <c r="AY477" s="150" t="s">
        <v>137</v>
      </c>
      <c r="BK477" s="159">
        <f>SUM(BK478:BK479)</f>
        <v>0</v>
      </c>
    </row>
    <row r="478" spans="2:65" s="1" customFormat="1" ht="22.5" customHeight="1">
      <c r="B478" s="163"/>
      <c r="C478" s="164" t="s">
        <v>506</v>
      </c>
      <c r="D478" s="164" t="s">
        <v>140</v>
      </c>
      <c r="E478" s="165" t="s">
        <v>317</v>
      </c>
      <c r="F478" s="166" t="s">
        <v>318</v>
      </c>
      <c r="G478" s="167" t="s">
        <v>302</v>
      </c>
      <c r="H478" s="168">
        <v>80.674</v>
      </c>
      <c r="I478" s="169"/>
      <c r="J478" s="170">
        <f>ROUND(I478*H478,2)</f>
        <v>0</v>
      </c>
      <c r="K478" s="166" t="s">
        <v>3</v>
      </c>
      <c r="L478" s="34"/>
      <c r="M478" s="171" t="s">
        <v>3</v>
      </c>
      <c r="N478" s="172" t="s">
        <v>44</v>
      </c>
      <c r="O478" s="35"/>
      <c r="P478" s="173">
        <f>O478*H478</f>
        <v>0</v>
      </c>
      <c r="Q478" s="173">
        <v>0</v>
      </c>
      <c r="R478" s="173">
        <f>Q478*H478</f>
        <v>0</v>
      </c>
      <c r="S478" s="173">
        <v>0</v>
      </c>
      <c r="T478" s="174">
        <f>S478*H478</f>
        <v>0</v>
      </c>
      <c r="AR478" s="17" t="s">
        <v>145</v>
      </c>
      <c r="AT478" s="17" t="s">
        <v>140</v>
      </c>
      <c r="AU478" s="17" t="s">
        <v>81</v>
      </c>
      <c r="AY478" s="17" t="s">
        <v>137</v>
      </c>
      <c r="BE478" s="175">
        <f>IF(N478="základní",J478,0)</f>
        <v>0</v>
      </c>
      <c r="BF478" s="175">
        <f>IF(N478="snížená",J478,0)</f>
        <v>0</v>
      </c>
      <c r="BG478" s="175">
        <f>IF(N478="zákl. přenesená",J478,0)</f>
        <v>0</v>
      </c>
      <c r="BH478" s="175">
        <f>IF(N478="sníž. přenesená",J478,0)</f>
        <v>0</v>
      </c>
      <c r="BI478" s="175">
        <f>IF(N478="nulová",J478,0)</f>
        <v>0</v>
      </c>
      <c r="BJ478" s="17" t="s">
        <v>22</v>
      </c>
      <c r="BK478" s="175">
        <f>ROUND(I478*H478,2)</f>
        <v>0</v>
      </c>
      <c r="BL478" s="17" t="s">
        <v>145</v>
      </c>
      <c r="BM478" s="17" t="s">
        <v>1036</v>
      </c>
    </row>
    <row r="479" spans="2:47" s="1" customFormat="1" ht="22.5" customHeight="1">
      <c r="B479" s="34"/>
      <c r="D479" s="176" t="s">
        <v>146</v>
      </c>
      <c r="F479" s="177" t="s">
        <v>318</v>
      </c>
      <c r="I479" s="178"/>
      <c r="L479" s="34"/>
      <c r="M479" s="63"/>
      <c r="N479" s="35"/>
      <c r="O479" s="35"/>
      <c r="P479" s="35"/>
      <c r="Q479" s="35"/>
      <c r="R479" s="35"/>
      <c r="S479" s="35"/>
      <c r="T479" s="64"/>
      <c r="AT479" s="17" t="s">
        <v>146</v>
      </c>
      <c r="AU479" s="17" t="s">
        <v>81</v>
      </c>
    </row>
    <row r="480" spans="2:63" s="10" customFormat="1" ht="36.75" customHeight="1">
      <c r="B480" s="149"/>
      <c r="D480" s="150" t="s">
        <v>72</v>
      </c>
      <c r="E480" s="151" t="s">
        <v>319</v>
      </c>
      <c r="F480" s="151" t="s">
        <v>320</v>
      </c>
      <c r="I480" s="152"/>
      <c r="J480" s="153">
        <f>BK480</f>
        <v>0</v>
      </c>
      <c r="L480" s="149"/>
      <c r="M480" s="154"/>
      <c r="N480" s="155"/>
      <c r="O480" s="155"/>
      <c r="P480" s="156">
        <f>P481+P503+P508+P545+P565+P607+P610+P670+P724+P733+P761+P796+P804+P832+P842</f>
        <v>0</v>
      </c>
      <c r="Q480" s="155"/>
      <c r="R480" s="156">
        <f>R481+R503+R508+R545+R565+R607+R610+R670+R724+R733+R761+R796+R804+R832+R842</f>
        <v>0</v>
      </c>
      <c r="S480" s="155"/>
      <c r="T480" s="157">
        <f>T481+T503+T508+T545+T565+T607+T610+T670+T724+T733+T761+T796+T804+T832+T842</f>
        <v>0</v>
      </c>
      <c r="AR480" s="150" t="s">
        <v>81</v>
      </c>
      <c r="AT480" s="158" t="s">
        <v>72</v>
      </c>
      <c r="AU480" s="158" t="s">
        <v>73</v>
      </c>
      <c r="AY480" s="150" t="s">
        <v>137</v>
      </c>
      <c r="BK480" s="159">
        <f>BK481+BK503+BK508+BK545+BK565+BK607+BK610+BK670+BK724+BK733+BK761+BK796+BK804+BK832+BK842</f>
        <v>0</v>
      </c>
    </row>
    <row r="481" spans="2:63" s="10" customFormat="1" ht="19.5" customHeight="1">
      <c r="B481" s="149"/>
      <c r="D481" s="160" t="s">
        <v>72</v>
      </c>
      <c r="E481" s="161" t="s">
        <v>321</v>
      </c>
      <c r="F481" s="161" t="s">
        <v>322</v>
      </c>
      <c r="I481" s="152"/>
      <c r="J481" s="162">
        <f>BK481</f>
        <v>0</v>
      </c>
      <c r="L481" s="149"/>
      <c r="M481" s="154"/>
      <c r="N481" s="155"/>
      <c r="O481" s="155"/>
      <c r="P481" s="156">
        <f>SUM(P482:P502)</f>
        <v>0</v>
      </c>
      <c r="Q481" s="155"/>
      <c r="R481" s="156">
        <f>SUM(R482:R502)</f>
        <v>0</v>
      </c>
      <c r="S481" s="155"/>
      <c r="T481" s="157">
        <f>SUM(T482:T502)</f>
        <v>0</v>
      </c>
      <c r="AR481" s="150" t="s">
        <v>81</v>
      </c>
      <c r="AT481" s="158" t="s">
        <v>72</v>
      </c>
      <c r="AU481" s="158" t="s">
        <v>22</v>
      </c>
      <c r="AY481" s="150" t="s">
        <v>137</v>
      </c>
      <c r="BK481" s="159">
        <f>SUM(BK482:BK502)</f>
        <v>0</v>
      </c>
    </row>
    <row r="482" spans="2:65" s="1" customFormat="1" ht="22.5" customHeight="1">
      <c r="B482" s="163"/>
      <c r="C482" s="164" t="s">
        <v>510</v>
      </c>
      <c r="D482" s="164" t="s">
        <v>140</v>
      </c>
      <c r="E482" s="165" t="s">
        <v>324</v>
      </c>
      <c r="F482" s="166" t="s">
        <v>325</v>
      </c>
      <c r="G482" s="167" t="s">
        <v>143</v>
      </c>
      <c r="H482" s="168">
        <v>38.91</v>
      </c>
      <c r="I482" s="169"/>
      <c r="J482" s="170">
        <f>ROUND(I482*H482,2)</f>
        <v>0</v>
      </c>
      <c r="K482" s="166" t="s">
        <v>3</v>
      </c>
      <c r="L482" s="34"/>
      <c r="M482" s="171" t="s">
        <v>3</v>
      </c>
      <c r="N482" s="172" t="s">
        <v>44</v>
      </c>
      <c r="O482" s="35"/>
      <c r="P482" s="173">
        <f>O482*H482</f>
        <v>0</v>
      </c>
      <c r="Q482" s="173">
        <v>0</v>
      </c>
      <c r="R482" s="173">
        <f>Q482*H482</f>
        <v>0</v>
      </c>
      <c r="S482" s="173">
        <v>0</v>
      </c>
      <c r="T482" s="174">
        <f>S482*H482</f>
        <v>0</v>
      </c>
      <c r="AR482" s="17" t="s">
        <v>221</v>
      </c>
      <c r="AT482" s="17" t="s">
        <v>140</v>
      </c>
      <c r="AU482" s="17" t="s">
        <v>81</v>
      </c>
      <c r="AY482" s="17" t="s">
        <v>137</v>
      </c>
      <c r="BE482" s="175">
        <f>IF(N482="základní",J482,0)</f>
        <v>0</v>
      </c>
      <c r="BF482" s="175">
        <f>IF(N482="snížená",J482,0)</f>
        <v>0</v>
      </c>
      <c r="BG482" s="175">
        <f>IF(N482="zákl. přenesená",J482,0)</f>
        <v>0</v>
      </c>
      <c r="BH482" s="175">
        <f>IF(N482="sníž. přenesená",J482,0)</f>
        <v>0</v>
      </c>
      <c r="BI482" s="175">
        <f>IF(N482="nulová",J482,0)</f>
        <v>0</v>
      </c>
      <c r="BJ482" s="17" t="s">
        <v>22</v>
      </c>
      <c r="BK482" s="175">
        <f>ROUND(I482*H482,2)</f>
        <v>0</v>
      </c>
      <c r="BL482" s="17" t="s">
        <v>221</v>
      </c>
      <c r="BM482" s="17" t="s">
        <v>1037</v>
      </c>
    </row>
    <row r="483" spans="2:47" s="1" customFormat="1" ht="22.5" customHeight="1">
      <c r="B483" s="34"/>
      <c r="D483" s="176" t="s">
        <v>146</v>
      </c>
      <c r="F483" s="177" t="s">
        <v>325</v>
      </c>
      <c r="I483" s="178"/>
      <c r="L483" s="34"/>
      <c r="M483" s="63"/>
      <c r="N483" s="35"/>
      <c r="O483" s="35"/>
      <c r="P483" s="35"/>
      <c r="Q483" s="35"/>
      <c r="R483" s="35"/>
      <c r="S483" s="35"/>
      <c r="T483" s="64"/>
      <c r="AT483" s="17" t="s">
        <v>146</v>
      </c>
      <c r="AU483" s="17" t="s">
        <v>81</v>
      </c>
    </row>
    <row r="484" spans="2:51" s="11" customFormat="1" ht="31.5" customHeight="1">
      <c r="B484" s="179"/>
      <c r="D484" s="176" t="s">
        <v>147</v>
      </c>
      <c r="E484" s="180" t="s">
        <v>3</v>
      </c>
      <c r="F484" s="181" t="s">
        <v>326</v>
      </c>
      <c r="H484" s="182" t="s">
        <v>3</v>
      </c>
      <c r="I484" s="183"/>
      <c r="L484" s="179"/>
      <c r="M484" s="184"/>
      <c r="N484" s="185"/>
      <c r="O484" s="185"/>
      <c r="P484" s="185"/>
      <c r="Q484" s="185"/>
      <c r="R484" s="185"/>
      <c r="S484" s="185"/>
      <c r="T484" s="186"/>
      <c r="AT484" s="182" t="s">
        <v>147</v>
      </c>
      <c r="AU484" s="182" t="s">
        <v>81</v>
      </c>
      <c r="AV484" s="11" t="s">
        <v>22</v>
      </c>
      <c r="AW484" s="11" t="s">
        <v>37</v>
      </c>
      <c r="AX484" s="11" t="s">
        <v>73</v>
      </c>
      <c r="AY484" s="182" t="s">
        <v>137</v>
      </c>
    </row>
    <row r="485" spans="2:51" s="12" customFormat="1" ht="22.5" customHeight="1">
      <c r="B485" s="187"/>
      <c r="D485" s="176" t="s">
        <v>147</v>
      </c>
      <c r="E485" s="188" t="s">
        <v>3</v>
      </c>
      <c r="F485" s="189" t="s">
        <v>1038</v>
      </c>
      <c r="H485" s="190">
        <v>23</v>
      </c>
      <c r="I485" s="191"/>
      <c r="L485" s="187"/>
      <c r="M485" s="192"/>
      <c r="N485" s="193"/>
      <c r="O485" s="193"/>
      <c r="P485" s="193"/>
      <c r="Q485" s="193"/>
      <c r="R485" s="193"/>
      <c r="S485" s="193"/>
      <c r="T485" s="194"/>
      <c r="AT485" s="188" t="s">
        <v>147</v>
      </c>
      <c r="AU485" s="188" t="s">
        <v>81</v>
      </c>
      <c r="AV485" s="12" t="s">
        <v>81</v>
      </c>
      <c r="AW485" s="12" t="s">
        <v>37</v>
      </c>
      <c r="AX485" s="12" t="s">
        <v>73</v>
      </c>
      <c r="AY485" s="188" t="s">
        <v>137</v>
      </c>
    </row>
    <row r="486" spans="2:51" s="12" customFormat="1" ht="22.5" customHeight="1">
      <c r="B486" s="187"/>
      <c r="D486" s="176" t="s">
        <v>147</v>
      </c>
      <c r="E486" s="188" t="s">
        <v>3</v>
      </c>
      <c r="F486" s="189" t="s">
        <v>1039</v>
      </c>
      <c r="H486" s="190">
        <v>15.91</v>
      </c>
      <c r="I486" s="191"/>
      <c r="L486" s="187"/>
      <c r="M486" s="192"/>
      <c r="N486" s="193"/>
      <c r="O486" s="193"/>
      <c r="P486" s="193"/>
      <c r="Q486" s="193"/>
      <c r="R486" s="193"/>
      <c r="S486" s="193"/>
      <c r="T486" s="194"/>
      <c r="AT486" s="188" t="s">
        <v>147</v>
      </c>
      <c r="AU486" s="188" t="s">
        <v>81</v>
      </c>
      <c r="AV486" s="12" t="s">
        <v>81</v>
      </c>
      <c r="AW486" s="12" t="s">
        <v>37</v>
      </c>
      <c r="AX486" s="12" t="s">
        <v>73</v>
      </c>
      <c r="AY486" s="188" t="s">
        <v>137</v>
      </c>
    </row>
    <row r="487" spans="2:51" s="13" customFormat="1" ht="22.5" customHeight="1">
      <c r="B487" s="195"/>
      <c r="D487" s="196" t="s">
        <v>147</v>
      </c>
      <c r="E487" s="197" t="s">
        <v>3</v>
      </c>
      <c r="F487" s="198" t="s">
        <v>150</v>
      </c>
      <c r="H487" s="199">
        <v>38.91</v>
      </c>
      <c r="I487" s="200"/>
      <c r="L487" s="195"/>
      <c r="M487" s="201"/>
      <c r="N487" s="202"/>
      <c r="O487" s="202"/>
      <c r="P487" s="202"/>
      <c r="Q487" s="202"/>
      <c r="R487" s="202"/>
      <c r="S487" s="202"/>
      <c r="T487" s="203"/>
      <c r="AT487" s="204" t="s">
        <v>147</v>
      </c>
      <c r="AU487" s="204" t="s">
        <v>81</v>
      </c>
      <c r="AV487" s="13" t="s">
        <v>145</v>
      </c>
      <c r="AW487" s="13" t="s">
        <v>37</v>
      </c>
      <c r="AX487" s="13" t="s">
        <v>22</v>
      </c>
      <c r="AY487" s="204" t="s">
        <v>137</v>
      </c>
    </row>
    <row r="488" spans="2:65" s="1" customFormat="1" ht="22.5" customHeight="1">
      <c r="B488" s="163"/>
      <c r="C488" s="164" t="s">
        <v>513</v>
      </c>
      <c r="D488" s="164" t="s">
        <v>140</v>
      </c>
      <c r="E488" s="165" t="s">
        <v>329</v>
      </c>
      <c r="F488" s="166" t="s">
        <v>330</v>
      </c>
      <c r="G488" s="167" t="s">
        <v>143</v>
      </c>
      <c r="H488" s="168">
        <v>62.579</v>
      </c>
      <c r="I488" s="169"/>
      <c r="J488" s="170">
        <f>ROUND(I488*H488,2)</f>
        <v>0</v>
      </c>
      <c r="K488" s="166" t="s">
        <v>3</v>
      </c>
      <c r="L488" s="34"/>
      <c r="M488" s="171" t="s">
        <v>3</v>
      </c>
      <c r="N488" s="172" t="s">
        <v>44</v>
      </c>
      <c r="O488" s="35"/>
      <c r="P488" s="173">
        <f>O488*H488</f>
        <v>0</v>
      </c>
      <c r="Q488" s="173">
        <v>0</v>
      </c>
      <c r="R488" s="173">
        <f>Q488*H488</f>
        <v>0</v>
      </c>
      <c r="S488" s="173">
        <v>0</v>
      </c>
      <c r="T488" s="174">
        <f>S488*H488</f>
        <v>0</v>
      </c>
      <c r="AR488" s="17" t="s">
        <v>221</v>
      </c>
      <c r="AT488" s="17" t="s">
        <v>140</v>
      </c>
      <c r="AU488" s="17" t="s">
        <v>81</v>
      </c>
      <c r="AY488" s="17" t="s">
        <v>137</v>
      </c>
      <c r="BE488" s="175">
        <f>IF(N488="základní",J488,0)</f>
        <v>0</v>
      </c>
      <c r="BF488" s="175">
        <f>IF(N488="snížená",J488,0)</f>
        <v>0</v>
      </c>
      <c r="BG488" s="175">
        <f>IF(N488="zákl. přenesená",J488,0)</f>
        <v>0</v>
      </c>
      <c r="BH488" s="175">
        <f>IF(N488="sníž. přenesená",J488,0)</f>
        <v>0</v>
      </c>
      <c r="BI488" s="175">
        <f>IF(N488="nulová",J488,0)</f>
        <v>0</v>
      </c>
      <c r="BJ488" s="17" t="s">
        <v>22</v>
      </c>
      <c r="BK488" s="175">
        <f>ROUND(I488*H488,2)</f>
        <v>0</v>
      </c>
      <c r="BL488" s="17" t="s">
        <v>221</v>
      </c>
      <c r="BM488" s="17" t="s">
        <v>1040</v>
      </c>
    </row>
    <row r="489" spans="2:47" s="1" customFormat="1" ht="22.5" customHeight="1">
      <c r="B489" s="34"/>
      <c r="D489" s="176" t="s">
        <v>146</v>
      </c>
      <c r="F489" s="177" t="s">
        <v>330</v>
      </c>
      <c r="I489" s="178"/>
      <c r="L489" s="34"/>
      <c r="M489" s="63"/>
      <c r="N489" s="35"/>
      <c r="O489" s="35"/>
      <c r="P489" s="35"/>
      <c r="Q489" s="35"/>
      <c r="R489" s="35"/>
      <c r="S489" s="35"/>
      <c r="T489" s="64"/>
      <c r="AT489" s="17" t="s">
        <v>146</v>
      </c>
      <c r="AU489" s="17" t="s">
        <v>81</v>
      </c>
    </row>
    <row r="490" spans="2:51" s="11" customFormat="1" ht="31.5" customHeight="1">
      <c r="B490" s="179"/>
      <c r="D490" s="176" t="s">
        <v>147</v>
      </c>
      <c r="E490" s="180" t="s">
        <v>3</v>
      </c>
      <c r="F490" s="181" t="s">
        <v>331</v>
      </c>
      <c r="H490" s="182" t="s">
        <v>3</v>
      </c>
      <c r="I490" s="183"/>
      <c r="L490" s="179"/>
      <c r="M490" s="184"/>
      <c r="N490" s="185"/>
      <c r="O490" s="185"/>
      <c r="P490" s="185"/>
      <c r="Q490" s="185"/>
      <c r="R490" s="185"/>
      <c r="S490" s="185"/>
      <c r="T490" s="186"/>
      <c r="AT490" s="182" t="s">
        <v>147</v>
      </c>
      <c r="AU490" s="182" t="s">
        <v>81</v>
      </c>
      <c r="AV490" s="11" t="s">
        <v>22</v>
      </c>
      <c r="AW490" s="11" t="s">
        <v>37</v>
      </c>
      <c r="AX490" s="11" t="s">
        <v>73</v>
      </c>
      <c r="AY490" s="182" t="s">
        <v>137</v>
      </c>
    </row>
    <row r="491" spans="2:51" s="12" customFormat="1" ht="22.5" customHeight="1">
      <c r="B491" s="187"/>
      <c r="D491" s="176" t="s">
        <v>147</v>
      </c>
      <c r="E491" s="188" t="s">
        <v>3</v>
      </c>
      <c r="F491" s="189" t="s">
        <v>1041</v>
      </c>
      <c r="H491" s="190">
        <v>14.641</v>
      </c>
      <c r="I491" s="191"/>
      <c r="L491" s="187"/>
      <c r="M491" s="192"/>
      <c r="N491" s="193"/>
      <c r="O491" s="193"/>
      <c r="P491" s="193"/>
      <c r="Q491" s="193"/>
      <c r="R491" s="193"/>
      <c r="S491" s="193"/>
      <c r="T491" s="194"/>
      <c r="AT491" s="188" t="s">
        <v>147</v>
      </c>
      <c r="AU491" s="188" t="s">
        <v>81</v>
      </c>
      <c r="AV491" s="12" t="s">
        <v>81</v>
      </c>
      <c r="AW491" s="12" t="s">
        <v>37</v>
      </c>
      <c r="AX491" s="12" t="s">
        <v>73</v>
      </c>
      <c r="AY491" s="188" t="s">
        <v>137</v>
      </c>
    </row>
    <row r="492" spans="2:51" s="12" customFormat="1" ht="22.5" customHeight="1">
      <c r="B492" s="187"/>
      <c r="D492" s="176" t="s">
        <v>147</v>
      </c>
      <c r="E492" s="188" t="s">
        <v>3</v>
      </c>
      <c r="F492" s="189" t="s">
        <v>1042</v>
      </c>
      <c r="H492" s="190">
        <v>15.142</v>
      </c>
      <c r="I492" s="191"/>
      <c r="L492" s="187"/>
      <c r="M492" s="192"/>
      <c r="N492" s="193"/>
      <c r="O492" s="193"/>
      <c r="P492" s="193"/>
      <c r="Q492" s="193"/>
      <c r="R492" s="193"/>
      <c r="S492" s="193"/>
      <c r="T492" s="194"/>
      <c r="AT492" s="188" t="s">
        <v>147</v>
      </c>
      <c r="AU492" s="188" t="s">
        <v>81</v>
      </c>
      <c r="AV492" s="12" t="s">
        <v>81</v>
      </c>
      <c r="AW492" s="12" t="s">
        <v>37</v>
      </c>
      <c r="AX492" s="12" t="s">
        <v>73</v>
      </c>
      <c r="AY492" s="188" t="s">
        <v>137</v>
      </c>
    </row>
    <row r="493" spans="2:51" s="12" customFormat="1" ht="22.5" customHeight="1">
      <c r="B493" s="187"/>
      <c r="D493" s="176" t="s">
        <v>147</v>
      </c>
      <c r="E493" s="188" t="s">
        <v>3</v>
      </c>
      <c r="F493" s="189" t="s">
        <v>1043</v>
      </c>
      <c r="H493" s="190">
        <v>16.029</v>
      </c>
      <c r="I493" s="191"/>
      <c r="L493" s="187"/>
      <c r="M493" s="192"/>
      <c r="N493" s="193"/>
      <c r="O493" s="193"/>
      <c r="P493" s="193"/>
      <c r="Q493" s="193"/>
      <c r="R493" s="193"/>
      <c r="S493" s="193"/>
      <c r="T493" s="194"/>
      <c r="AT493" s="188" t="s">
        <v>147</v>
      </c>
      <c r="AU493" s="188" t="s">
        <v>81</v>
      </c>
      <c r="AV493" s="12" t="s">
        <v>81</v>
      </c>
      <c r="AW493" s="12" t="s">
        <v>37</v>
      </c>
      <c r="AX493" s="12" t="s">
        <v>73</v>
      </c>
      <c r="AY493" s="188" t="s">
        <v>137</v>
      </c>
    </row>
    <row r="494" spans="2:51" s="12" customFormat="1" ht="22.5" customHeight="1">
      <c r="B494" s="187"/>
      <c r="D494" s="176" t="s">
        <v>147</v>
      </c>
      <c r="E494" s="188" t="s">
        <v>3</v>
      </c>
      <c r="F494" s="189" t="s">
        <v>1044</v>
      </c>
      <c r="H494" s="190">
        <v>16.767</v>
      </c>
      <c r="I494" s="191"/>
      <c r="L494" s="187"/>
      <c r="M494" s="192"/>
      <c r="N494" s="193"/>
      <c r="O494" s="193"/>
      <c r="P494" s="193"/>
      <c r="Q494" s="193"/>
      <c r="R494" s="193"/>
      <c r="S494" s="193"/>
      <c r="T494" s="194"/>
      <c r="AT494" s="188" t="s">
        <v>147</v>
      </c>
      <c r="AU494" s="188" t="s">
        <v>81</v>
      </c>
      <c r="AV494" s="12" t="s">
        <v>81</v>
      </c>
      <c r="AW494" s="12" t="s">
        <v>37</v>
      </c>
      <c r="AX494" s="12" t="s">
        <v>73</v>
      </c>
      <c r="AY494" s="188" t="s">
        <v>137</v>
      </c>
    </row>
    <row r="495" spans="2:51" s="13" customFormat="1" ht="22.5" customHeight="1">
      <c r="B495" s="195"/>
      <c r="D495" s="196" t="s">
        <v>147</v>
      </c>
      <c r="E495" s="197" t="s">
        <v>3</v>
      </c>
      <c r="F495" s="198" t="s">
        <v>150</v>
      </c>
      <c r="H495" s="199">
        <v>62.579</v>
      </c>
      <c r="I495" s="200"/>
      <c r="L495" s="195"/>
      <c r="M495" s="201"/>
      <c r="N495" s="202"/>
      <c r="O495" s="202"/>
      <c r="P495" s="202"/>
      <c r="Q495" s="202"/>
      <c r="R495" s="202"/>
      <c r="S495" s="202"/>
      <c r="T495" s="203"/>
      <c r="AT495" s="204" t="s">
        <v>147</v>
      </c>
      <c r="AU495" s="204" t="s">
        <v>81</v>
      </c>
      <c r="AV495" s="13" t="s">
        <v>145</v>
      </c>
      <c r="AW495" s="13" t="s">
        <v>37</v>
      </c>
      <c r="AX495" s="13" t="s">
        <v>22</v>
      </c>
      <c r="AY495" s="204" t="s">
        <v>137</v>
      </c>
    </row>
    <row r="496" spans="2:65" s="1" customFormat="1" ht="22.5" customHeight="1">
      <c r="B496" s="163"/>
      <c r="C496" s="209" t="s">
        <v>518</v>
      </c>
      <c r="D496" s="209" t="s">
        <v>202</v>
      </c>
      <c r="E496" s="210" t="s">
        <v>334</v>
      </c>
      <c r="F496" s="211" t="s">
        <v>335</v>
      </c>
      <c r="G496" s="212" t="s">
        <v>336</v>
      </c>
      <c r="H496" s="213">
        <v>70</v>
      </c>
      <c r="I496" s="214"/>
      <c r="J496" s="215">
        <f>ROUND(I496*H496,2)</f>
        <v>0</v>
      </c>
      <c r="K496" s="211" t="s">
        <v>3</v>
      </c>
      <c r="L496" s="216"/>
      <c r="M496" s="217" t="s">
        <v>3</v>
      </c>
      <c r="N496" s="218" t="s">
        <v>44</v>
      </c>
      <c r="O496" s="35"/>
      <c r="P496" s="173">
        <f>O496*H496</f>
        <v>0</v>
      </c>
      <c r="Q496" s="173">
        <v>0</v>
      </c>
      <c r="R496" s="173">
        <f>Q496*H496</f>
        <v>0</v>
      </c>
      <c r="S496" s="173">
        <v>0</v>
      </c>
      <c r="T496" s="174">
        <f>S496*H496</f>
        <v>0</v>
      </c>
      <c r="AR496" s="17" t="s">
        <v>316</v>
      </c>
      <c r="AT496" s="17" t="s">
        <v>202</v>
      </c>
      <c r="AU496" s="17" t="s">
        <v>81</v>
      </c>
      <c r="AY496" s="17" t="s">
        <v>137</v>
      </c>
      <c r="BE496" s="175">
        <f>IF(N496="základní",J496,0)</f>
        <v>0</v>
      </c>
      <c r="BF496" s="175">
        <f>IF(N496="snížená",J496,0)</f>
        <v>0</v>
      </c>
      <c r="BG496" s="175">
        <f>IF(N496="zákl. přenesená",J496,0)</f>
        <v>0</v>
      </c>
      <c r="BH496" s="175">
        <f>IF(N496="sníž. přenesená",J496,0)</f>
        <v>0</v>
      </c>
      <c r="BI496" s="175">
        <f>IF(N496="nulová",J496,0)</f>
        <v>0</v>
      </c>
      <c r="BJ496" s="17" t="s">
        <v>22</v>
      </c>
      <c r="BK496" s="175">
        <f>ROUND(I496*H496,2)</f>
        <v>0</v>
      </c>
      <c r="BL496" s="17" t="s">
        <v>221</v>
      </c>
      <c r="BM496" s="17" t="s">
        <v>1045</v>
      </c>
    </row>
    <row r="497" spans="2:47" s="1" customFormat="1" ht="22.5" customHeight="1">
      <c r="B497" s="34"/>
      <c r="D497" s="176" t="s">
        <v>146</v>
      </c>
      <c r="F497" s="177" t="s">
        <v>335</v>
      </c>
      <c r="I497" s="178"/>
      <c r="L497" s="34"/>
      <c r="M497" s="63"/>
      <c r="N497" s="35"/>
      <c r="O497" s="35"/>
      <c r="P497" s="35"/>
      <c r="Q497" s="35"/>
      <c r="R497" s="35"/>
      <c r="S497" s="35"/>
      <c r="T497" s="64"/>
      <c r="AT497" s="17" t="s">
        <v>146</v>
      </c>
      <c r="AU497" s="17" t="s">
        <v>81</v>
      </c>
    </row>
    <row r="498" spans="2:51" s="11" customFormat="1" ht="31.5" customHeight="1">
      <c r="B498" s="179"/>
      <c r="D498" s="176" t="s">
        <v>147</v>
      </c>
      <c r="E498" s="180" t="s">
        <v>3</v>
      </c>
      <c r="F498" s="181" t="s">
        <v>337</v>
      </c>
      <c r="H498" s="182" t="s">
        <v>3</v>
      </c>
      <c r="I498" s="183"/>
      <c r="L498" s="179"/>
      <c r="M498" s="184"/>
      <c r="N498" s="185"/>
      <c r="O498" s="185"/>
      <c r="P498" s="185"/>
      <c r="Q498" s="185"/>
      <c r="R498" s="185"/>
      <c r="S498" s="185"/>
      <c r="T498" s="186"/>
      <c r="AT498" s="182" t="s">
        <v>147</v>
      </c>
      <c r="AU498" s="182" t="s">
        <v>81</v>
      </c>
      <c r="AV498" s="11" t="s">
        <v>22</v>
      </c>
      <c r="AW498" s="11" t="s">
        <v>37</v>
      </c>
      <c r="AX498" s="11" t="s">
        <v>73</v>
      </c>
      <c r="AY498" s="182" t="s">
        <v>137</v>
      </c>
    </row>
    <row r="499" spans="2:51" s="12" customFormat="1" ht="22.5" customHeight="1">
      <c r="B499" s="187"/>
      <c r="D499" s="176" t="s">
        <v>147</v>
      </c>
      <c r="E499" s="188" t="s">
        <v>3</v>
      </c>
      <c r="F499" s="189" t="s">
        <v>487</v>
      </c>
      <c r="H499" s="190">
        <v>70</v>
      </c>
      <c r="I499" s="191"/>
      <c r="L499" s="187"/>
      <c r="M499" s="192"/>
      <c r="N499" s="193"/>
      <c r="O499" s="193"/>
      <c r="P499" s="193"/>
      <c r="Q499" s="193"/>
      <c r="R499" s="193"/>
      <c r="S499" s="193"/>
      <c r="T499" s="194"/>
      <c r="AT499" s="188" t="s">
        <v>147</v>
      </c>
      <c r="AU499" s="188" t="s">
        <v>81</v>
      </c>
      <c r="AV499" s="12" t="s">
        <v>81</v>
      </c>
      <c r="AW499" s="12" t="s">
        <v>37</v>
      </c>
      <c r="AX499" s="12" t="s">
        <v>73</v>
      </c>
      <c r="AY499" s="188" t="s">
        <v>137</v>
      </c>
    </row>
    <row r="500" spans="2:51" s="13" customFormat="1" ht="22.5" customHeight="1">
      <c r="B500" s="195"/>
      <c r="D500" s="196" t="s">
        <v>147</v>
      </c>
      <c r="E500" s="197" t="s">
        <v>3</v>
      </c>
      <c r="F500" s="198" t="s">
        <v>150</v>
      </c>
      <c r="H500" s="199">
        <v>70</v>
      </c>
      <c r="I500" s="200"/>
      <c r="L500" s="195"/>
      <c r="M500" s="201"/>
      <c r="N500" s="202"/>
      <c r="O500" s="202"/>
      <c r="P500" s="202"/>
      <c r="Q500" s="202"/>
      <c r="R500" s="202"/>
      <c r="S500" s="202"/>
      <c r="T500" s="203"/>
      <c r="AT500" s="204" t="s">
        <v>147</v>
      </c>
      <c r="AU500" s="204" t="s">
        <v>81</v>
      </c>
      <c r="AV500" s="13" t="s">
        <v>145</v>
      </c>
      <c r="AW500" s="13" t="s">
        <v>37</v>
      </c>
      <c r="AX500" s="13" t="s">
        <v>22</v>
      </c>
      <c r="AY500" s="204" t="s">
        <v>137</v>
      </c>
    </row>
    <row r="501" spans="2:65" s="1" customFormat="1" ht="22.5" customHeight="1">
      <c r="B501" s="163"/>
      <c r="C501" s="164" t="s">
        <v>521</v>
      </c>
      <c r="D501" s="164" t="s">
        <v>140</v>
      </c>
      <c r="E501" s="165" t="s">
        <v>340</v>
      </c>
      <c r="F501" s="166" t="s">
        <v>341</v>
      </c>
      <c r="G501" s="167" t="s">
        <v>342</v>
      </c>
      <c r="H501" s="219"/>
      <c r="I501" s="169"/>
      <c r="J501" s="170">
        <f>ROUND(I501*H501,2)</f>
        <v>0</v>
      </c>
      <c r="K501" s="166" t="s">
        <v>3</v>
      </c>
      <c r="L501" s="34"/>
      <c r="M501" s="171" t="s">
        <v>3</v>
      </c>
      <c r="N501" s="172" t="s">
        <v>44</v>
      </c>
      <c r="O501" s="35"/>
      <c r="P501" s="173">
        <f>O501*H501</f>
        <v>0</v>
      </c>
      <c r="Q501" s="173">
        <v>0</v>
      </c>
      <c r="R501" s="173">
        <f>Q501*H501</f>
        <v>0</v>
      </c>
      <c r="S501" s="173">
        <v>0</v>
      </c>
      <c r="T501" s="174">
        <f>S501*H501</f>
        <v>0</v>
      </c>
      <c r="AR501" s="17" t="s">
        <v>221</v>
      </c>
      <c r="AT501" s="17" t="s">
        <v>140</v>
      </c>
      <c r="AU501" s="17" t="s">
        <v>81</v>
      </c>
      <c r="AY501" s="17" t="s">
        <v>137</v>
      </c>
      <c r="BE501" s="175">
        <f>IF(N501="základní",J501,0)</f>
        <v>0</v>
      </c>
      <c r="BF501" s="175">
        <f>IF(N501="snížená",J501,0)</f>
        <v>0</v>
      </c>
      <c r="BG501" s="175">
        <f>IF(N501="zákl. přenesená",J501,0)</f>
        <v>0</v>
      </c>
      <c r="BH501" s="175">
        <f>IF(N501="sníž. přenesená",J501,0)</f>
        <v>0</v>
      </c>
      <c r="BI501" s="175">
        <f>IF(N501="nulová",J501,0)</f>
        <v>0</v>
      </c>
      <c r="BJ501" s="17" t="s">
        <v>22</v>
      </c>
      <c r="BK501" s="175">
        <f>ROUND(I501*H501,2)</f>
        <v>0</v>
      </c>
      <c r="BL501" s="17" t="s">
        <v>221</v>
      </c>
      <c r="BM501" s="17" t="s">
        <v>1046</v>
      </c>
    </row>
    <row r="502" spans="2:47" s="1" customFormat="1" ht="22.5" customHeight="1">
      <c r="B502" s="34"/>
      <c r="D502" s="176" t="s">
        <v>146</v>
      </c>
      <c r="F502" s="177" t="s">
        <v>341</v>
      </c>
      <c r="I502" s="178"/>
      <c r="L502" s="34"/>
      <c r="M502" s="63"/>
      <c r="N502" s="35"/>
      <c r="O502" s="35"/>
      <c r="P502" s="35"/>
      <c r="Q502" s="35"/>
      <c r="R502" s="35"/>
      <c r="S502" s="35"/>
      <c r="T502" s="64"/>
      <c r="AT502" s="17" t="s">
        <v>146</v>
      </c>
      <c r="AU502" s="17" t="s">
        <v>81</v>
      </c>
    </row>
    <row r="503" spans="2:63" s="10" customFormat="1" ht="29.25" customHeight="1">
      <c r="B503" s="149"/>
      <c r="D503" s="160" t="s">
        <v>72</v>
      </c>
      <c r="E503" s="161" t="s">
        <v>1047</v>
      </c>
      <c r="F503" s="161" t="s">
        <v>1048</v>
      </c>
      <c r="I503" s="152"/>
      <c r="J503" s="162">
        <f>BK503</f>
        <v>0</v>
      </c>
      <c r="L503" s="149"/>
      <c r="M503" s="154"/>
      <c r="N503" s="155"/>
      <c r="O503" s="155"/>
      <c r="P503" s="156">
        <f>SUM(P504:P507)</f>
        <v>0</v>
      </c>
      <c r="Q503" s="155"/>
      <c r="R503" s="156">
        <f>SUM(R504:R507)</f>
        <v>0</v>
      </c>
      <c r="S503" s="155"/>
      <c r="T503" s="157">
        <f>SUM(T504:T507)</f>
        <v>0</v>
      </c>
      <c r="AR503" s="150" t="s">
        <v>81</v>
      </c>
      <c r="AT503" s="158" t="s">
        <v>72</v>
      </c>
      <c r="AU503" s="158" t="s">
        <v>22</v>
      </c>
      <c r="AY503" s="150" t="s">
        <v>137</v>
      </c>
      <c r="BK503" s="159">
        <f>SUM(BK504:BK507)</f>
        <v>0</v>
      </c>
    </row>
    <row r="504" spans="2:65" s="1" customFormat="1" ht="31.5" customHeight="1">
      <c r="B504" s="163"/>
      <c r="C504" s="164" t="s">
        <v>528</v>
      </c>
      <c r="D504" s="164" t="s">
        <v>140</v>
      </c>
      <c r="E504" s="165" t="s">
        <v>1049</v>
      </c>
      <c r="F504" s="166" t="s">
        <v>1050</v>
      </c>
      <c r="G504" s="167" t="s">
        <v>703</v>
      </c>
      <c r="H504" s="168">
        <v>1</v>
      </c>
      <c r="I504" s="169"/>
      <c r="J504" s="170">
        <f>ROUND(I504*H504,2)</f>
        <v>0</v>
      </c>
      <c r="K504" s="166" t="s">
        <v>3</v>
      </c>
      <c r="L504" s="34"/>
      <c r="M504" s="171" t="s">
        <v>3</v>
      </c>
      <c r="N504" s="172" t="s">
        <v>44</v>
      </c>
      <c r="O504" s="35"/>
      <c r="P504" s="173">
        <f>O504*H504</f>
        <v>0</v>
      </c>
      <c r="Q504" s="173">
        <v>0</v>
      </c>
      <c r="R504" s="173">
        <f>Q504*H504</f>
        <v>0</v>
      </c>
      <c r="S504" s="173">
        <v>0</v>
      </c>
      <c r="T504" s="174">
        <f>S504*H504</f>
        <v>0</v>
      </c>
      <c r="AR504" s="17" t="s">
        <v>221</v>
      </c>
      <c r="AT504" s="17" t="s">
        <v>140</v>
      </c>
      <c r="AU504" s="17" t="s">
        <v>81</v>
      </c>
      <c r="AY504" s="17" t="s">
        <v>137</v>
      </c>
      <c r="BE504" s="175">
        <f>IF(N504="základní",J504,0)</f>
        <v>0</v>
      </c>
      <c r="BF504" s="175">
        <f>IF(N504="snížená",J504,0)</f>
        <v>0</v>
      </c>
      <c r="BG504" s="175">
        <f>IF(N504="zákl. přenesená",J504,0)</f>
        <v>0</v>
      </c>
      <c r="BH504" s="175">
        <f>IF(N504="sníž. přenesená",J504,0)</f>
        <v>0</v>
      </c>
      <c r="BI504" s="175">
        <f>IF(N504="nulová",J504,0)</f>
        <v>0</v>
      </c>
      <c r="BJ504" s="17" t="s">
        <v>22</v>
      </c>
      <c r="BK504" s="175">
        <f>ROUND(I504*H504,2)</f>
        <v>0</v>
      </c>
      <c r="BL504" s="17" t="s">
        <v>221</v>
      </c>
      <c r="BM504" s="17" t="s">
        <v>1051</v>
      </c>
    </row>
    <row r="505" spans="2:47" s="1" customFormat="1" ht="30" customHeight="1">
      <c r="B505" s="34"/>
      <c r="D505" s="176" t="s">
        <v>146</v>
      </c>
      <c r="F505" s="177" t="s">
        <v>1050</v>
      </c>
      <c r="I505" s="178"/>
      <c r="L505" s="34"/>
      <c r="M505" s="63"/>
      <c r="N505" s="35"/>
      <c r="O505" s="35"/>
      <c r="P505" s="35"/>
      <c r="Q505" s="35"/>
      <c r="R505" s="35"/>
      <c r="S505" s="35"/>
      <c r="T505" s="64"/>
      <c r="AT505" s="17" t="s">
        <v>146</v>
      </c>
      <c r="AU505" s="17" t="s">
        <v>81</v>
      </c>
    </row>
    <row r="506" spans="2:51" s="12" customFormat="1" ht="22.5" customHeight="1">
      <c r="B506" s="187"/>
      <c r="D506" s="176" t="s">
        <v>147</v>
      </c>
      <c r="E506" s="188" t="s">
        <v>3</v>
      </c>
      <c r="F506" s="189" t="s">
        <v>1052</v>
      </c>
      <c r="H506" s="190">
        <v>1</v>
      </c>
      <c r="I506" s="191"/>
      <c r="L506" s="187"/>
      <c r="M506" s="192"/>
      <c r="N506" s="193"/>
      <c r="O506" s="193"/>
      <c r="P506" s="193"/>
      <c r="Q506" s="193"/>
      <c r="R506" s="193"/>
      <c r="S506" s="193"/>
      <c r="T506" s="194"/>
      <c r="AT506" s="188" t="s">
        <v>147</v>
      </c>
      <c r="AU506" s="188" t="s">
        <v>81</v>
      </c>
      <c r="AV506" s="12" t="s">
        <v>81</v>
      </c>
      <c r="AW506" s="12" t="s">
        <v>37</v>
      </c>
      <c r="AX506" s="12" t="s">
        <v>73</v>
      </c>
      <c r="AY506" s="188" t="s">
        <v>137</v>
      </c>
    </row>
    <row r="507" spans="2:51" s="13" customFormat="1" ht="22.5" customHeight="1">
      <c r="B507" s="195"/>
      <c r="D507" s="176" t="s">
        <v>147</v>
      </c>
      <c r="E507" s="205" t="s">
        <v>3</v>
      </c>
      <c r="F507" s="206" t="s">
        <v>150</v>
      </c>
      <c r="H507" s="207">
        <v>1</v>
      </c>
      <c r="I507" s="200"/>
      <c r="L507" s="195"/>
      <c r="M507" s="201"/>
      <c r="N507" s="202"/>
      <c r="O507" s="202"/>
      <c r="P507" s="202"/>
      <c r="Q507" s="202"/>
      <c r="R507" s="202"/>
      <c r="S507" s="202"/>
      <c r="T507" s="203"/>
      <c r="AT507" s="204" t="s">
        <v>147</v>
      </c>
      <c r="AU507" s="204" t="s">
        <v>81</v>
      </c>
      <c r="AV507" s="13" t="s">
        <v>145</v>
      </c>
      <c r="AW507" s="13" t="s">
        <v>37</v>
      </c>
      <c r="AX507" s="13" t="s">
        <v>22</v>
      </c>
      <c r="AY507" s="204" t="s">
        <v>137</v>
      </c>
    </row>
    <row r="508" spans="2:63" s="10" customFormat="1" ht="29.25" customHeight="1">
      <c r="B508" s="149"/>
      <c r="D508" s="160" t="s">
        <v>72</v>
      </c>
      <c r="E508" s="161" t="s">
        <v>343</v>
      </c>
      <c r="F508" s="161" t="s">
        <v>344</v>
      </c>
      <c r="I508" s="152"/>
      <c r="J508" s="162">
        <f>BK508</f>
        <v>0</v>
      </c>
      <c r="L508" s="149"/>
      <c r="M508" s="154"/>
      <c r="N508" s="155"/>
      <c r="O508" s="155"/>
      <c r="P508" s="156">
        <f>SUM(P509:P544)</f>
        <v>0</v>
      </c>
      <c r="Q508" s="155"/>
      <c r="R508" s="156">
        <f>SUM(R509:R544)</f>
        <v>0</v>
      </c>
      <c r="S508" s="155"/>
      <c r="T508" s="157">
        <f>SUM(T509:T544)</f>
        <v>0</v>
      </c>
      <c r="AR508" s="150" t="s">
        <v>81</v>
      </c>
      <c r="AT508" s="158" t="s">
        <v>72</v>
      </c>
      <c r="AU508" s="158" t="s">
        <v>22</v>
      </c>
      <c r="AY508" s="150" t="s">
        <v>137</v>
      </c>
      <c r="BK508" s="159">
        <f>SUM(BK509:BK544)</f>
        <v>0</v>
      </c>
    </row>
    <row r="509" spans="2:65" s="1" customFormat="1" ht="22.5" customHeight="1">
      <c r="B509" s="163"/>
      <c r="C509" s="164" t="s">
        <v>533</v>
      </c>
      <c r="D509" s="164" t="s">
        <v>140</v>
      </c>
      <c r="E509" s="165" t="s">
        <v>346</v>
      </c>
      <c r="F509" s="166" t="s">
        <v>347</v>
      </c>
      <c r="G509" s="167" t="s">
        <v>336</v>
      </c>
      <c r="H509" s="168">
        <v>40</v>
      </c>
      <c r="I509" s="169"/>
      <c r="J509" s="170">
        <f>ROUND(I509*H509,2)</f>
        <v>0</v>
      </c>
      <c r="K509" s="166" t="s">
        <v>3</v>
      </c>
      <c r="L509" s="34"/>
      <c r="M509" s="171" t="s">
        <v>3</v>
      </c>
      <c r="N509" s="172" t="s">
        <v>44</v>
      </c>
      <c r="O509" s="35"/>
      <c r="P509" s="173">
        <f>O509*H509</f>
        <v>0</v>
      </c>
      <c r="Q509" s="173">
        <v>0</v>
      </c>
      <c r="R509" s="173">
        <f>Q509*H509</f>
        <v>0</v>
      </c>
      <c r="S509" s="173">
        <v>0</v>
      </c>
      <c r="T509" s="174">
        <f>S509*H509</f>
        <v>0</v>
      </c>
      <c r="AR509" s="17" t="s">
        <v>221</v>
      </c>
      <c r="AT509" s="17" t="s">
        <v>140</v>
      </c>
      <c r="AU509" s="17" t="s">
        <v>81</v>
      </c>
      <c r="AY509" s="17" t="s">
        <v>137</v>
      </c>
      <c r="BE509" s="175">
        <f>IF(N509="základní",J509,0)</f>
        <v>0</v>
      </c>
      <c r="BF509" s="175">
        <f>IF(N509="snížená",J509,0)</f>
        <v>0</v>
      </c>
      <c r="BG509" s="175">
        <f>IF(N509="zákl. přenesená",J509,0)</f>
        <v>0</v>
      </c>
      <c r="BH509" s="175">
        <f>IF(N509="sníž. přenesená",J509,0)</f>
        <v>0</v>
      </c>
      <c r="BI509" s="175">
        <f>IF(N509="nulová",J509,0)</f>
        <v>0</v>
      </c>
      <c r="BJ509" s="17" t="s">
        <v>22</v>
      </c>
      <c r="BK509" s="175">
        <f>ROUND(I509*H509,2)</f>
        <v>0</v>
      </c>
      <c r="BL509" s="17" t="s">
        <v>221</v>
      </c>
      <c r="BM509" s="17" t="s">
        <v>1053</v>
      </c>
    </row>
    <row r="510" spans="2:47" s="1" customFormat="1" ht="22.5" customHeight="1">
      <c r="B510" s="34"/>
      <c r="D510" s="176" t="s">
        <v>146</v>
      </c>
      <c r="F510" s="177" t="s">
        <v>347</v>
      </c>
      <c r="I510" s="178"/>
      <c r="L510" s="34"/>
      <c r="M510" s="63"/>
      <c r="N510" s="35"/>
      <c r="O510" s="35"/>
      <c r="P510" s="35"/>
      <c r="Q510" s="35"/>
      <c r="R510" s="35"/>
      <c r="S510" s="35"/>
      <c r="T510" s="64"/>
      <c r="AT510" s="17" t="s">
        <v>146</v>
      </c>
      <c r="AU510" s="17" t="s">
        <v>81</v>
      </c>
    </row>
    <row r="511" spans="2:51" s="11" customFormat="1" ht="22.5" customHeight="1">
      <c r="B511" s="179"/>
      <c r="D511" s="176" t="s">
        <v>147</v>
      </c>
      <c r="E511" s="180" t="s">
        <v>3</v>
      </c>
      <c r="F511" s="181" t="s">
        <v>348</v>
      </c>
      <c r="H511" s="182" t="s">
        <v>3</v>
      </c>
      <c r="I511" s="183"/>
      <c r="L511" s="179"/>
      <c r="M511" s="184"/>
      <c r="N511" s="185"/>
      <c r="O511" s="185"/>
      <c r="P511" s="185"/>
      <c r="Q511" s="185"/>
      <c r="R511" s="185"/>
      <c r="S511" s="185"/>
      <c r="T511" s="186"/>
      <c r="AT511" s="182" t="s">
        <v>147</v>
      </c>
      <c r="AU511" s="182" t="s">
        <v>81</v>
      </c>
      <c r="AV511" s="11" t="s">
        <v>22</v>
      </c>
      <c r="AW511" s="11" t="s">
        <v>37</v>
      </c>
      <c r="AX511" s="11" t="s">
        <v>73</v>
      </c>
      <c r="AY511" s="182" t="s">
        <v>137</v>
      </c>
    </row>
    <row r="512" spans="2:51" s="12" customFormat="1" ht="22.5" customHeight="1">
      <c r="B512" s="187"/>
      <c r="D512" s="176" t="s">
        <v>147</v>
      </c>
      <c r="E512" s="188" t="s">
        <v>3</v>
      </c>
      <c r="F512" s="189" t="s">
        <v>1054</v>
      </c>
      <c r="H512" s="190">
        <v>40</v>
      </c>
      <c r="I512" s="191"/>
      <c r="L512" s="187"/>
      <c r="M512" s="192"/>
      <c r="N512" s="193"/>
      <c r="O512" s="193"/>
      <c r="P512" s="193"/>
      <c r="Q512" s="193"/>
      <c r="R512" s="193"/>
      <c r="S512" s="193"/>
      <c r="T512" s="194"/>
      <c r="AT512" s="188" t="s">
        <v>147</v>
      </c>
      <c r="AU512" s="188" t="s">
        <v>81</v>
      </c>
      <c r="AV512" s="12" t="s">
        <v>81</v>
      </c>
      <c r="AW512" s="12" t="s">
        <v>37</v>
      </c>
      <c r="AX512" s="12" t="s">
        <v>73</v>
      </c>
      <c r="AY512" s="188" t="s">
        <v>137</v>
      </c>
    </row>
    <row r="513" spans="2:51" s="13" customFormat="1" ht="22.5" customHeight="1">
      <c r="B513" s="195"/>
      <c r="D513" s="196" t="s">
        <v>147</v>
      </c>
      <c r="E513" s="197" t="s">
        <v>3</v>
      </c>
      <c r="F513" s="198" t="s">
        <v>150</v>
      </c>
      <c r="H513" s="199">
        <v>40</v>
      </c>
      <c r="I513" s="200"/>
      <c r="L513" s="195"/>
      <c r="M513" s="201"/>
      <c r="N513" s="202"/>
      <c r="O513" s="202"/>
      <c r="P513" s="202"/>
      <c r="Q513" s="202"/>
      <c r="R513" s="202"/>
      <c r="S513" s="202"/>
      <c r="T513" s="203"/>
      <c r="AT513" s="204" t="s">
        <v>147</v>
      </c>
      <c r="AU513" s="204" t="s">
        <v>81</v>
      </c>
      <c r="AV513" s="13" t="s">
        <v>145</v>
      </c>
      <c r="AW513" s="13" t="s">
        <v>37</v>
      </c>
      <c r="AX513" s="13" t="s">
        <v>22</v>
      </c>
      <c r="AY513" s="204" t="s">
        <v>137</v>
      </c>
    </row>
    <row r="514" spans="2:65" s="1" customFormat="1" ht="22.5" customHeight="1">
      <c r="B514" s="163"/>
      <c r="C514" s="164" t="s">
        <v>537</v>
      </c>
      <c r="D514" s="164" t="s">
        <v>140</v>
      </c>
      <c r="E514" s="165" t="s">
        <v>351</v>
      </c>
      <c r="F514" s="166" t="s">
        <v>352</v>
      </c>
      <c r="G514" s="167" t="s">
        <v>336</v>
      </c>
      <c r="H514" s="168">
        <v>10</v>
      </c>
      <c r="I514" s="169"/>
      <c r="J514" s="170">
        <f>ROUND(I514*H514,2)</f>
        <v>0</v>
      </c>
      <c r="K514" s="166" t="s">
        <v>3</v>
      </c>
      <c r="L514" s="34"/>
      <c r="M514" s="171" t="s">
        <v>3</v>
      </c>
      <c r="N514" s="172" t="s">
        <v>44</v>
      </c>
      <c r="O514" s="35"/>
      <c r="P514" s="173">
        <f>O514*H514</f>
        <v>0</v>
      </c>
      <c r="Q514" s="173">
        <v>0</v>
      </c>
      <c r="R514" s="173">
        <f>Q514*H514</f>
        <v>0</v>
      </c>
      <c r="S514" s="173">
        <v>0</v>
      </c>
      <c r="T514" s="174">
        <f>S514*H514</f>
        <v>0</v>
      </c>
      <c r="AR514" s="17" t="s">
        <v>221</v>
      </c>
      <c r="AT514" s="17" t="s">
        <v>140</v>
      </c>
      <c r="AU514" s="17" t="s">
        <v>81</v>
      </c>
      <c r="AY514" s="17" t="s">
        <v>137</v>
      </c>
      <c r="BE514" s="175">
        <f>IF(N514="základní",J514,0)</f>
        <v>0</v>
      </c>
      <c r="BF514" s="175">
        <f>IF(N514="snížená",J514,0)</f>
        <v>0</v>
      </c>
      <c r="BG514" s="175">
        <f>IF(N514="zákl. přenesená",J514,0)</f>
        <v>0</v>
      </c>
      <c r="BH514" s="175">
        <f>IF(N514="sníž. přenesená",J514,0)</f>
        <v>0</v>
      </c>
      <c r="BI514" s="175">
        <f>IF(N514="nulová",J514,0)</f>
        <v>0</v>
      </c>
      <c r="BJ514" s="17" t="s">
        <v>22</v>
      </c>
      <c r="BK514" s="175">
        <f>ROUND(I514*H514,2)</f>
        <v>0</v>
      </c>
      <c r="BL514" s="17" t="s">
        <v>221</v>
      </c>
      <c r="BM514" s="17" t="s">
        <v>1055</v>
      </c>
    </row>
    <row r="515" spans="2:47" s="1" customFormat="1" ht="22.5" customHeight="1">
      <c r="B515" s="34"/>
      <c r="D515" s="176" t="s">
        <v>146</v>
      </c>
      <c r="F515" s="177" t="s">
        <v>352</v>
      </c>
      <c r="I515" s="178"/>
      <c r="L515" s="34"/>
      <c r="M515" s="63"/>
      <c r="N515" s="35"/>
      <c r="O515" s="35"/>
      <c r="P515" s="35"/>
      <c r="Q515" s="35"/>
      <c r="R515" s="35"/>
      <c r="S515" s="35"/>
      <c r="T515" s="64"/>
      <c r="AT515" s="17" t="s">
        <v>146</v>
      </c>
      <c r="AU515" s="17" t="s">
        <v>81</v>
      </c>
    </row>
    <row r="516" spans="2:51" s="11" customFormat="1" ht="22.5" customHeight="1">
      <c r="B516" s="179"/>
      <c r="D516" s="176" t="s">
        <v>147</v>
      </c>
      <c r="E516" s="180" t="s">
        <v>3</v>
      </c>
      <c r="F516" s="181" t="s">
        <v>353</v>
      </c>
      <c r="H516" s="182" t="s">
        <v>3</v>
      </c>
      <c r="I516" s="183"/>
      <c r="L516" s="179"/>
      <c r="M516" s="184"/>
      <c r="N516" s="185"/>
      <c r="O516" s="185"/>
      <c r="P516" s="185"/>
      <c r="Q516" s="185"/>
      <c r="R516" s="185"/>
      <c r="S516" s="185"/>
      <c r="T516" s="186"/>
      <c r="AT516" s="182" t="s">
        <v>147</v>
      </c>
      <c r="AU516" s="182" t="s">
        <v>81</v>
      </c>
      <c r="AV516" s="11" t="s">
        <v>22</v>
      </c>
      <c r="AW516" s="11" t="s">
        <v>37</v>
      </c>
      <c r="AX516" s="11" t="s">
        <v>73</v>
      </c>
      <c r="AY516" s="182" t="s">
        <v>137</v>
      </c>
    </row>
    <row r="517" spans="2:51" s="12" customFormat="1" ht="22.5" customHeight="1">
      <c r="B517" s="187"/>
      <c r="D517" s="176" t="s">
        <v>147</v>
      </c>
      <c r="E517" s="188" t="s">
        <v>3</v>
      </c>
      <c r="F517" s="189" t="s">
        <v>1056</v>
      </c>
      <c r="H517" s="190">
        <v>10</v>
      </c>
      <c r="I517" s="191"/>
      <c r="L517" s="187"/>
      <c r="M517" s="192"/>
      <c r="N517" s="193"/>
      <c r="O517" s="193"/>
      <c r="P517" s="193"/>
      <c r="Q517" s="193"/>
      <c r="R517" s="193"/>
      <c r="S517" s="193"/>
      <c r="T517" s="194"/>
      <c r="AT517" s="188" t="s">
        <v>147</v>
      </c>
      <c r="AU517" s="188" t="s">
        <v>81</v>
      </c>
      <c r="AV517" s="12" t="s">
        <v>81</v>
      </c>
      <c r="AW517" s="12" t="s">
        <v>37</v>
      </c>
      <c r="AX517" s="12" t="s">
        <v>73</v>
      </c>
      <c r="AY517" s="188" t="s">
        <v>137</v>
      </c>
    </row>
    <row r="518" spans="2:51" s="13" customFormat="1" ht="22.5" customHeight="1">
      <c r="B518" s="195"/>
      <c r="D518" s="196" t="s">
        <v>147</v>
      </c>
      <c r="E518" s="197" t="s">
        <v>3</v>
      </c>
      <c r="F518" s="198" t="s">
        <v>150</v>
      </c>
      <c r="H518" s="199">
        <v>10</v>
      </c>
      <c r="I518" s="200"/>
      <c r="L518" s="195"/>
      <c r="M518" s="201"/>
      <c r="N518" s="202"/>
      <c r="O518" s="202"/>
      <c r="P518" s="202"/>
      <c r="Q518" s="202"/>
      <c r="R518" s="202"/>
      <c r="S518" s="202"/>
      <c r="T518" s="203"/>
      <c r="AT518" s="204" t="s">
        <v>147</v>
      </c>
      <c r="AU518" s="204" t="s">
        <v>81</v>
      </c>
      <c r="AV518" s="13" t="s">
        <v>145</v>
      </c>
      <c r="AW518" s="13" t="s">
        <v>37</v>
      </c>
      <c r="AX518" s="13" t="s">
        <v>22</v>
      </c>
      <c r="AY518" s="204" t="s">
        <v>137</v>
      </c>
    </row>
    <row r="519" spans="2:65" s="1" customFormat="1" ht="22.5" customHeight="1">
      <c r="B519" s="163"/>
      <c r="C519" s="164" t="s">
        <v>541</v>
      </c>
      <c r="D519" s="164" t="s">
        <v>140</v>
      </c>
      <c r="E519" s="165" t="s">
        <v>356</v>
      </c>
      <c r="F519" s="166" t="s">
        <v>357</v>
      </c>
      <c r="G519" s="167" t="s">
        <v>336</v>
      </c>
      <c r="H519" s="168">
        <v>22</v>
      </c>
      <c r="I519" s="169"/>
      <c r="J519" s="170">
        <f>ROUND(I519*H519,2)</f>
        <v>0</v>
      </c>
      <c r="K519" s="166" t="s">
        <v>3</v>
      </c>
      <c r="L519" s="34"/>
      <c r="M519" s="171" t="s">
        <v>3</v>
      </c>
      <c r="N519" s="172" t="s">
        <v>44</v>
      </c>
      <c r="O519" s="35"/>
      <c r="P519" s="173">
        <f>O519*H519</f>
        <v>0</v>
      </c>
      <c r="Q519" s="173">
        <v>0</v>
      </c>
      <c r="R519" s="173">
        <f>Q519*H519</f>
        <v>0</v>
      </c>
      <c r="S519" s="173">
        <v>0</v>
      </c>
      <c r="T519" s="174">
        <f>S519*H519</f>
        <v>0</v>
      </c>
      <c r="AR519" s="17" t="s">
        <v>221</v>
      </c>
      <c r="AT519" s="17" t="s">
        <v>140</v>
      </c>
      <c r="AU519" s="17" t="s">
        <v>81</v>
      </c>
      <c r="AY519" s="17" t="s">
        <v>137</v>
      </c>
      <c r="BE519" s="175">
        <f>IF(N519="základní",J519,0)</f>
        <v>0</v>
      </c>
      <c r="BF519" s="175">
        <f>IF(N519="snížená",J519,0)</f>
        <v>0</v>
      </c>
      <c r="BG519" s="175">
        <f>IF(N519="zákl. přenesená",J519,0)</f>
        <v>0</v>
      </c>
      <c r="BH519" s="175">
        <f>IF(N519="sníž. přenesená",J519,0)</f>
        <v>0</v>
      </c>
      <c r="BI519" s="175">
        <f>IF(N519="nulová",J519,0)</f>
        <v>0</v>
      </c>
      <c r="BJ519" s="17" t="s">
        <v>22</v>
      </c>
      <c r="BK519" s="175">
        <f>ROUND(I519*H519,2)</f>
        <v>0</v>
      </c>
      <c r="BL519" s="17" t="s">
        <v>221</v>
      </c>
      <c r="BM519" s="17" t="s">
        <v>1057</v>
      </c>
    </row>
    <row r="520" spans="2:47" s="1" customFormat="1" ht="22.5" customHeight="1">
      <c r="B520" s="34"/>
      <c r="D520" s="176" t="s">
        <v>146</v>
      </c>
      <c r="F520" s="177" t="s">
        <v>357</v>
      </c>
      <c r="I520" s="178"/>
      <c r="L520" s="34"/>
      <c r="M520" s="63"/>
      <c r="N520" s="35"/>
      <c r="O520" s="35"/>
      <c r="P520" s="35"/>
      <c r="Q520" s="35"/>
      <c r="R520" s="35"/>
      <c r="S520" s="35"/>
      <c r="T520" s="64"/>
      <c r="AT520" s="17" t="s">
        <v>146</v>
      </c>
      <c r="AU520" s="17" t="s">
        <v>81</v>
      </c>
    </row>
    <row r="521" spans="2:51" s="11" customFormat="1" ht="22.5" customHeight="1">
      <c r="B521" s="179"/>
      <c r="D521" s="176" t="s">
        <v>147</v>
      </c>
      <c r="E521" s="180" t="s">
        <v>3</v>
      </c>
      <c r="F521" s="181" t="s">
        <v>358</v>
      </c>
      <c r="H521" s="182" t="s">
        <v>3</v>
      </c>
      <c r="I521" s="183"/>
      <c r="L521" s="179"/>
      <c r="M521" s="184"/>
      <c r="N521" s="185"/>
      <c r="O521" s="185"/>
      <c r="P521" s="185"/>
      <c r="Q521" s="185"/>
      <c r="R521" s="185"/>
      <c r="S521" s="185"/>
      <c r="T521" s="186"/>
      <c r="AT521" s="182" t="s">
        <v>147</v>
      </c>
      <c r="AU521" s="182" t="s">
        <v>81</v>
      </c>
      <c r="AV521" s="11" t="s">
        <v>22</v>
      </c>
      <c r="AW521" s="11" t="s">
        <v>37</v>
      </c>
      <c r="AX521" s="11" t="s">
        <v>73</v>
      </c>
      <c r="AY521" s="182" t="s">
        <v>137</v>
      </c>
    </row>
    <row r="522" spans="2:51" s="12" customFormat="1" ht="22.5" customHeight="1">
      <c r="B522" s="187"/>
      <c r="D522" s="176" t="s">
        <v>147</v>
      </c>
      <c r="E522" s="188" t="s">
        <v>3</v>
      </c>
      <c r="F522" s="189" t="s">
        <v>1058</v>
      </c>
      <c r="H522" s="190">
        <v>8</v>
      </c>
      <c r="I522" s="191"/>
      <c r="L522" s="187"/>
      <c r="M522" s="192"/>
      <c r="N522" s="193"/>
      <c r="O522" s="193"/>
      <c r="P522" s="193"/>
      <c r="Q522" s="193"/>
      <c r="R522" s="193"/>
      <c r="S522" s="193"/>
      <c r="T522" s="194"/>
      <c r="AT522" s="188" t="s">
        <v>147</v>
      </c>
      <c r="AU522" s="188" t="s">
        <v>81</v>
      </c>
      <c r="AV522" s="12" t="s">
        <v>81</v>
      </c>
      <c r="AW522" s="12" t="s">
        <v>37</v>
      </c>
      <c r="AX522" s="12" t="s">
        <v>73</v>
      </c>
      <c r="AY522" s="188" t="s">
        <v>137</v>
      </c>
    </row>
    <row r="523" spans="2:51" s="12" customFormat="1" ht="22.5" customHeight="1">
      <c r="B523" s="187"/>
      <c r="D523" s="176" t="s">
        <v>147</v>
      </c>
      <c r="E523" s="188" t="s">
        <v>3</v>
      </c>
      <c r="F523" s="189" t="s">
        <v>1059</v>
      </c>
      <c r="H523" s="190">
        <v>14</v>
      </c>
      <c r="I523" s="191"/>
      <c r="L523" s="187"/>
      <c r="M523" s="192"/>
      <c r="N523" s="193"/>
      <c r="O523" s="193"/>
      <c r="P523" s="193"/>
      <c r="Q523" s="193"/>
      <c r="R523" s="193"/>
      <c r="S523" s="193"/>
      <c r="T523" s="194"/>
      <c r="AT523" s="188" t="s">
        <v>147</v>
      </c>
      <c r="AU523" s="188" t="s">
        <v>81</v>
      </c>
      <c r="AV523" s="12" t="s">
        <v>81</v>
      </c>
      <c r="AW523" s="12" t="s">
        <v>37</v>
      </c>
      <c r="AX523" s="12" t="s">
        <v>73</v>
      </c>
      <c r="AY523" s="188" t="s">
        <v>137</v>
      </c>
    </row>
    <row r="524" spans="2:51" s="13" customFormat="1" ht="22.5" customHeight="1">
      <c r="B524" s="195"/>
      <c r="D524" s="196" t="s">
        <v>147</v>
      </c>
      <c r="E524" s="197" t="s">
        <v>3</v>
      </c>
      <c r="F524" s="198" t="s">
        <v>150</v>
      </c>
      <c r="H524" s="199">
        <v>22</v>
      </c>
      <c r="I524" s="200"/>
      <c r="L524" s="195"/>
      <c r="M524" s="201"/>
      <c r="N524" s="202"/>
      <c r="O524" s="202"/>
      <c r="P524" s="202"/>
      <c r="Q524" s="202"/>
      <c r="R524" s="202"/>
      <c r="S524" s="202"/>
      <c r="T524" s="203"/>
      <c r="AT524" s="204" t="s">
        <v>147</v>
      </c>
      <c r="AU524" s="204" t="s">
        <v>81</v>
      </c>
      <c r="AV524" s="13" t="s">
        <v>145</v>
      </c>
      <c r="AW524" s="13" t="s">
        <v>37</v>
      </c>
      <c r="AX524" s="13" t="s">
        <v>22</v>
      </c>
      <c r="AY524" s="204" t="s">
        <v>137</v>
      </c>
    </row>
    <row r="525" spans="2:65" s="1" customFormat="1" ht="22.5" customHeight="1">
      <c r="B525" s="163"/>
      <c r="C525" s="164" t="s">
        <v>544</v>
      </c>
      <c r="D525" s="164" t="s">
        <v>140</v>
      </c>
      <c r="E525" s="165" t="s">
        <v>361</v>
      </c>
      <c r="F525" s="166" t="s">
        <v>362</v>
      </c>
      <c r="G525" s="167" t="s">
        <v>336</v>
      </c>
      <c r="H525" s="168">
        <v>4</v>
      </c>
      <c r="I525" s="169"/>
      <c r="J525" s="170">
        <f>ROUND(I525*H525,2)</f>
        <v>0</v>
      </c>
      <c r="K525" s="166" t="s">
        <v>3</v>
      </c>
      <c r="L525" s="34"/>
      <c r="M525" s="171" t="s">
        <v>3</v>
      </c>
      <c r="N525" s="172" t="s">
        <v>44</v>
      </c>
      <c r="O525" s="35"/>
      <c r="P525" s="173">
        <f>O525*H525</f>
        <v>0</v>
      </c>
      <c r="Q525" s="173">
        <v>0</v>
      </c>
      <c r="R525" s="173">
        <f>Q525*H525</f>
        <v>0</v>
      </c>
      <c r="S525" s="173">
        <v>0</v>
      </c>
      <c r="T525" s="174">
        <f>S525*H525</f>
        <v>0</v>
      </c>
      <c r="AR525" s="17" t="s">
        <v>221</v>
      </c>
      <c r="AT525" s="17" t="s">
        <v>140</v>
      </c>
      <c r="AU525" s="17" t="s">
        <v>81</v>
      </c>
      <c r="AY525" s="17" t="s">
        <v>137</v>
      </c>
      <c r="BE525" s="175">
        <f>IF(N525="základní",J525,0)</f>
        <v>0</v>
      </c>
      <c r="BF525" s="175">
        <f>IF(N525="snížená",J525,0)</f>
        <v>0</v>
      </c>
      <c r="BG525" s="175">
        <f>IF(N525="zákl. přenesená",J525,0)</f>
        <v>0</v>
      </c>
      <c r="BH525" s="175">
        <f>IF(N525="sníž. přenesená",J525,0)</f>
        <v>0</v>
      </c>
      <c r="BI525" s="175">
        <f>IF(N525="nulová",J525,0)</f>
        <v>0</v>
      </c>
      <c r="BJ525" s="17" t="s">
        <v>22</v>
      </c>
      <c r="BK525" s="175">
        <f>ROUND(I525*H525,2)</f>
        <v>0</v>
      </c>
      <c r="BL525" s="17" t="s">
        <v>221</v>
      </c>
      <c r="BM525" s="17" t="s">
        <v>1060</v>
      </c>
    </row>
    <row r="526" spans="2:47" s="1" customFormat="1" ht="22.5" customHeight="1">
      <c r="B526" s="34"/>
      <c r="D526" s="176" t="s">
        <v>146</v>
      </c>
      <c r="F526" s="177" t="s">
        <v>362</v>
      </c>
      <c r="I526" s="178"/>
      <c r="L526" s="34"/>
      <c r="M526" s="63"/>
      <c r="N526" s="35"/>
      <c r="O526" s="35"/>
      <c r="P526" s="35"/>
      <c r="Q526" s="35"/>
      <c r="R526" s="35"/>
      <c r="S526" s="35"/>
      <c r="T526" s="64"/>
      <c r="AT526" s="17" t="s">
        <v>146</v>
      </c>
      <c r="AU526" s="17" t="s">
        <v>81</v>
      </c>
    </row>
    <row r="527" spans="2:51" s="11" customFormat="1" ht="22.5" customHeight="1">
      <c r="B527" s="179"/>
      <c r="D527" s="176" t="s">
        <v>147</v>
      </c>
      <c r="E527" s="180" t="s">
        <v>3</v>
      </c>
      <c r="F527" s="181" t="s">
        <v>363</v>
      </c>
      <c r="H527" s="182" t="s">
        <v>3</v>
      </c>
      <c r="I527" s="183"/>
      <c r="L527" s="179"/>
      <c r="M527" s="184"/>
      <c r="N527" s="185"/>
      <c r="O527" s="185"/>
      <c r="P527" s="185"/>
      <c r="Q527" s="185"/>
      <c r="R527" s="185"/>
      <c r="S527" s="185"/>
      <c r="T527" s="186"/>
      <c r="AT527" s="182" t="s">
        <v>147</v>
      </c>
      <c r="AU527" s="182" t="s">
        <v>81</v>
      </c>
      <c r="AV527" s="11" t="s">
        <v>22</v>
      </c>
      <c r="AW527" s="11" t="s">
        <v>37</v>
      </c>
      <c r="AX527" s="11" t="s">
        <v>73</v>
      </c>
      <c r="AY527" s="182" t="s">
        <v>137</v>
      </c>
    </row>
    <row r="528" spans="2:51" s="12" customFormat="1" ht="22.5" customHeight="1">
      <c r="B528" s="187"/>
      <c r="D528" s="176" t="s">
        <v>147</v>
      </c>
      <c r="E528" s="188" t="s">
        <v>3</v>
      </c>
      <c r="F528" s="189" t="s">
        <v>364</v>
      </c>
      <c r="H528" s="190">
        <v>4</v>
      </c>
      <c r="I528" s="191"/>
      <c r="L528" s="187"/>
      <c r="M528" s="192"/>
      <c r="N528" s="193"/>
      <c r="O528" s="193"/>
      <c r="P528" s="193"/>
      <c r="Q528" s="193"/>
      <c r="R528" s="193"/>
      <c r="S528" s="193"/>
      <c r="T528" s="194"/>
      <c r="AT528" s="188" t="s">
        <v>147</v>
      </c>
      <c r="AU528" s="188" t="s">
        <v>81</v>
      </c>
      <c r="AV528" s="12" t="s">
        <v>81</v>
      </c>
      <c r="AW528" s="12" t="s">
        <v>37</v>
      </c>
      <c r="AX528" s="12" t="s">
        <v>73</v>
      </c>
      <c r="AY528" s="188" t="s">
        <v>137</v>
      </c>
    </row>
    <row r="529" spans="2:51" s="13" customFormat="1" ht="22.5" customHeight="1">
      <c r="B529" s="195"/>
      <c r="D529" s="196" t="s">
        <v>147</v>
      </c>
      <c r="E529" s="197" t="s">
        <v>3</v>
      </c>
      <c r="F529" s="198" t="s">
        <v>150</v>
      </c>
      <c r="H529" s="199">
        <v>4</v>
      </c>
      <c r="I529" s="200"/>
      <c r="L529" s="195"/>
      <c r="M529" s="201"/>
      <c r="N529" s="202"/>
      <c r="O529" s="202"/>
      <c r="P529" s="202"/>
      <c r="Q529" s="202"/>
      <c r="R529" s="202"/>
      <c r="S529" s="202"/>
      <c r="T529" s="203"/>
      <c r="AT529" s="204" t="s">
        <v>147</v>
      </c>
      <c r="AU529" s="204" t="s">
        <v>81</v>
      </c>
      <c r="AV529" s="13" t="s">
        <v>145</v>
      </c>
      <c r="AW529" s="13" t="s">
        <v>37</v>
      </c>
      <c r="AX529" s="13" t="s">
        <v>22</v>
      </c>
      <c r="AY529" s="204" t="s">
        <v>137</v>
      </c>
    </row>
    <row r="530" spans="2:65" s="1" customFormat="1" ht="22.5" customHeight="1">
      <c r="B530" s="163"/>
      <c r="C530" s="164" t="s">
        <v>547</v>
      </c>
      <c r="D530" s="164" t="s">
        <v>140</v>
      </c>
      <c r="E530" s="165" t="s">
        <v>366</v>
      </c>
      <c r="F530" s="166" t="s">
        <v>367</v>
      </c>
      <c r="G530" s="167" t="s">
        <v>336</v>
      </c>
      <c r="H530" s="168">
        <v>8</v>
      </c>
      <c r="I530" s="169"/>
      <c r="J530" s="170">
        <f>ROUND(I530*H530,2)</f>
        <v>0</v>
      </c>
      <c r="K530" s="166" t="s">
        <v>3</v>
      </c>
      <c r="L530" s="34"/>
      <c r="M530" s="171" t="s">
        <v>3</v>
      </c>
      <c r="N530" s="172" t="s">
        <v>44</v>
      </c>
      <c r="O530" s="35"/>
      <c r="P530" s="173">
        <f>O530*H530</f>
        <v>0</v>
      </c>
      <c r="Q530" s="173">
        <v>0</v>
      </c>
      <c r="R530" s="173">
        <f>Q530*H530</f>
        <v>0</v>
      </c>
      <c r="S530" s="173">
        <v>0</v>
      </c>
      <c r="T530" s="174">
        <f>S530*H530</f>
        <v>0</v>
      </c>
      <c r="AR530" s="17" t="s">
        <v>221</v>
      </c>
      <c r="AT530" s="17" t="s">
        <v>140</v>
      </c>
      <c r="AU530" s="17" t="s">
        <v>81</v>
      </c>
      <c r="AY530" s="17" t="s">
        <v>137</v>
      </c>
      <c r="BE530" s="175">
        <f>IF(N530="základní",J530,0)</f>
        <v>0</v>
      </c>
      <c r="BF530" s="175">
        <f>IF(N530="snížená",J530,0)</f>
        <v>0</v>
      </c>
      <c r="BG530" s="175">
        <f>IF(N530="zákl. přenesená",J530,0)</f>
        <v>0</v>
      </c>
      <c r="BH530" s="175">
        <f>IF(N530="sníž. přenesená",J530,0)</f>
        <v>0</v>
      </c>
      <c r="BI530" s="175">
        <f>IF(N530="nulová",J530,0)</f>
        <v>0</v>
      </c>
      <c r="BJ530" s="17" t="s">
        <v>22</v>
      </c>
      <c r="BK530" s="175">
        <f>ROUND(I530*H530,2)</f>
        <v>0</v>
      </c>
      <c r="BL530" s="17" t="s">
        <v>221</v>
      </c>
      <c r="BM530" s="17" t="s">
        <v>1061</v>
      </c>
    </row>
    <row r="531" spans="2:47" s="1" customFormat="1" ht="22.5" customHeight="1">
      <c r="B531" s="34"/>
      <c r="D531" s="176" t="s">
        <v>146</v>
      </c>
      <c r="F531" s="177" t="s">
        <v>367</v>
      </c>
      <c r="I531" s="178"/>
      <c r="L531" s="34"/>
      <c r="M531" s="63"/>
      <c r="N531" s="35"/>
      <c r="O531" s="35"/>
      <c r="P531" s="35"/>
      <c r="Q531" s="35"/>
      <c r="R531" s="35"/>
      <c r="S531" s="35"/>
      <c r="T531" s="64"/>
      <c r="AT531" s="17" t="s">
        <v>146</v>
      </c>
      <c r="AU531" s="17" t="s">
        <v>81</v>
      </c>
    </row>
    <row r="532" spans="2:51" s="11" customFormat="1" ht="22.5" customHeight="1">
      <c r="B532" s="179"/>
      <c r="D532" s="176" t="s">
        <v>147</v>
      </c>
      <c r="E532" s="180" t="s">
        <v>3</v>
      </c>
      <c r="F532" s="181" t="s">
        <v>1062</v>
      </c>
      <c r="H532" s="182" t="s">
        <v>3</v>
      </c>
      <c r="I532" s="183"/>
      <c r="L532" s="179"/>
      <c r="M532" s="184"/>
      <c r="N532" s="185"/>
      <c r="O532" s="185"/>
      <c r="P532" s="185"/>
      <c r="Q532" s="185"/>
      <c r="R532" s="185"/>
      <c r="S532" s="185"/>
      <c r="T532" s="186"/>
      <c r="AT532" s="182" t="s">
        <v>147</v>
      </c>
      <c r="AU532" s="182" t="s">
        <v>81</v>
      </c>
      <c r="AV532" s="11" t="s">
        <v>22</v>
      </c>
      <c r="AW532" s="11" t="s">
        <v>37</v>
      </c>
      <c r="AX532" s="11" t="s">
        <v>73</v>
      </c>
      <c r="AY532" s="182" t="s">
        <v>137</v>
      </c>
    </row>
    <row r="533" spans="2:51" s="12" customFormat="1" ht="22.5" customHeight="1">
      <c r="B533" s="187"/>
      <c r="D533" s="176" t="s">
        <v>147</v>
      </c>
      <c r="E533" s="188" t="s">
        <v>3</v>
      </c>
      <c r="F533" s="189" t="s">
        <v>364</v>
      </c>
      <c r="H533" s="190">
        <v>4</v>
      </c>
      <c r="I533" s="191"/>
      <c r="L533" s="187"/>
      <c r="M533" s="192"/>
      <c r="N533" s="193"/>
      <c r="O533" s="193"/>
      <c r="P533" s="193"/>
      <c r="Q533" s="193"/>
      <c r="R533" s="193"/>
      <c r="S533" s="193"/>
      <c r="T533" s="194"/>
      <c r="AT533" s="188" t="s">
        <v>147</v>
      </c>
      <c r="AU533" s="188" t="s">
        <v>81</v>
      </c>
      <c r="AV533" s="12" t="s">
        <v>81</v>
      </c>
      <c r="AW533" s="12" t="s">
        <v>37</v>
      </c>
      <c r="AX533" s="12" t="s">
        <v>73</v>
      </c>
      <c r="AY533" s="188" t="s">
        <v>137</v>
      </c>
    </row>
    <row r="534" spans="2:51" s="12" customFormat="1" ht="22.5" customHeight="1">
      <c r="B534" s="187"/>
      <c r="D534" s="176" t="s">
        <v>147</v>
      </c>
      <c r="E534" s="188" t="s">
        <v>3</v>
      </c>
      <c r="F534" s="189" t="s">
        <v>364</v>
      </c>
      <c r="H534" s="190">
        <v>4</v>
      </c>
      <c r="I534" s="191"/>
      <c r="L534" s="187"/>
      <c r="M534" s="192"/>
      <c r="N534" s="193"/>
      <c r="O534" s="193"/>
      <c r="P534" s="193"/>
      <c r="Q534" s="193"/>
      <c r="R534" s="193"/>
      <c r="S534" s="193"/>
      <c r="T534" s="194"/>
      <c r="AT534" s="188" t="s">
        <v>147</v>
      </c>
      <c r="AU534" s="188" t="s">
        <v>81</v>
      </c>
      <c r="AV534" s="12" t="s">
        <v>81</v>
      </c>
      <c r="AW534" s="12" t="s">
        <v>37</v>
      </c>
      <c r="AX534" s="12" t="s">
        <v>73</v>
      </c>
      <c r="AY534" s="188" t="s">
        <v>137</v>
      </c>
    </row>
    <row r="535" spans="2:51" s="13" customFormat="1" ht="22.5" customHeight="1">
      <c r="B535" s="195"/>
      <c r="D535" s="196" t="s">
        <v>147</v>
      </c>
      <c r="E535" s="197" t="s">
        <v>3</v>
      </c>
      <c r="F535" s="198" t="s">
        <v>150</v>
      </c>
      <c r="H535" s="199">
        <v>8</v>
      </c>
      <c r="I535" s="200"/>
      <c r="L535" s="195"/>
      <c r="M535" s="201"/>
      <c r="N535" s="202"/>
      <c r="O535" s="202"/>
      <c r="P535" s="202"/>
      <c r="Q535" s="202"/>
      <c r="R535" s="202"/>
      <c r="S535" s="202"/>
      <c r="T535" s="203"/>
      <c r="AT535" s="204" t="s">
        <v>147</v>
      </c>
      <c r="AU535" s="204" t="s">
        <v>81</v>
      </c>
      <c r="AV535" s="13" t="s">
        <v>145</v>
      </c>
      <c r="AW535" s="13" t="s">
        <v>37</v>
      </c>
      <c r="AX535" s="13" t="s">
        <v>22</v>
      </c>
      <c r="AY535" s="204" t="s">
        <v>137</v>
      </c>
    </row>
    <row r="536" spans="2:65" s="1" customFormat="1" ht="22.5" customHeight="1">
      <c r="B536" s="163"/>
      <c r="C536" s="164" t="s">
        <v>559</v>
      </c>
      <c r="D536" s="164" t="s">
        <v>140</v>
      </c>
      <c r="E536" s="165" t="s">
        <v>369</v>
      </c>
      <c r="F536" s="166" t="s">
        <v>370</v>
      </c>
      <c r="G536" s="167" t="s">
        <v>193</v>
      </c>
      <c r="H536" s="168">
        <v>2</v>
      </c>
      <c r="I536" s="169"/>
      <c r="J536" s="170">
        <f>ROUND(I536*H536,2)</f>
        <v>0</v>
      </c>
      <c r="K536" s="166" t="s">
        <v>3</v>
      </c>
      <c r="L536" s="34"/>
      <c r="M536" s="171" t="s">
        <v>3</v>
      </c>
      <c r="N536" s="172" t="s">
        <v>44</v>
      </c>
      <c r="O536" s="35"/>
      <c r="P536" s="173">
        <f>O536*H536</f>
        <v>0</v>
      </c>
      <c r="Q536" s="173">
        <v>0</v>
      </c>
      <c r="R536" s="173">
        <f>Q536*H536</f>
        <v>0</v>
      </c>
      <c r="S536" s="173">
        <v>0</v>
      </c>
      <c r="T536" s="174">
        <f>S536*H536</f>
        <v>0</v>
      </c>
      <c r="AR536" s="17" t="s">
        <v>221</v>
      </c>
      <c r="AT536" s="17" t="s">
        <v>140</v>
      </c>
      <c r="AU536" s="17" t="s">
        <v>81</v>
      </c>
      <c r="AY536" s="17" t="s">
        <v>137</v>
      </c>
      <c r="BE536" s="175">
        <f>IF(N536="základní",J536,0)</f>
        <v>0</v>
      </c>
      <c r="BF536" s="175">
        <f>IF(N536="snížená",J536,0)</f>
        <v>0</v>
      </c>
      <c r="BG536" s="175">
        <f>IF(N536="zákl. přenesená",J536,0)</f>
        <v>0</v>
      </c>
      <c r="BH536" s="175">
        <f>IF(N536="sníž. přenesená",J536,0)</f>
        <v>0</v>
      </c>
      <c r="BI536" s="175">
        <f>IF(N536="nulová",J536,0)</f>
        <v>0</v>
      </c>
      <c r="BJ536" s="17" t="s">
        <v>22</v>
      </c>
      <c r="BK536" s="175">
        <f>ROUND(I536*H536,2)</f>
        <v>0</v>
      </c>
      <c r="BL536" s="17" t="s">
        <v>221</v>
      </c>
      <c r="BM536" s="17" t="s">
        <v>1063</v>
      </c>
    </row>
    <row r="537" spans="2:47" s="1" customFormat="1" ht="22.5" customHeight="1">
      <c r="B537" s="34"/>
      <c r="D537" s="196" t="s">
        <v>146</v>
      </c>
      <c r="F537" s="208" t="s">
        <v>370</v>
      </c>
      <c r="I537" s="178"/>
      <c r="L537" s="34"/>
      <c r="M537" s="63"/>
      <c r="N537" s="35"/>
      <c r="O537" s="35"/>
      <c r="P537" s="35"/>
      <c r="Q537" s="35"/>
      <c r="R537" s="35"/>
      <c r="S537" s="35"/>
      <c r="T537" s="64"/>
      <c r="AT537" s="17" t="s">
        <v>146</v>
      </c>
      <c r="AU537" s="17" t="s">
        <v>81</v>
      </c>
    </row>
    <row r="538" spans="2:65" s="1" customFormat="1" ht="22.5" customHeight="1">
      <c r="B538" s="163"/>
      <c r="C538" s="164" t="s">
        <v>564</v>
      </c>
      <c r="D538" s="164" t="s">
        <v>140</v>
      </c>
      <c r="E538" s="165" t="s">
        <v>372</v>
      </c>
      <c r="F538" s="166" t="s">
        <v>373</v>
      </c>
      <c r="G538" s="167" t="s">
        <v>336</v>
      </c>
      <c r="H538" s="168">
        <v>34</v>
      </c>
      <c r="I538" s="169"/>
      <c r="J538" s="170">
        <f>ROUND(I538*H538,2)</f>
        <v>0</v>
      </c>
      <c r="K538" s="166" t="s">
        <v>3</v>
      </c>
      <c r="L538" s="34"/>
      <c r="M538" s="171" t="s">
        <v>3</v>
      </c>
      <c r="N538" s="172" t="s">
        <v>44</v>
      </c>
      <c r="O538" s="35"/>
      <c r="P538" s="173">
        <f>O538*H538</f>
        <v>0</v>
      </c>
      <c r="Q538" s="173">
        <v>0</v>
      </c>
      <c r="R538" s="173">
        <f>Q538*H538</f>
        <v>0</v>
      </c>
      <c r="S538" s="173">
        <v>0</v>
      </c>
      <c r="T538" s="174">
        <f>S538*H538</f>
        <v>0</v>
      </c>
      <c r="AR538" s="17" t="s">
        <v>221</v>
      </c>
      <c r="AT538" s="17" t="s">
        <v>140</v>
      </c>
      <c r="AU538" s="17" t="s">
        <v>81</v>
      </c>
      <c r="AY538" s="17" t="s">
        <v>137</v>
      </c>
      <c r="BE538" s="175">
        <f>IF(N538="základní",J538,0)</f>
        <v>0</v>
      </c>
      <c r="BF538" s="175">
        <f>IF(N538="snížená",J538,0)</f>
        <v>0</v>
      </c>
      <c r="BG538" s="175">
        <f>IF(N538="zákl. přenesená",J538,0)</f>
        <v>0</v>
      </c>
      <c r="BH538" s="175">
        <f>IF(N538="sníž. přenesená",J538,0)</f>
        <v>0</v>
      </c>
      <c r="BI538" s="175">
        <f>IF(N538="nulová",J538,0)</f>
        <v>0</v>
      </c>
      <c r="BJ538" s="17" t="s">
        <v>22</v>
      </c>
      <c r="BK538" s="175">
        <f>ROUND(I538*H538,2)</f>
        <v>0</v>
      </c>
      <c r="BL538" s="17" t="s">
        <v>221</v>
      </c>
      <c r="BM538" s="17" t="s">
        <v>1064</v>
      </c>
    </row>
    <row r="539" spans="2:47" s="1" customFormat="1" ht="22.5" customHeight="1">
      <c r="B539" s="34"/>
      <c r="D539" s="176" t="s">
        <v>146</v>
      </c>
      <c r="F539" s="177" t="s">
        <v>373</v>
      </c>
      <c r="I539" s="178"/>
      <c r="L539" s="34"/>
      <c r="M539" s="63"/>
      <c r="N539" s="35"/>
      <c r="O539" s="35"/>
      <c r="P539" s="35"/>
      <c r="Q539" s="35"/>
      <c r="R539" s="35"/>
      <c r="S539" s="35"/>
      <c r="T539" s="64"/>
      <c r="AT539" s="17" t="s">
        <v>146</v>
      </c>
      <c r="AU539" s="17" t="s">
        <v>81</v>
      </c>
    </row>
    <row r="540" spans="2:51" s="11" customFormat="1" ht="22.5" customHeight="1">
      <c r="B540" s="179"/>
      <c r="D540" s="176" t="s">
        <v>147</v>
      </c>
      <c r="E540" s="180" t="s">
        <v>3</v>
      </c>
      <c r="F540" s="181" t="s">
        <v>374</v>
      </c>
      <c r="H540" s="182" t="s">
        <v>3</v>
      </c>
      <c r="I540" s="183"/>
      <c r="L540" s="179"/>
      <c r="M540" s="184"/>
      <c r="N540" s="185"/>
      <c r="O540" s="185"/>
      <c r="P540" s="185"/>
      <c r="Q540" s="185"/>
      <c r="R540" s="185"/>
      <c r="S540" s="185"/>
      <c r="T540" s="186"/>
      <c r="AT540" s="182" t="s">
        <v>147</v>
      </c>
      <c r="AU540" s="182" t="s">
        <v>81</v>
      </c>
      <c r="AV540" s="11" t="s">
        <v>22</v>
      </c>
      <c r="AW540" s="11" t="s">
        <v>37</v>
      </c>
      <c r="AX540" s="11" t="s">
        <v>73</v>
      </c>
      <c r="AY540" s="182" t="s">
        <v>137</v>
      </c>
    </row>
    <row r="541" spans="2:51" s="12" customFormat="1" ht="22.5" customHeight="1">
      <c r="B541" s="187"/>
      <c r="D541" s="176" t="s">
        <v>147</v>
      </c>
      <c r="E541" s="188" t="s">
        <v>3</v>
      </c>
      <c r="F541" s="189" t="s">
        <v>1065</v>
      </c>
      <c r="H541" s="190">
        <v>34</v>
      </c>
      <c r="I541" s="191"/>
      <c r="L541" s="187"/>
      <c r="M541" s="192"/>
      <c r="N541" s="193"/>
      <c r="O541" s="193"/>
      <c r="P541" s="193"/>
      <c r="Q541" s="193"/>
      <c r="R541" s="193"/>
      <c r="S541" s="193"/>
      <c r="T541" s="194"/>
      <c r="AT541" s="188" t="s">
        <v>147</v>
      </c>
      <c r="AU541" s="188" t="s">
        <v>81</v>
      </c>
      <c r="AV541" s="12" t="s">
        <v>81</v>
      </c>
      <c r="AW541" s="12" t="s">
        <v>37</v>
      </c>
      <c r="AX541" s="12" t="s">
        <v>73</v>
      </c>
      <c r="AY541" s="188" t="s">
        <v>137</v>
      </c>
    </row>
    <row r="542" spans="2:51" s="13" customFormat="1" ht="22.5" customHeight="1">
      <c r="B542" s="195"/>
      <c r="D542" s="196" t="s">
        <v>147</v>
      </c>
      <c r="E542" s="197" t="s">
        <v>3</v>
      </c>
      <c r="F542" s="198" t="s">
        <v>150</v>
      </c>
      <c r="H542" s="199">
        <v>34</v>
      </c>
      <c r="I542" s="200"/>
      <c r="L542" s="195"/>
      <c r="M542" s="201"/>
      <c r="N542" s="202"/>
      <c r="O542" s="202"/>
      <c r="P542" s="202"/>
      <c r="Q542" s="202"/>
      <c r="R542" s="202"/>
      <c r="S542" s="202"/>
      <c r="T542" s="203"/>
      <c r="AT542" s="204" t="s">
        <v>147</v>
      </c>
      <c r="AU542" s="204" t="s">
        <v>81</v>
      </c>
      <c r="AV542" s="13" t="s">
        <v>145</v>
      </c>
      <c r="AW542" s="13" t="s">
        <v>37</v>
      </c>
      <c r="AX542" s="13" t="s">
        <v>22</v>
      </c>
      <c r="AY542" s="204" t="s">
        <v>137</v>
      </c>
    </row>
    <row r="543" spans="2:65" s="1" customFormat="1" ht="22.5" customHeight="1">
      <c r="B543" s="163"/>
      <c r="C543" s="164" t="s">
        <v>571</v>
      </c>
      <c r="D543" s="164" t="s">
        <v>140</v>
      </c>
      <c r="E543" s="165" t="s">
        <v>377</v>
      </c>
      <c r="F543" s="166" t="s">
        <v>378</v>
      </c>
      <c r="G543" s="167" t="s">
        <v>342</v>
      </c>
      <c r="H543" s="219"/>
      <c r="I543" s="169"/>
      <c r="J543" s="170">
        <f>ROUND(I543*H543,2)</f>
        <v>0</v>
      </c>
      <c r="K543" s="166" t="s">
        <v>3</v>
      </c>
      <c r="L543" s="34"/>
      <c r="M543" s="171" t="s">
        <v>3</v>
      </c>
      <c r="N543" s="172" t="s">
        <v>44</v>
      </c>
      <c r="O543" s="35"/>
      <c r="P543" s="173">
        <f>O543*H543</f>
        <v>0</v>
      </c>
      <c r="Q543" s="173">
        <v>0</v>
      </c>
      <c r="R543" s="173">
        <f>Q543*H543</f>
        <v>0</v>
      </c>
      <c r="S543" s="173">
        <v>0</v>
      </c>
      <c r="T543" s="174">
        <f>S543*H543</f>
        <v>0</v>
      </c>
      <c r="AR543" s="17" t="s">
        <v>221</v>
      </c>
      <c r="AT543" s="17" t="s">
        <v>140</v>
      </c>
      <c r="AU543" s="17" t="s">
        <v>81</v>
      </c>
      <c r="AY543" s="17" t="s">
        <v>137</v>
      </c>
      <c r="BE543" s="175">
        <f>IF(N543="základní",J543,0)</f>
        <v>0</v>
      </c>
      <c r="BF543" s="175">
        <f>IF(N543="snížená",J543,0)</f>
        <v>0</v>
      </c>
      <c r="BG543" s="175">
        <f>IF(N543="zákl. přenesená",J543,0)</f>
        <v>0</v>
      </c>
      <c r="BH543" s="175">
        <f>IF(N543="sníž. přenesená",J543,0)</f>
        <v>0</v>
      </c>
      <c r="BI543" s="175">
        <f>IF(N543="nulová",J543,0)</f>
        <v>0</v>
      </c>
      <c r="BJ543" s="17" t="s">
        <v>22</v>
      </c>
      <c r="BK543" s="175">
        <f>ROUND(I543*H543,2)</f>
        <v>0</v>
      </c>
      <c r="BL543" s="17" t="s">
        <v>221</v>
      </c>
      <c r="BM543" s="17" t="s">
        <v>1066</v>
      </c>
    </row>
    <row r="544" spans="2:47" s="1" customFormat="1" ht="22.5" customHeight="1">
      <c r="B544" s="34"/>
      <c r="D544" s="176" t="s">
        <v>146</v>
      </c>
      <c r="F544" s="177" t="s">
        <v>378</v>
      </c>
      <c r="I544" s="178"/>
      <c r="L544" s="34"/>
      <c r="M544" s="63"/>
      <c r="N544" s="35"/>
      <c r="O544" s="35"/>
      <c r="P544" s="35"/>
      <c r="Q544" s="35"/>
      <c r="R544" s="35"/>
      <c r="S544" s="35"/>
      <c r="T544" s="64"/>
      <c r="AT544" s="17" t="s">
        <v>146</v>
      </c>
      <c r="AU544" s="17" t="s">
        <v>81</v>
      </c>
    </row>
    <row r="545" spans="2:63" s="10" customFormat="1" ht="29.25" customHeight="1">
      <c r="B545" s="149"/>
      <c r="D545" s="160" t="s">
        <v>72</v>
      </c>
      <c r="E545" s="161" t="s">
        <v>379</v>
      </c>
      <c r="F545" s="161" t="s">
        <v>380</v>
      </c>
      <c r="I545" s="152"/>
      <c r="J545" s="162">
        <f>BK545</f>
        <v>0</v>
      </c>
      <c r="L545" s="149"/>
      <c r="M545" s="154"/>
      <c r="N545" s="155"/>
      <c r="O545" s="155"/>
      <c r="P545" s="156">
        <f>SUM(P546:P564)</f>
        <v>0</v>
      </c>
      <c r="Q545" s="155"/>
      <c r="R545" s="156">
        <f>SUM(R546:R564)</f>
        <v>0</v>
      </c>
      <c r="S545" s="155"/>
      <c r="T545" s="157">
        <f>SUM(T546:T564)</f>
        <v>0</v>
      </c>
      <c r="AR545" s="150" t="s">
        <v>81</v>
      </c>
      <c r="AT545" s="158" t="s">
        <v>72</v>
      </c>
      <c r="AU545" s="158" t="s">
        <v>22</v>
      </c>
      <c r="AY545" s="150" t="s">
        <v>137</v>
      </c>
      <c r="BK545" s="159">
        <f>SUM(BK546:BK564)</f>
        <v>0</v>
      </c>
    </row>
    <row r="546" spans="2:65" s="1" customFormat="1" ht="22.5" customHeight="1">
      <c r="B546" s="163"/>
      <c r="C546" s="164" t="s">
        <v>576</v>
      </c>
      <c r="D546" s="164" t="s">
        <v>140</v>
      </c>
      <c r="E546" s="165" t="s">
        <v>382</v>
      </c>
      <c r="F546" s="166" t="s">
        <v>383</v>
      </c>
      <c r="G546" s="167" t="s">
        <v>336</v>
      </c>
      <c r="H546" s="168">
        <v>70</v>
      </c>
      <c r="I546" s="169"/>
      <c r="J546" s="170">
        <f>ROUND(I546*H546,2)</f>
        <v>0</v>
      </c>
      <c r="K546" s="166" t="s">
        <v>3</v>
      </c>
      <c r="L546" s="34"/>
      <c r="M546" s="171" t="s">
        <v>3</v>
      </c>
      <c r="N546" s="172" t="s">
        <v>44</v>
      </c>
      <c r="O546" s="35"/>
      <c r="P546" s="173">
        <f>O546*H546</f>
        <v>0</v>
      </c>
      <c r="Q546" s="173">
        <v>0</v>
      </c>
      <c r="R546" s="173">
        <f>Q546*H546</f>
        <v>0</v>
      </c>
      <c r="S546" s="173">
        <v>0</v>
      </c>
      <c r="T546" s="174">
        <f>S546*H546</f>
        <v>0</v>
      </c>
      <c r="AR546" s="17" t="s">
        <v>221</v>
      </c>
      <c r="AT546" s="17" t="s">
        <v>140</v>
      </c>
      <c r="AU546" s="17" t="s">
        <v>81</v>
      </c>
      <c r="AY546" s="17" t="s">
        <v>137</v>
      </c>
      <c r="BE546" s="175">
        <f>IF(N546="základní",J546,0)</f>
        <v>0</v>
      </c>
      <c r="BF546" s="175">
        <f>IF(N546="snížená",J546,0)</f>
        <v>0</v>
      </c>
      <c r="BG546" s="175">
        <f>IF(N546="zákl. přenesená",J546,0)</f>
        <v>0</v>
      </c>
      <c r="BH546" s="175">
        <f>IF(N546="sníž. přenesená",J546,0)</f>
        <v>0</v>
      </c>
      <c r="BI546" s="175">
        <f>IF(N546="nulová",J546,0)</f>
        <v>0</v>
      </c>
      <c r="BJ546" s="17" t="s">
        <v>22</v>
      </c>
      <c r="BK546" s="175">
        <f>ROUND(I546*H546,2)</f>
        <v>0</v>
      </c>
      <c r="BL546" s="17" t="s">
        <v>221</v>
      </c>
      <c r="BM546" s="17" t="s">
        <v>1067</v>
      </c>
    </row>
    <row r="547" spans="2:47" s="1" customFormat="1" ht="22.5" customHeight="1">
      <c r="B547" s="34"/>
      <c r="D547" s="176" t="s">
        <v>146</v>
      </c>
      <c r="F547" s="177" t="s">
        <v>383</v>
      </c>
      <c r="I547" s="178"/>
      <c r="L547" s="34"/>
      <c r="M547" s="63"/>
      <c r="N547" s="35"/>
      <c r="O547" s="35"/>
      <c r="P547" s="35"/>
      <c r="Q547" s="35"/>
      <c r="R547" s="35"/>
      <c r="S547" s="35"/>
      <c r="T547" s="64"/>
      <c r="AT547" s="17" t="s">
        <v>146</v>
      </c>
      <c r="AU547" s="17" t="s">
        <v>81</v>
      </c>
    </row>
    <row r="548" spans="2:51" s="11" customFormat="1" ht="22.5" customHeight="1">
      <c r="B548" s="179"/>
      <c r="D548" s="176" t="s">
        <v>147</v>
      </c>
      <c r="E548" s="180" t="s">
        <v>3</v>
      </c>
      <c r="F548" s="181" t="s">
        <v>384</v>
      </c>
      <c r="H548" s="182" t="s">
        <v>3</v>
      </c>
      <c r="I548" s="183"/>
      <c r="L548" s="179"/>
      <c r="M548" s="184"/>
      <c r="N548" s="185"/>
      <c r="O548" s="185"/>
      <c r="P548" s="185"/>
      <c r="Q548" s="185"/>
      <c r="R548" s="185"/>
      <c r="S548" s="185"/>
      <c r="T548" s="186"/>
      <c r="AT548" s="182" t="s">
        <v>147</v>
      </c>
      <c r="AU548" s="182" t="s">
        <v>81</v>
      </c>
      <c r="AV548" s="11" t="s">
        <v>22</v>
      </c>
      <c r="AW548" s="11" t="s">
        <v>37</v>
      </c>
      <c r="AX548" s="11" t="s">
        <v>73</v>
      </c>
      <c r="AY548" s="182" t="s">
        <v>137</v>
      </c>
    </row>
    <row r="549" spans="2:51" s="12" customFormat="1" ht="22.5" customHeight="1">
      <c r="B549" s="187"/>
      <c r="D549" s="176" t="s">
        <v>147</v>
      </c>
      <c r="E549" s="188" t="s">
        <v>3</v>
      </c>
      <c r="F549" s="189" t="s">
        <v>1068</v>
      </c>
      <c r="H549" s="190">
        <v>70</v>
      </c>
      <c r="I549" s="191"/>
      <c r="L549" s="187"/>
      <c r="M549" s="192"/>
      <c r="N549" s="193"/>
      <c r="O549" s="193"/>
      <c r="P549" s="193"/>
      <c r="Q549" s="193"/>
      <c r="R549" s="193"/>
      <c r="S549" s="193"/>
      <c r="T549" s="194"/>
      <c r="AT549" s="188" t="s">
        <v>147</v>
      </c>
      <c r="AU549" s="188" t="s">
        <v>81</v>
      </c>
      <c r="AV549" s="12" t="s">
        <v>81</v>
      </c>
      <c r="AW549" s="12" t="s">
        <v>37</v>
      </c>
      <c r="AX549" s="12" t="s">
        <v>73</v>
      </c>
      <c r="AY549" s="188" t="s">
        <v>137</v>
      </c>
    </row>
    <row r="550" spans="2:51" s="13" customFormat="1" ht="22.5" customHeight="1">
      <c r="B550" s="195"/>
      <c r="D550" s="196" t="s">
        <v>147</v>
      </c>
      <c r="E550" s="197" t="s">
        <v>3</v>
      </c>
      <c r="F550" s="198" t="s">
        <v>150</v>
      </c>
      <c r="H550" s="199">
        <v>70</v>
      </c>
      <c r="I550" s="200"/>
      <c r="L550" s="195"/>
      <c r="M550" s="201"/>
      <c r="N550" s="202"/>
      <c r="O550" s="202"/>
      <c r="P550" s="202"/>
      <c r="Q550" s="202"/>
      <c r="R550" s="202"/>
      <c r="S550" s="202"/>
      <c r="T550" s="203"/>
      <c r="AT550" s="204" t="s">
        <v>147</v>
      </c>
      <c r="AU550" s="204" t="s">
        <v>81</v>
      </c>
      <c r="AV550" s="13" t="s">
        <v>145</v>
      </c>
      <c r="AW550" s="13" t="s">
        <v>37</v>
      </c>
      <c r="AX550" s="13" t="s">
        <v>22</v>
      </c>
      <c r="AY550" s="204" t="s">
        <v>137</v>
      </c>
    </row>
    <row r="551" spans="2:65" s="1" customFormat="1" ht="22.5" customHeight="1">
      <c r="B551" s="163"/>
      <c r="C551" s="164" t="s">
        <v>579</v>
      </c>
      <c r="D551" s="164" t="s">
        <v>140</v>
      </c>
      <c r="E551" s="165" t="s">
        <v>387</v>
      </c>
      <c r="F551" s="166" t="s">
        <v>388</v>
      </c>
      <c r="G551" s="167" t="s">
        <v>336</v>
      </c>
      <c r="H551" s="168">
        <v>68</v>
      </c>
      <c r="I551" s="169"/>
      <c r="J551" s="170">
        <f>ROUND(I551*H551,2)</f>
        <v>0</v>
      </c>
      <c r="K551" s="166" t="s">
        <v>3</v>
      </c>
      <c r="L551" s="34"/>
      <c r="M551" s="171" t="s">
        <v>3</v>
      </c>
      <c r="N551" s="172" t="s">
        <v>44</v>
      </c>
      <c r="O551" s="35"/>
      <c r="P551" s="173">
        <f>O551*H551</f>
        <v>0</v>
      </c>
      <c r="Q551" s="173">
        <v>0</v>
      </c>
      <c r="R551" s="173">
        <f>Q551*H551</f>
        <v>0</v>
      </c>
      <c r="S551" s="173">
        <v>0</v>
      </c>
      <c r="T551" s="174">
        <f>S551*H551</f>
        <v>0</v>
      </c>
      <c r="AR551" s="17" t="s">
        <v>221</v>
      </c>
      <c r="AT551" s="17" t="s">
        <v>140</v>
      </c>
      <c r="AU551" s="17" t="s">
        <v>81</v>
      </c>
      <c r="AY551" s="17" t="s">
        <v>137</v>
      </c>
      <c r="BE551" s="175">
        <f>IF(N551="základní",J551,0)</f>
        <v>0</v>
      </c>
      <c r="BF551" s="175">
        <f>IF(N551="snížená",J551,0)</f>
        <v>0</v>
      </c>
      <c r="BG551" s="175">
        <f>IF(N551="zákl. přenesená",J551,0)</f>
        <v>0</v>
      </c>
      <c r="BH551" s="175">
        <f>IF(N551="sníž. přenesená",J551,0)</f>
        <v>0</v>
      </c>
      <c r="BI551" s="175">
        <f>IF(N551="nulová",J551,0)</f>
        <v>0</v>
      </c>
      <c r="BJ551" s="17" t="s">
        <v>22</v>
      </c>
      <c r="BK551" s="175">
        <f>ROUND(I551*H551,2)</f>
        <v>0</v>
      </c>
      <c r="BL551" s="17" t="s">
        <v>221</v>
      </c>
      <c r="BM551" s="17" t="s">
        <v>1069</v>
      </c>
    </row>
    <row r="552" spans="2:47" s="1" customFormat="1" ht="22.5" customHeight="1">
      <c r="B552" s="34"/>
      <c r="D552" s="176" t="s">
        <v>146</v>
      </c>
      <c r="F552" s="177" t="s">
        <v>388</v>
      </c>
      <c r="I552" s="178"/>
      <c r="L552" s="34"/>
      <c r="M552" s="63"/>
      <c r="N552" s="35"/>
      <c r="O552" s="35"/>
      <c r="P552" s="35"/>
      <c r="Q552" s="35"/>
      <c r="R552" s="35"/>
      <c r="S552" s="35"/>
      <c r="T552" s="64"/>
      <c r="AT552" s="17" t="s">
        <v>146</v>
      </c>
      <c r="AU552" s="17" t="s">
        <v>81</v>
      </c>
    </row>
    <row r="553" spans="2:51" s="11" customFormat="1" ht="31.5" customHeight="1">
      <c r="B553" s="179"/>
      <c r="D553" s="176" t="s">
        <v>147</v>
      </c>
      <c r="E553" s="180" t="s">
        <v>3</v>
      </c>
      <c r="F553" s="181" t="s">
        <v>389</v>
      </c>
      <c r="H553" s="182" t="s">
        <v>3</v>
      </c>
      <c r="I553" s="183"/>
      <c r="L553" s="179"/>
      <c r="M553" s="184"/>
      <c r="N553" s="185"/>
      <c r="O553" s="185"/>
      <c r="P553" s="185"/>
      <c r="Q553" s="185"/>
      <c r="R553" s="185"/>
      <c r="S553" s="185"/>
      <c r="T553" s="186"/>
      <c r="AT553" s="182" t="s">
        <v>147</v>
      </c>
      <c r="AU553" s="182" t="s">
        <v>81</v>
      </c>
      <c r="AV553" s="11" t="s">
        <v>22</v>
      </c>
      <c r="AW553" s="11" t="s">
        <v>37</v>
      </c>
      <c r="AX553" s="11" t="s">
        <v>73</v>
      </c>
      <c r="AY553" s="182" t="s">
        <v>137</v>
      </c>
    </row>
    <row r="554" spans="2:51" s="12" customFormat="1" ht="22.5" customHeight="1">
      <c r="B554" s="187"/>
      <c r="D554" s="176" t="s">
        <v>147</v>
      </c>
      <c r="E554" s="188" t="s">
        <v>3</v>
      </c>
      <c r="F554" s="189" t="s">
        <v>1070</v>
      </c>
      <c r="H554" s="190">
        <v>36</v>
      </c>
      <c r="I554" s="191"/>
      <c r="L554" s="187"/>
      <c r="M554" s="192"/>
      <c r="N554" s="193"/>
      <c r="O554" s="193"/>
      <c r="P554" s="193"/>
      <c r="Q554" s="193"/>
      <c r="R554" s="193"/>
      <c r="S554" s="193"/>
      <c r="T554" s="194"/>
      <c r="AT554" s="188" t="s">
        <v>147</v>
      </c>
      <c r="AU554" s="188" t="s">
        <v>81</v>
      </c>
      <c r="AV554" s="12" t="s">
        <v>81</v>
      </c>
      <c r="AW554" s="12" t="s">
        <v>37</v>
      </c>
      <c r="AX554" s="12" t="s">
        <v>73</v>
      </c>
      <c r="AY554" s="188" t="s">
        <v>137</v>
      </c>
    </row>
    <row r="555" spans="2:51" s="12" customFormat="1" ht="22.5" customHeight="1">
      <c r="B555" s="187"/>
      <c r="D555" s="176" t="s">
        <v>147</v>
      </c>
      <c r="E555" s="188" t="s">
        <v>3</v>
      </c>
      <c r="F555" s="189" t="s">
        <v>1071</v>
      </c>
      <c r="H555" s="190">
        <v>32</v>
      </c>
      <c r="I555" s="191"/>
      <c r="L555" s="187"/>
      <c r="M555" s="192"/>
      <c r="N555" s="193"/>
      <c r="O555" s="193"/>
      <c r="P555" s="193"/>
      <c r="Q555" s="193"/>
      <c r="R555" s="193"/>
      <c r="S555" s="193"/>
      <c r="T555" s="194"/>
      <c r="AT555" s="188" t="s">
        <v>147</v>
      </c>
      <c r="AU555" s="188" t="s">
        <v>81</v>
      </c>
      <c r="AV555" s="12" t="s">
        <v>81</v>
      </c>
      <c r="AW555" s="12" t="s">
        <v>37</v>
      </c>
      <c r="AX555" s="12" t="s">
        <v>73</v>
      </c>
      <c r="AY555" s="188" t="s">
        <v>137</v>
      </c>
    </row>
    <row r="556" spans="2:51" s="13" customFormat="1" ht="22.5" customHeight="1">
      <c r="B556" s="195"/>
      <c r="D556" s="196" t="s">
        <v>147</v>
      </c>
      <c r="E556" s="197" t="s">
        <v>3</v>
      </c>
      <c r="F556" s="198" t="s">
        <v>150</v>
      </c>
      <c r="H556" s="199">
        <v>68</v>
      </c>
      <c r="I556" s="200"/>
      <c r="L556" s="195"/>
      <c r="M556" s="201"/>
      <c r="N556" s="202"/>
      <c r="O556" s="202"/>
      <c r="P556" s="202"/>
      <c r="Q556" s="202"/>
      <c r="R556" s="202"/>
      <c r="S556" s="202"/>
      <c r="T556" s="203"/>
      <c r="AT556" s="204" t="s">
        <v>147</v>
      </c>
      <c r="AU556" s="204" t="s">
        <v>81</v>
      </c>
      <c r="AV556" s="13" t="s">
        <v>145</v>
      </c>
      <c r="AW556" s="13" t="s">
        <v>37</v>
      </c>
      <c r="AX556" s="13" t="s">
        <v>22</v>
      </c>
      <c r="AY556" s="204" t="s">
        <v>137</v>
      </c>
    </row>
    <row r="557" spans="2:65" s="1" customFormat="1" ht="31.5" customHeight="1">
      <c r="B557" s="163"/>
      <c r="C557" s="164" t="s">
        <v>584</v>
      </c>
      <c r="D557" s="164" t="s">
        <v>140</v>
      </c>
      <c r="E557" s="165" t="s">
        <v>393</v>
      </c>
      <c r="F557" s="166" t="s">
        <v>394</v>
      </c>
      <c r="G557" s="167" t="s">
        <v>336</v>
      </c>
      <c r="H557" s="168">
        <v>68</v>
      </c>
      <c r="I557" s="169"/>
      <c r="J557" s="170">
        <f>ROUND(I557*H557,2)</f>
        <v>0</v>
      </c>
      <c r="K557" s="166" t="s">
        <v>3</v>
      </c>
      <c r="L557" s="34"/>
      <c r="M557" s="171" t="s">
        <v>3</v>
      </c>
      <c r="N557" s="172" t="s">
        <v>44</v>
      </c>
      <c r="O557" s="35"/>
      <c r="P557" s="173">
        <f>O557*H557</f>
        <v>0</v>
      </c>
      <c r="Q557" s="173">
        <v>0</v>
      </c>
      <c r="R557" s="173">
        <f>Q557*H557</f>
        <v>0</v>
      </c>
      <c r="S557" s="173">
        <v>0</v>
      </c>
      <c r="T557" s="174">
        <f>S557*H557</f>
        <v>0</v>
      </c>
      <c r="AR557" s="17" t="s">
        <v>221</v>
      </c>
      <c r="AT557" s="17" t="s">
        <v>140</v>
      </c>
      <c r="AU557" s="17" t="s">
        <v>81</v>
      </c>
      <c r="AY557" s="17" t="s">
        <v>137</v>
      </c>
      <c r="BE557" s="175">
        <f>IF(N557="základní",J557,0)</f>
        <v>0</v>
      </c>
      <c r="BF557" s="175">
        <f>IF(N557="snížená",J557,0)</f>
        <v>0</v>
      </c>
      <c r="BG557" s="175">
        <f>IF(N557="zákl. přenesená",J557,0)</f>
        <v>0</v>
      </c>
      <c r="BH557" s="175">
        <f>IF(N557="sníž. přenesená",J557,0)</f>
        <v>0</v>
      </c>
      <c r="BI557" s="175">
        <f>IF(N557="nulová",J557,0)</f>
        <v>0</v>
      </c>
      <c r="BJ557" s="17" t="s">
        <v>22</v>
      </c>
      <c r="BK557" s="175">
        <f>ROUND(I557*H557,2)</f>
        <v>0</v>
      </c>
      <c r="BL557" s="17" t="s">
        <v>221</v>
      </c>
      <c r="BM557" s="17" t="s">
        <v>1072</v>
      </c>
    </row>
    <row r="558" spans="2:47" s="1" customFormat="1" ht="22.5" customHeight="1">
      <c r="B558" s="34"/>
      <c r="D558" s="196" t="s">
        <v>146</v>
      </c>
      <c r="F558" s="208" t="s">
        <v>394</v>
      </c>
      <c r="I558" s="178"/>
      <c r="L558" s="34"/>
      <c r="M558" s="63"/>
      <c r="N558" s="35"/>
      <c r="O558" s="35"/>
      <c r="P558" s="35"/>
      <c r="Q558" s="35"/>
      <c r="R558" s="35"/>
      <c r="S558" s="35"/>
      <c r="T558" s="64"/>
      <c r="AT558" s="17" t="s">
        <v>146</v>
      </c>
      <c r="AU558" s="17" t="s">
        <v>81</v>
      </c>
    </row>
    <row r="559" spans="2:65" s="1" customFormat="1" ht="22.5" customHeight="1">
      <c r="B559" s="163"/>
      <c r="C559" s="164" t="s">
        <v>594</v>
      </c>
      <c r="D559" s="164" t="s">
        <v>140</v>
      </c>
      <c r="E559" s="165" t="s">
        <v>396</v>
      </c>
      <c r="F559" s="166" t="s">
        <v>397</v>
      </c>
      <c r="G559" s="167" t="s">
        <v>336</v>
      </c>
      <c r="H559" s="168">
        <v>68</v>
      </c>
      <c r="I559" s="169"/>
      <c r="J559" s="170">
        <f>ROUND(I559*H559,2)</f>
        <v>0</v>
      </c>
      <c r="K559" s="166" t="s">
        <v>3</v>
      </c>
      <c r="L559" s="34"/>
      <c r="M559" s="171" t="s">
        <v>3</v>
      </c>
      <c r="N559" s="172" t="s">
        <v>44</v>
      </c>
      <c r="O559" s="35"/>
      <c r="P559" s="173">
        <f>O559*H559</f>
        <v>0</v>
      </c>
      <c r="Q559" s="173">
        <v>0</v>
      </c>
      <c r="R559" s="173">
        <f>Q559*H559</f>
        <v>0</v>
      </c>
      <c r="S559" s="173">
        <v>0</v>
      </c>
      <c r="T559" s="174">
        <f>S559*H559</f>
        <v>0</v>
      </c>
      <c r="AR559" s="17" t="s">
        <v>221</v>
      </c>
      <c r="AT559" s="17" t="s">
        <v>140</v>
      </c>
      <c r="AU559" s="17" t="s">
        <v>81</v>
      </c>
      <c r="AY559" s="17" t="s">
        <v>137</v>
      </c>
      <c r="BE559" s="175">
        <f>IF(N559="základní",J559,0)</f>
        <v>0</v>
      </c>
      <c r="BF559" s="175">
        <f>IF(N559="snížená",J559,0)</f>
        <v>0</v>
      </c>
      <c r="BG559" s="175">
        <f>IF(N559="zákl. přenesená",J559,0)</f>
        <v>0</v>
      </c>
      <c r="BH559" s="175">
        <f>IF(N559="sníž. přenesená",J559,0)</f>
        <v>0</v>
      </c>
      <c r="BI559" s="175">
        <f>IF(N559="nulová",J559,0)</f>
        <v>0</v>
      </c>
      <c r="BJ559" s="17" t="s">
        <v>22</v>
      </c>
      <c r="BK559" s="175">
        <f>ROUND(I559*H559,2)</f>
        <v>0</v>
      </c>
      <c r="BL559" s="17" t="s">
        <v>221</v>
      </c>
      <c r="BM559" s="17" t="s">
        <v>1073</v>
      </c>
    </row>
    <row r="560" spans="2:47" s="1" customFormat="1" ht="22.5" customHeight="1">
      <c r="B560" s="34"/>
      <c r="D560" s="196" t="s">
        <v>146</v>
      </c>
      <c r="F560" s="208" t="s">
        <v>397</v>
      </c>
      <c r="I560" s="178"/>
      <c r="L560" s="34"/>
      <c r="M560" s="63"/>
      <c r="N560" s="35"/>
      <c r="O560" s="35"/>
      <c r="P560" s="35"/>
      <c r="Q560" s="35"/>
      <c r="R560" s="35"/>
      <c r="S560" s="35"/>
      <c r="T560" s="64"/>
      <c r="AT560" s="17" t="s">
        <v>146</v>
      </c>
      <c r="AU560" s="17" t="s">
        <v>81</v>
      </c>
    </row>
    <row r="561" spans="2:65" s="1" customFormat="1" ht="22.5" customHeight="1">
      <c r="B561" s="163"/>
      <c r="C561" s="164" t="s">
        <v>597</v>
      </c>
      <c r="D561" s="164" t="s">
        <v>140</v>
      </c>
      <c r="E561" s="165" t="s">
        <v>399</v>
      </c>
      <c r="F561" s="166" t="s">
        <v>400</v>
      </c>
      <c r="G561" s="167" t="s">
        <v>336</v>
      </c>
      <c r="H561" s="168">
        <v>68</v>
      </c>
      <c r="I561" s="169"/>
      <c r="J561" s="170">
        <f>ROUND(I561*H561,2)</f>
        <v>0</v>
      </c>
      <c r="K561" s="166" t="s">
        <v>3</v>
      </c>
      <c r="L561" s="34"/>
      <c r="M561" s="171" t="s">
        <v>3</v>
      </c>
      <c r="N561" s="172" t="s">
        <v>44</v>
      </c>
      <c r="O561" s="35"/>
      <c r="P561" s="173">
        <f>O561*H561</f>
        <v>0</v>
      </c>
      <c r="Q561" s="173">
        <v>0</v>
      </c>
      <c r="R561" s="173">
        <f>Q561*H561</f>
        <v>0</v>
      </c>
      <c r="S561" s="173">
        <v>0</v>
      </c>
      <c r="T561" s="174">
        <f>S561*H561</f>
        <v>0</v>
      </c>
      <c r="AR561" s="17" t="s">
        <v>221</v>
      </c>
      <c r="AT561" s="17" t="s">
        <v>140</v>
      </c>
      <c r="AU561" s="17" t="s">
        <v>81</v>
      </c>
      <c r="AY561" s="17" t="s">
        <v>137</v>
      </c>
      <c r="BE561" s="175">
        <f>IF(N561="základní",J561,0)</f>
        <v>0</v>
      </c>
      <c r="BF561" s="175">
        <f>IF(N561="snížená",J561,0)</f>
        <v>0</v>
      </c>
      <c r="BG561" s="175">
        <f>IF(N561="zákl. přenesená",J561,0)</f>
        <v>0</v>
      </c>
      <c r="BH561" s="175">
        <f>IF(N561="sníž. přenesená",J561,0)</f>
        <v>0</v>
      </c>
      <c r="BI561" s="175">
        <f>IF(N561="nulová",J561,0)</f>
        <v>0</v>
      </c>
      <c r="BJ561" s="17" t="s">
        <v>22</v>
      </c>
      <c r="BK561" s="175">
        <f>ROUND(I561*H561,2)</f>
        <v>0</v>
      </c>
      <c r="BL561" s="17" t="s">
        <v>221</v>
      </c>
      <c r="BM561" s="17" t="s">
        <v>1074</v>
      </c>
    </row>
    <row r="562" spans="2:47" s="1" customFormat="1" ht="22.5" customHeight="1">
      <c r="B562" s="34"/>
      <c r="D562" s="196" t="s">
        <v>146</v>
      </c>
      <c r="F562" s="208" t="s">
        <v>400</v>
      </c>
      <c r="I562" s="178"/>
      <c r="L562" s="34"/>
      <c r="M562" s="63"/>
      <c r="N562" s="35"/>
      <c r="O562" s="35"/>
      <c r="P562" s="35"/>
      <c r="Q562" s="35"/>
      <c r="R562" s="35"/>
      <c r="S562" s="35"/>
      <c r="T562" s="64"/>
      <c r="AT562" s="17" t="s">
        <v>146</v>
      </c>
      <c r="AU562" s="17" t="s">
        <v>81</v>
      </c>
    </row>
    <row r="563" spans="2:65" s="1" customFormat="1" ht="22.5" customHeight="1">
      <c r="B563" s="163"/>
      <c r="C563" s="164" t="s">
        <v>600</v>
      </c>
      <c r="D563" s="164" t="s">
        <v>140</v>
      </c>
      <c r="E563" s="165" t="s">
        <v>402</v>
      </c>
      <c r="F563" s="166" t="s">
        <v>403</v>
      </c>
      <c r="G563" s="167" t="s">
        <v>342</v>
      </c>
      <c r="H563" s="219"/>
      <c r="I563" s="169"/>
      <c r="J563" s="170">
        <f>ROUND(I563*H563,2)</f>
        <v>0</v>
      </c>
      <c r="K563" s="166" t="s">
        <v>3</v>
      </c>
      <c r="L563" s="34"/>
      <c r="M563" s="171" t="s">
        <v>3</v>
      </c>
      <c r="N563" s="172" t="s">
        <v>44</v>
      </c>
      <c r="O563" s="35"/>
      <c r="P563" s="173">
        <f>O563*H563</f>
        <v>0</v>
      </c>
      <c r="Q563" s="173">
        <v>0</v>
      </c>
      <c r="R563" s="173">
        <f>Q563*H563</f>
        <v>0</v>
      </c>
      <c r="S563" s="173">
        <v>0</v>
      </c>
      <c r="T563" s="174">
        <f>S563*H563</f>
        <v>0</v>
      </c>
      <c r="AR563" s="17" t="s">
        <v>221</v>
      </c>
      <c r="AT563" s="17" t="s">
        <v>140</v>
      </c>
      <c r="AU563" s="17" t="s">
        <v>81</v>
      </c>
      <c r="AY563" s="17" t="s">
        <v>137</v>
      </c>
      <c r="BE563" s="175">
        <f>IF(N563="základní",J563,0)</f>
        <v>0</v>
      </c>
      <c r="BF563" s="175">
        <f>IF(N563="snížená",J563,0)</f>
        <v>0</v>
      </c>
      <c r="BG563" s="175">
        <f>IF(N563="zákl. přenesená",J563,0)</f>
        <v>0</v>
      </c>
      <c r="BH563" s="175">
        <f>IF(N563="sníž. přenesená",J563,0)</f>
        <v>0</v>
      </c>
      <c r="BI563" s="175">
        <f>IF(N563="nulová",J563,0)</f>
        <v>0</v>
      </c>
      <c r="BJ563" s="17" t="s">
        <v>22</v>
      </c>
      <c r="BK563" s="175">
        <f>ROUND(I563*H563,2)</f>
        <v>0</v>
      </c>
      <c r="BL563" s="17" t="s">
        <v>221</v>
      </c>
      <c r="BM563" s="17" t="s">
        <v>1075</v>
      </c>
    </row>
    <row r="564" spans="2:47" s="1" customFormat="1" ht="22.5" customHeight="1">
      <c r="B564" s="34"/>
      <c r="D564" s="176" t="s">
        <v>146</v>
      </c>
      <c r="F564" s="177" t="s">
        <v>403</v>
      </c>
      <c r="I564" s="178"/>
      <c r="L564" s="34"/>
      <c r="M564" s="63"/>
      <c r="N564" s="35"/>
      <c r="O564" s="35"/>
      <c r="P564" s="35"/>
      <c r="Q564" s="35"/>
      <c r="R564" s="35"/>
      <c r="S564" s="35"/>
      <c r="T564" s="64"/>
      <c r="AT564" s="17" t="s">
        <v>146</v>
      </c>
      <c r="AU564" s="17" t="s">
        <v>81</v>
      </c>
    </row>
    <row r="565" spans="2:63" s="10" customFormat="1" ht="29.25" customHeight="1">
      <c r="B565" s="149"/>
      <c r="D565" s="160" t="s">
        <v>72</v>
      </c>
      <c r="E565" s="161" t="s">
        <v>404</v>
      </c>
      <c r="F565" s="161" t="s">
        <v>405</v>
      </c>
      <c r="I565" s="152"/>
      <c r="J565" s="162">
        <f>BK565</f>
        <v>0</v>
      </c>
      <c r="L565" s="149"/>
      <c r="M565" s="154"/>
      <c r="N565" s="155"/>
      <c r="O565" s="155"/>
      <c r="P565" s="156">
        <f>SUM(P566:P606)</f>
        <v>0</v>
      </c>
      <c r="Q565" s="155"/>
      <c r="R565" s="156">
        <f>SUM(R566:R606)</f>
        <v>0</v>
      </c>
      <c r="S565" s="155"/>
      <c r="T565" s="157">
        <f>SUM(T566:T606)</f>
        <v>0</v>
      </c>
      <c r="AR565" s="150" t="s">
        <v>81</v>
      </c>
      <c r="AT565" s="158" t="s">
        <v>72</v>
      </c>
      <c r="AU565" s="158" t="s">
        <v>22</v>
      </c>
      <c r="AY565" s="150" t="s">
        <v>137</v>
      </c>
      <c r="BK565" s="159">
        <f>SUM(BK566:BK606)</f>
        <v>0</v>
      </c>
    </row>
    <row r="566" spans="2:65" s="1" customFormat="1" ht="31.5" customHeight="1">
      <c r="B566" s="163"/>
      <c r="C566" s="164" t="s">
        <v>604</v>
      </c>
      <c r="D566" s="164" t="s">
        <v>140</v>
      </c>
      <c r="E566" s="165" t="s">
        <v>1076</v>
      </c>
      <c r="F566" s="166" t="s">
        <v>1077</v>
      </c>
      <c r="G566" s="167" t="s">
        <v>703</v>
      </c>
      <c r="H566" s="168">
        <v>4</v>
      </c>
      <c r="I566" s="169"/>
      <c r="J566" s="170">
        <f>ROUND(I566*H566,2)</f>
        <v>0</v>
      </c>
      <c r="K566" s="166" t="s">
        <v>3</v>
      </c>
      <c r="L566" s="34"/>
      <c r="M566" s="171" t="s">
        <v>3</v>
      </c>
      <c r="N566" s="172" t="s">
        <v>44</v>
      </c>
      <c r="O566" s="35"/>
      <c r="P566" s="173">
        <f>O566*H566</f>
        <v>0</v>
      </c>
      <c r="Q566" s="173">
        <v>0</v>
      </c>
      <c r="R566" s="173">
        <f>Q566*H566</f>
        <v>0</v>
      </c>
      <c r="S566" s="173">
        <v>0</v>
      </c>
      <c r="T566" s="174">
        <f>S566*H566</f>
        <v>0</v>
      </c>
      <c r="AR566" s="17" t="s">
        <v>221</v>
      </c>
      <c r="AT566" s="17" t="s">
        <v>140</v>
      </c>
      <c r="AU566" s="17" t="s">
        <v>81</v>
      </c>
      <c r="AY566" s="17" t="s">
        <v>137</v>
      </c>
      <c r="BE566" s="175">
        <f>IF(N566="základní",J566,0)</f>
        <v>0</v>
      </c>
      <c r="BF566" s="175">
        <f>IF(N566="snížená",J566,0)</f>
        <v>0</v>
      </c>
      <c r="BG566" s="175">
        <f>IF(N566="zákl. přenesená",J566,0)</f>
        <v>0</v>
      </c>
      <c r="BH566" s="175">
        <f>IF(N566="sníž. přenesená",J566,0)</f>
        <v>0</v>
      </c>
      <c r="BI566" s="175">
        <f>IF(N566="nulová",J566,0)</f>
        <v>0</v>
      </c>
      <c r="BJ566" s="17" t="s">
        <v>22</v>
      </c>
      <c r="BK566" s="175">
        <f>ROUND(I566*H566,2)</f>
        <v>0</v>
      </c>
      <c r="BL566" s="17" t="s">
        <v>221</v>
      </c>
      <c r="BM566" s="17" t="s">
        <v>1078</v>
      </c>
    </row>
    <row r="567" spans="2:47" s="1" customFormat="1" ht="22.5" customHeight="1">
      <c r="B567" s="34"/>
      <c r="D567" s="196" t="s">
        <v>146</v>
      </c>
      <c r="F567" s="208" t="s">
        <v>1077</v>
      </c>
      <c r="I567" s="178"/>
      <c r="L567" s="34"/>
      <c r="M567" s="63"/>
      <c r="N567" s="35"/>
      <c r="O567" s="35"/>
      <c r="P567" s="35"/>
      <c r="Q567" s="35"/>
      <c r="R567" s="35"/>
      <c r="S567" s="35"/>
      <c r="T567" s="64"/>
      <c r="AT567" s="17" t="s">
        <v>146</v>
      </c>
      <c r="AU567" s="17" t="s">
        <v>81</v>
      </c>
    </row>
    <row r="568" spans="2:65" s="1" customFormat="1" ht="22.5" customHeight="1">
      <c r="B568" s="163"/>
      <c r="C568" s="164" t="s">
        <v>610</v>
      </c>
      <c r="D568" s="164" t="s">
        <v>140</v>
      </c>
      <c r="E568" s="165" t="s">
        <v>407</v>
      </c>
      <c r="F568" s="166" t="s">
        <v>408</v>
      </c>
      <c r="G568" s="167" t="s">
        <v>409</v>
      </c>
      <c r="H568" s="168">
        <v>10</v>
      </c>
      <c r="I568" s="169"/>
      <c r="J568" s="170">
        <f>ROUND(I568*H568,2)</f>
        <v>0</v>
      </c>
      <c r="K568" s="166" t="s">
        <v>3</v>
      </c>
      <c r="L568" s="34"/>
      <c r="M568" s="171" t="s">
        <v>3</v>
      </c>
      <c r="N568" s="172" t="s">
        <v>44</v>
      </c>
      <c r="O568" s="35"/>
      <c r="P568" s="173">
        <f>O568*H568</f>
        <v>0</v>
      </c>
      <c r="Q568" s="173">
        <v>0</v>
      </c>
      <c r="R568" s="173">
        <f>Q568*H568</f>
        <v>0</v>
      </c>
      <c r="S568" s="173">
        <v>0</v>
      </c>
      <c r="T568" s="174">
        <f>S568*H568</f>
        <v>0</v>
      </c>
      <c r="AR568" s="17" t="s">
        <v>221</v>
      </c>
      <c r="AT568" s="17" t="s">
        <v>140</v>
      </c>
      <c r="AU568" s="17" t="s">
        <v>81</v>
      </c>
      <c r="AY568" s="17" t="s">
        <v>137</v>
      </c>
      <c r="BE568" s="175">
        <f>IF(N568="základní",J568,0)</f>
        <v>0</v>
      </c>
      <c r="BF568" s="175">
        <f>IF(N568="snížená",J568,0)</f>
        <v>0</v>
      </c>
      <c r="BG568" s="175">
        <f>IF(N568="zákl. přenesená",J568,0)</f>
        <v>0</v>
      </c>
      <c r="BH568" s="175">
        <f>IF(N568="sníž. přenesená",J568,0)</f>
        <v>0</v>
      </c>
      <c r="BI568" s="175">
        <f>IF(N568="nulová",J568,0)</f>
        <v>0</v>
      </c>
      <c r="BJ568" s="17" t="s">
        <v>22</v>
      </c>
      <c r="BK568" s="175">
        <f>ROUND(I568*H568,2)</f>
        <v>0</v>
      </c>
      <c r="BL568" s="17" t="s">
        <v>221</v>
      </c>
      <c r="BM568" s="17" t="s">
        <v>1079</v>
      </c>
    </row>
    <row r="569" spans="2:47" s="1" customFormat="1" ht="22.5" customHeight="1">
      <c r="B569" s="34"/>
      <c r="D569" s="176" t="s">
        <v>146</v>
      </c>
      <c r="F569" s="177" t="s">
        <v>408</v>
      </c>
      <c r="I569" s="178"/>
      <c r="L569" s="34"/>
      <c r="M569" s="63"/>
      <c r="N569" s="35"/>
      <c r="O569" s="35"/>
      <c r="P569" s="35"/>
      <c r="Q569" s="35"/>
      <c r="R569" s="35"/>
      <c r="S569" s="35"/>
      <c r="T569" s="64"/>
      <c r="AT569" s="17" t="s">
        <v>146</v>
      </c>
      <c r="AU569" s="17" t="s">
        <v>81</v>
      </c>
    </row>
    <row r="570" spans="2:51" s="11" customFormat="1" ht="22.5" customHeight="1">
      <c r="B570" s="179"/>
      <c r="D570" s="176" t="s">
        <v>147</v>
      </c>
      <c r="E570" s="180" t="s">
        <v>3</v>
      </c>
      <c r="F570" s="181" t="s">
        <v>1080</v>
      </c>
      <c r="H570" s="182" t="s">
        <v>3</v>
      </c>
      <c r="I570" s="183"/>
      <c r="L570" s="179"/>
      <c r="M570" s="184"/>
      <c r="N570" s="185"/>
      <c r="O570" s="185"/>
      <c r="P570" s="185"/>
      <c r="Q570" s="185"/>
      <c r="R570" s="185"/>
      <c r="S570" s="185"/>
      <c r="T570" s="186"/>
      <c r="AT570" s="182" t="s">
        <v>147</v>
      </c>
      <c r="AU570" s="182" t="s">
        <v>81</v>
      </c>
      <c r="AV570" s="11" t="s">
        <v>22</v>
      </c>
      <c r="AW570" s="11" t="s">
        <v>37</v>
      </c>
      <c r="AX570" s="11" t="s">
        <v>73</v>
      </c>
      <c r="AY570" s="182" t="s">
        <v>137</v>
      </c>
    </row>
    <row r="571" spans="2:51" s="12" customFormat="1" ht="22.5" customHeight="1">
      <c r="B571" s="187"/>
      <c r="D571" s="176" t="s">
        <v>147</v>
      </c>
      <c r="E571" s="188" t="s">
        <v>3</v>
      </c>
      <c r="F571" s="189" t="s">
        <v>1081</v>
      </c>
      <c r="H571" s="190">
        <v>10</v>
      </c>
      <c r="I571" s="191"/>
      <c r="L571" s="187"/>
      <c r="M571" s="192"/>
      <c r="N571" s="193"/>
      <c r="O571" s="193"/>
      <c r="P571" s="193"/>
      <c r="Q571" s="193"/>
      <c r="R571" s="193"/>
      <c r="S571" s="193"/>
      <c r="T571" s="194"/>
      <c r="AT571" s="188" t="s">
        <v>147</v>
      </c>
      <c r="AU571" s="188" t="s">
        <v>81</v>
      </c>
      <c r="AV571" s="12" t="s">
        <v>81</v>
      </c>
      <c r="AW571" s="12" t="s">
        <v>37</v>
      </c>
      <c r="AX571" s="12" t="s">
        <v>73</v>
      </c>
      <c r="AY571" s="188" t="s">
        <v>137</v>
      </c>
    </row>
    <row r="572" spans="2:51" s="13" customFormat="1" ht="22.5" customHeight="1">
      <c r="B572" s="195"/>
      <c r="D572" s="196" t="s">
        <v>147</v>
      </c>
      <c r="E572" s="197" t="s">
        <v>3</v>
      </c>
      <c r="F572" s="198" t="s">
        <v>150</v>
      </c>
      <c r="H572" s="199">
        <v>10</v>
      </c>
      <c r="I572" s="200"/>
      <c r="L572" s="195"/>
      <c r="M572" s="201"/>
      <c r="N572" s="202"/>
      <c r="O572" s="202"/>
      <c r="P572" s="202"/>
      <c r="Q572" s="202"/>
      <c r="R572" s="202"/>
      <c r="S572" s="202"/>
      <c r="T572" s="203"/>
      <c r="AT572" s="204" t="s">
        <v>147</v>
      </c>
      <c r="AU572" s="204" t="s">
        <v>81</v>
      </c>
      <c r="AV572" s="13" t="s">
        <v>145</v>
      </c>
      <c r="AW572" s="13" t="s">
        <v>37</v>
      </c>
      <c r="AX572" s="13" t="s">
        <v>22</v>
      </c>
      <c r="AY572" s="204" t="s">
        <v>137</v>
      </c>
    </row>
    <row r="573" spans="2:65" s="1" customFormat="1" ht="22.5" customHeight="1">
      <c r="B573" s="163"/>
      <c r="C573" s="164" t="s">
        <v>615</v>
      </c>
      <c r="D573" s="164" t="s">
        <v>140</v>
      </c>
      <c r="E573" s="165" t="s">
        <v>1082</v>
      </c>
      <c r="F573" s="166" t="s">
        <v>1083</v>
      </c>
      <c r="G573" s="167" t="s">
        <v>409</v>
      </c>
      <c r="H573" s="168">
        <v>2</v>
      </c>
      <c r="I573" s="169"/>
      <c r="J573" s="170">
        <f>ROUND(I573*H573,2)</f>
        <v>0</v>
      </c>
      <c r="K573" s="166" t="s">
        <v>3</v>
      </c>
      <c r="L573" s="34"/>
      <c r="M573" s="171" t="s">
        <v>3</v>
      </c>
      <c r="N573" s="172" t="s">
        <v>44</v>
      </c>
      <c r="O573" s="35"/>
      <c r="P573" s="173">
        <f>O573*H573</f>
        <v>0</v>
      </c>
      <c r="Q573" s="173">
        <v>0</v>
      </c>
      <c r="R573" s="173">
        <f>Q573*H573</f>
        <v>0</v>
      </c>
      <c r="S573" s="173">
        <v>0</v>
      </c>
      <c r="T573" s="174">
        <f>S573*H573</f>
        <v>0</v>
      </c>
      <c r="AR573" s="17" t="s">
        <v>221</v>
      </c>
      <c r="AT573" s="17" t="s">
        <v>140</v>
      </c>
      <c r="AU573" s="17" t="s">
        <v>81</v>
      </c>
      <c r="AY573" s="17" t="s">
        <v>137</v>
      </c>
      <c r="BE573" s="175">
        <f>IF(N573="základní",J573,0)</f>
        <v>0</v>
      </c>
      <c r="BF573" s="175">
        <f>IF(N573="snížená",J573,0)</f>
        <v>0</v>
      </c>
      <c r="BG573" s="175">
        <f>IF(N573="zákl. přenesená",J573,0)</f>
        <v>0</v>
      </c>
      <c r="BH573" s="175">
        <f>IF(N573="sníž. přenesená",J573,0)</f>
        <v>0</v>
      </c>
      <c r="BI573" s="175">
        <f>IF(N573="nulová",J573,0)</f>
        <v>0</v>
      </c>
      <c r="BJ573" s="17" t="s">
        <v>22</v>
      </c>
      <c r="BK573" s="175">
        <f>ROUND(I573*H573,2)</f>
        <v>0</v>
      </c>
      <c r="BL573" s="17" t="s">
        <v>221</v>
      </c>
      <c r="BM573" s="17" t="s">
        <v>1084</v>
      </c>
    </row>
    <row r="574" spans="2:47" s="1" customFormat="1" ht="22.5" customHeight="1">
      <c r="B574" s="34"/>
      <c r="D574" s="176" t="s">
        <v>146</v>
      </c>
      <c r="F574" s="177" t="s">
        <v>1083</v>
      </c>
      <c r="I574" s="178"/>
      <c r="L574" s="34"/>
      <c r="M574" s="63"/>
      <c r="N574" s="35"/>
      <c r="O574" s="35"/>
      <c r="P574" s="35"/>
      <c r="Q574" s="35"/>
      <c r="R574" s="35"/>
      <c r="S574" s="35"/>
      <c r="T574" s="64"/>
      <c r="AT574" s="17" t="s">
        <v>146</v>
      </c>
      <c r="AU574" s="17" t="s">
        <v>81</v>
      </c>
    </row>
    <row r="575" spans="2:51" s="11" customFormat="1" ht="22.5" customHeight="1">
      <c r="B575" s="179"/>
      <c r="D575" s="176" t="s">
        <v>147</v>
      </c>
      <c r="E575" s="180" t="s">
        <v>3</v>
      </c>
      <c r="F575" s="181" t="s">
        <v>1085</v>
      </c>
      <c r="H575" s="182" t="s">
        <v>3</v>
      </c>
      <c r="I575" s="183"/>
      <c r="L575" s="179"/>
      <c r="M575" s="184"/>
      <c r="N575" s="185"/>
      <c r="O575" s="185"/>
      <c r="P575" s="185"/>
      <c r="Q575" s="185"/>
      <c r="R575" s="185"/>
      <c r="S575" s="185"/>
      <c r="T575" s="186"/>
      <c r="AT575" s="182" t="s">
        <v>147</v>
      </c>
      <c r="AU575" s="182" t="s">
        <v>81</v>
      </c>
      <c r="AV575" s="11" t="s">
        <v>22</v>
      </c>
      <c r="AW575" s="11" t="s">
        <v>37</v>
      </c>
      <c r="AX575" s="11" t="s">
        <v>73</v>
      </c>
      <c r="AY575" s="182" t="s">
        <v>137</v>
      </c>
    </row>
    <row r="576" spans="2:51" s="12" customFormat="1" ht="22.5" customHeight="1">
      <c r="B576" s="187"/>
      <c r="D576" s="176" t="s">
        <v>147</v>
      </c>
      <c r="E576" s="188" t="s">
        <v>3</v>
      </c>
      <c r="F576" s="189" t="s">
        <v>1086</v>
      </c>
      <c r="H576" s="190">
        <v>2</v>
      </c>
      <c r="I576" s="191"/>
      <c r="L576" s="187"/>
      <c r="M576" s="192"/>
      <c r="N576" s="193"/>
      <c r="O576" s="193"/>
      <c r="P576" s="193"/>
      <c r="Q576" s="193"/>
      <c r="R576" s="193"/>
      <c r="S576" s="193"/>
      <c r="T576" s="194"/>
      <c r="AT576" s="188" t="s">
        <v>147</v>
      </c>
      <c r="AU576" s="188" t="s">
        <v>81</v>
      </c>
      <c r="AV576" s="12" t="s">
        <v>81</v>
      </c>
      <c r="AW576" s="12" t="s">
        <v>37</v>
      </c>
      <c r="AX576" s="12" t="s">
        <v>73</v>
      </c>
      <c r="AY576" s="188" t="s">
        <v>137</v>
      </c>
    </row>
    <row r="577" spans="2:51" s="13" customFormat="1" ht="22.5" customHeight="1">
      <c r="B577" s="195"/>
      <c r="D577" s="196" t="s">
        <v>147</v>
      </c>
      <c r="E577" s="197" t="s">
        <v>3</v>
      </c>
      <c r="F577" s="198" t="s">
        <v>150</v>
      </c>
      <c r="H577" s="199">
        <v>2</v>
      </c>
      <c r="I577" s="200"/>
      <c r="L577" s="195"/>
      <c r="M577" s="201"/>
      <c r="N577" s="202"/>
      <c r="O577" s="202"/>
      <c r="P577" s="202"/>
      <c r="Q577" s="202"/>
      <c r="R577" s="202"/>
      <c r="S577" s="202"/>
      <c r="T577" s="203"/>
      <c r="AT577" s="204" t="s">
        <v>147</v>
      </c>
      <c r="AU577" s="204" t="s">
        <v>81</v>
      </c>
      <c r="AV577" s="13" t="s">
        <v>145</v>
      </c>
      <c r="AW577" s="13" t="s">
        <v>37</v>
      </c>
      <c r="AX577" s="13" t="s">
        <v>22</v>
      </c>
      <c r="AY577" s="204" t="s">
        <v>137</v>
      </c>
    </row>
    <row r="578" spans="2:65" s="1" customFormat="1" ht="22.5" customHeight="1">
      <c r="B578" s="163"/>
      <c r="C578" s="164" t="s">
        <v>618</v>
      </c>
      <c r="D578" s="164" t="s">
        <v>140</v>
      </c>
      <c r="E578" s="165" t="s">
        <v>414</v>
      </c>
      <c r="F578" s="166" t="s">
        <v>415</v>
      </c>
      <c r="G578" s="167" t="s">
        <v>409</v>
      </c>
      <c r="H578" s="168">
        <v>13</v>
      </c>
      <c r="I578" s="169"/>
      <c r="J578" s="170">
        <f>ROUND(I578*H578,2)</f>
        <v>0</v>
      </c>
      <c r="K578" s="166" t="s">
        <v>3</v>
      </c>
      <c r="L578" s="34"/>
      <c r="M578" s="171" t="s">
        <v>3</v>
      </c>
      <c r="N578" s="172" t="s">
        <v>44</v>
      </c>
      <c r="O578" s="35"/>
      <c r="P578" s="173">
        <f>O578*H578</f>
        <v>0</v>
      </c>
      <c r="Q578" s="173">
        <v>0</v>
      </c>
      <c r="R578" s="173">
        <f>Q578*H578</f>
        <v>0</v>
      </c>
      <c r="S578" s="173">
        <v>0</v>
      </c>
      <c r="T578" s="174">
        <f>S578*H578</f>
        <v>0</v>
      </c>
      <c r="AR578" s="17" t="s">
        <v>221</v>
      </c>
      <c r="AT578" s="17" t="s">
        <v>140</v>
      </c>
      <c r="AU578" s="17" t="s">
        <v>81</v>
      </c>
      <c r="AY578" s="17" t="s">
        <v>137</v>
      </c>
      <c r="BE578" s="175">
        <f>IF(N578="základní",J578,0)</f>
        <v>0</v>
      </c>
      <c r="BF578" s="175">
        <f>IF(N578="snížená",J578,0)</f>
        <v>0</v>
      </c>
      <c r="BG578" s="175">
        <f>IF(N578="zákl. přenesená",J578,0)</f>
        <v>0</v>
      </c>
      <c r="BH578" s="175">
        <f>IF(N578="sníž. přenesená",J578,0)</f>
        <v>0</v>
      </c>
      <c r="BI578" s="175">
        <f>IF(N578="nulová",J578,0)</f>
        <v>0</v>
      </c>
      <c r="BJ578" s="17" t="s">
        <v>22</v>
      </c>
      <c r="BK578" s="175">
        <f>ROUND(I578*H578,2)</f>
        <v>0</v>
      </c>
      <c r="BL578" s="17" t="s">
        <v>221</v>
      </c>
      <c r="BM578" s="17" t="s">
        <v>1087</v>
      </c>
    </row>
    <row r="579" spans="2:47" s="1" customFormat="1" ht="22.5" customHeight="1">
      <c r="B579" s="34"/>
      <c r="D579" s="176" t="s">
        <v>146</v>
      </c>
      <c r="F579" s="177" t="s">
        <v>415</v>
      </c>
      <c r="I579" s="178"/>
      <c r="L579" s="34"/>
      <c r="M579" s="63"/>
      <c r="N579" s="35"/>
      <c r="O579" s="35"/>
      <c r="P579" s="35"/>
      <c r="Q579" s="35"/>
      <c r="R579" s="35"/>
      <c r="S579" s="35"/>
      <c r="T579" s="64"/>
      <c r="AT579" s="17" t="s">
        <v>146</v>
      </c>
      <c r="AU579" s="17" t="s">
        <v>81</v>
      </c>
    </row>
    <row r="580" spans="2:51" s="11" customFormat="1" ht="22.5" customHeight="1">
      <c r="B580" s="179"/>
      <c r="D580" s="176" t="s">
        <v>147</v>
      </c>
      <c r="E580" s="180" t="s">
        <v>3</v>
      </c>
      <c r="F580" s="181" t="s">
        <v>1088</v>
      </c>
      <c r="H580" s="182" t="s">
        <v>3</v>
      </c>
      <c r="I580" s="183"/>
      <c r="L580" s="179"/>
      <c r="M580" s="184"/>
      <c r="N580" s="185"/>
      <c r="O580" s="185"/>
      <c r="P580" s="185"/>
      <c r="Q580" s="185"/>
      <c r="R580" s="185"/>
      <c r="S580" s="185"/>
      <c r="T580" s="186"/>
      <c r="AT580" s="182" t="s">
        <v>147</v>
      </c>
      <c r="AU580" s="182" t="s">
        <v>81</v>
      </c>
      <c r="AV580" s="11" t="s">
        <v>22</v>
      </c>
      <c r="AW580" s="11" t="s">
        <v>37</v>
      </c>
      <c r="AX580" s="11" t="s">
        <v>73</v>
      </c>
      <c r="AY580" s="182" t="s">
        <v>137</v>
      </c>
    </row>
    <row r="581" spans="2:51" s="12" customFormat="1" ht="22.5" customHeight="1">
      <c r="B581" s="187"/>
      <c r="D581" s="176" t="s">
        <v>147</v>
      </c>
      <c r="E581" s="188" t="s">
        <v>3</v>
      </c>
      <c r="F581" s="189" t="s">
        <v>1089</v>
      </c>
      <c r="H581" s="190">
        <v>7</v>
      </c>
      <c r="I581" s="191"/>
      <c r="L581" s="187"/>
      <c r="M581" s="192"/>
      <c r="N581" s="193"/>
      <c r="O581" s="193"/>
      <c r="P581" s="193"/>
      <c r="Q581" s="193"/>
      <c r="R581" s="193"/>
      <c r="S581" s="193"/>
      <c r="T581" s="194"/>
      <c r="AT581" s="188" t="s">
        <v>147</v>
      </c>
      <c r="AU581" s="188" t="s">
        <v>81</v>
      </c>
      <c r="AV581" s="12" t="s">
        <v>81</v>
      </c>
      <c r="AW581" s="12" t="s">
        <v>37</v>
      </c>
      <c r="AX581" s="12" t="s">
        <v>73</v>
      </c>
      <c r="AY581" s="188" t="s">
        <v>137</v>
      </c>
    </row>
    <row r="582" spans="2:51" s="12" customFormat="1" ht="22.5" customHeight="1">
      <c r="B582" s="187"/>
      <c r="D582" s="176" t="s">
        <v>147</v>
      </c>
      <c r="E582" s="188" t="s">
        <v>3</v>
      </c>
      <c r="F582" s="189" t="s">
        <v>157</v>
      </c>
      <c r="H582" s="190">
        <v>6</v>
      </c>
      <c r="I582" s="191"/>
      <c r="L582" s="187"/>
      <c r="M582" s="192"/>
      <c r="N582" s="193"/>
      <c r="O582" s="193"/>
      <c r="P582" s="193"/>
      <c r="Q582" s="193"/>
      <c r="R582" s="193"/>
      <c r="S582" s="193"/>
      <c r="T582" s="194"/>
      <c r="AT582" s="188" t="s">
        <v>147</v>
      </c>
      <c r="AU582" s="188" t="s">
        <v>81</v>
      </c>
      <c r="AV582" s="12" t="s">
        <v>81</v>
      </c>
      <c r="AW582" s="12" t="s">
        <v>37</v>
      </c>
      <c r="AX582" s="12" t="s">
        <v>73</v>
      </c>
      <c r="AY582" s="188" t="s">
        <v>137</v>
      </c>
    </row>
    <row r="583" spans="2:51" s="13" customFormat="1" ht="22.5" customHeight="1">
      <c r="B583" s="195"/>
      <c r="D583" s="196" t="s">
        <v>147</v>
      </c>
      <c r="E583" s="197" t="s">
        <v>3</v>
      </c>
      <c r="F583" s="198" t="s">
        <v>150</v>
      </c>
      <c r="H583" s="199">
        <v>13</v>
      </c>
      <c r="I583" s="200"/>
      <c r="L583" s="195"/>
      <c r="M583" s="201"/>
      <c r="N583" s="202"/>
      <c r="O583" s="202"/>
      <c r="P583" s="202"/>
      <c r="Q583" s="202"/>
      <c r="R583" s="202"/>
      <c r="S583" s="202"/>
      <c r="T583" s="203"/>
      <c r="AT583" s="204" t="s">
        <v>147</v>
      </c>
      <c r="AU583" s="204" t="s">
        <v>81</v>
      </c>
      <c r="AV583" s="13" t="s">
        <v>145</v>
      </c>
      <c r="AW583" s="13" t="s">
        <v>37</v>
      </c>
      <c r="AX583" s="13" t="s">
        <v>22</v>
      </c>
      <c r="AY583" s="204" t="s">
        <v>137</v>
      </c>
    </row>
    <row r="584" spans="2:65" s="1" customFormat="1" ht="22.5" customHeight="1">
      <c r="B584" s="163"/>
      <c r="C584" s="164" t="s">
        <v>623</v>
      </c>
      <c r="D584" s="164" t="s">
        <v>140</v>
      </c>
      <c r="E584" s="165" t="s">
        <v>417</v>
      </c>
      <c r="F584" s="166" t="s">
        <v>418</v>
      </c>
      <c r="G584" s="167" t="s">
        <v>409</v>
      </c>
      <c r="H584" s="168">
        <v>5</v>
      </c>
      <c r="I584" s="169"/>
      <c r="J584" s="170">
        <f>ROUND(I584*H584,2)</f>
        <v>0</v>
      </c>
      <c r="K584" s="166" t="s">
        <v>3</v>
      </c>
      <c r="L584" s="34"/>
      <c r="M584" s="171" t="s">
        <v>3</v>
      </c>
      <c r="N584" s="172" t="s">
        <v>44</v>
      </c>
      <c r="O584" s="35"/>
      <c r="P584" s="173">
        <f>O584*H584</f>
        <v>0</v>
      </c>
      <c r="Q584" s="173">
        <v>0</v>
      </c>
      <c r="R584" s="173">
        <f>Q584*H584</f>
        <v>0</v>
      </c>
      <c r="S584" s="173">
        <v>0</v>
      </c>
      <c r="T584" s="174">
        <f>S584*H584</f>
        <v>0</v>
      </c>
      <c r="AR584" s="17" t="s">
        <v>221</v>
      </c>
      <c r="AT584" s="17" t="s">
        <v>140</v>
      </c>
      <c r="AU584" s="17" t="s">
        <v>81</v>
      </c>
      <c r="AY584" s="17" t="s">
        <v>137</v>
      </c>
      <c r="BE584" s="175">
        <f>IF(N584="základní",J584,0)</f>
        <v>0</v>
      </c>
      <c r="BF584" s="175">
        <f>IF(N584="snížená",J584,0)</f>
        <v>0</v>
      </c>
      <c r="BG584" s="175">
        <f>IF(N584="zákl. přenesená",J584,0)</f>
        <v>0</v>
      </c>
      <c r="BH584" s="175">
        <f>IF(N584="sníž. přenesená",J584,0)</f>
        <v>0</v>
      </c>
      <c r="BI584" s="175">
        <f>IF(N584="nulová",J584,0)</f>
        <v>0</v>
      </c>
      <c r="BJ584" s="17" t="s">
        <v>22</v>
      </c>
      <c r="BK584" s="175">
        <f>ROUND(I584*H584,2)</f>
        <v>0</v>
      </c>
      <c r="BL584" s="17" t="s">
        <v>221</v>
      </c>
      <c r="BM584" s="17" t="s">
        <v>1090</v>
      </c>
    </row>
    <row r="585" spans="2:47" s="1" customFormat="1" ht="22.5" customHeight="1">
      <c r="B585" s="34"/>
      <c r="D585" s="176" t="s">
        <v>146</v>
      </c>
      <c r="F585" s="177" t="s">
        <v>418</v>
      </c>
      <c r="I585" s="178"/>
      <c r="L585" s="34"/>
      <c r="M585" s="63"/>
      <c r="N585" s="35"/>
      <c r="O585" s="35"/>
      <c r="P585" s="35"/>
      <c r="Q585" s="35"/>
      <c r="R585" s="35"/>
      <c r="S585" s="35"/>
      <c r="T585" s="64"/>
      <c r="AT585" s="17" t="s">
        <v>146</v>
      </c>
      <c r="AU585" s="17" t="s">
        <v>81</v>
      </c>
    </row>
    <row r="586" spans="2:51" s="11" customFormat="1" ht="31.5" customHeight="1">
      <c r="B586" s="179"/>
      <c r="D586" s="176" t="s">
        <v>147</v>
      </c>
      <c r="E586" s="180" t="s">
        <v>3</v>
      </c>
      <c r="F586" s="181" t="s">
        <v>1091</v>
      </c>
      <c r="H586" s="182" t="s">
        <v>3</v>
      </c>
      <c r="I586" s="183"/>
      <c r="L586" s="179"/>
      <c r="M586" s="184"/>
      <c r="N586" s="185"/>
      <c r="O586" s="185"/>
      <c r="P586" s="185"/>
      <c r="Q586" s="185"/>
      <c r="R586" s="185"/>
      <c r="S586" s="185"/>
      <c r="T586" s="186"/>
      <c r="AT586" s="182" t="s">
        <v>147</v>
      </c>
      <c r="AU586" s="182" t="s">
        <v>81</v>
      </c>
      <c r="AV586" s="11" t="s">
        <v>22</v>
      </c>
      <c r="AW586" s="11" t="s">
        <v>37</v>
      </c>
      <c r="AX586" s="11" t="s">
        <v>73</v>
      </c>
      <c r="AY586" s="182" t="s">
        <v>137</v>
      </c>
    </row>
    <row r="587" spans="2:51" s="12" customFormat="1" ht="22.5" customHeight="1">
      <c r="B587" s="187"/>
      <c r="D587" s="176" t="s">
        <v>147</v>
      </c>
      <c r="E587" s="188" t="s">
        <v>3</v>
      </c>
      <c r="F587" s="189" t="s">
        <v>1092</v>
      </c>
      <c r="H587" s="190">
        <v>5</v>
      </c>
      <c r="I587" s="191"/>
      <c r="L587" s="187"/>
      <c r="M587" s="192"/>
      <c r="N587" s="193"/>
      <c r="O587" s="193"/>
      <c r="P587" s="193"/>
      <c r="Q587" s="193"/>
      <c r="R587" s="193"/>
      <c r="S587" s="193"/>
      <c r="T587" s="194"/>
      <c r="AT587" s="188" t="s">
        <v>147</v>
      </c>
      <c r="AU587" s="188" t="s">
        <v>81</v>
      </c>
      <c r="AV587" s="12" t="s">
        <v>81</v>
      </c>
      <c r="AW587" s="12" t="s">
        <v>37</v>
      </c>
      <c r="AX587" s="12" t="s">
        <v>73</v>
      </c>
      <c r="AY587" s="188" t="s">
        <v>137</v>
      </c>
    </row>
    <row r="588" spans="2:51" s="13" customFormat="1" ht="22.5" customHeight="1">
      <c r="B588" s="195"/>
      <c r="D588" s="196" t="s">
        <v>147</v>
      </c>
      <c r="E588" s="197" t="s">
        <v>3</v>
      </c>
      <c r="F588" s="198" t="s">
        <v>150</v>
      </c>
      <c r="H588" s="199">
        <v>5</v>
      </c>
      <c r="I588" s="200"/>
      <c r="L588" s="195"/>
      <c r="M588" s="201"/>
      <c r="N588" s="202"/>
      <c r="O588" s="202"/>
      <c r="P588" s="202"/>
      <c r="Q588" s="202"/>
      <c r="R588" s="202"/>
      <c r="S588" s="202"/>
      <c r="T588" s="203"/>
      <c r="AT588" s="204" t="s">
        <v>147</v>
      </c>
      <c r="AU588" s="204" t="s">
        <v>81</v>
      </c>
      <c r="AV588" s="13" t="s">
        <v>145</v>
      </c>
      <c r="AW588" s="13" t="s">
        <v>37</v>
      </c>
      <c r="AX588" s="13" t="s">
        <v>22</v>
      </c>
      <c r="AY588" s="204" t="s">
        <v>137</v>
      </c>
    </row>
    <row r="589" spans="2:65" s="1" customFormat="1" ht="22.5" customHeight="1">
      <c r="B589" s="163"/>
      <c r="C589" s="164" t="s">
        <v>628</v>
      </c>
      <c r="D589" s="164" t="s">
        <v>140</v>
      </c>
      <c r="E589" s="165" t="s">
        <v>1093</v>
      </c>
      <c r="F589" s="166" t="s">
        <v>1094</v>
      </c>
      <c r="G589" s="167" t="s">
        <v>409</v>
      </c>
      <c r="H589" s="168">
        <v>1</v>
      </c>
      <c r="I589" s="169"/>
      <c r="J589" s="170">
        <f>ROUND(I589*H589,2)</f>
        <v>0</v>
      </c>
      <c r="K589" s="166" t="s">
        <v>3</v>
      </c>
      <c r="L589" s="34"/>
      <c r="M589" s="171" t="s">
        <v>3</v>
      </c>
      <c r="N589" s="172" t="s">
        <v>44</v>
      </c>
      <c r="O589" s="35"/>
      <c r="P589" s="173">
        <f>O589*H589</f>
        <v>0</v>
      </c>
      <c r="Q589" s="173">
        <v>0</v>
      </c>
      <c r="R589" s="173">
        <f>Q589*H589</f>
        <v>0</v>
      </c>
      <c r="S589" s="173">
        <v>0</v>
      </c>
      <c r="T589" s="174">
        <f>S589*H589</f>
        <v>0</v>
      </c>
      <c r="AR589" s="17" t="s">
        <v>221</v>
      </c>
      <c r="AT589" s="17" t="s">
        <v>140</v>
      </c>
      <c r="AU589" s="17" t="s">
        <v>81</v>
      </c>
      <c r="AY589" s="17" t="s">
        <v>137</v>
      </c>
      <c r="BE589" s="175">
        <f>IF(N589="základní",J589,0)</f>
        <v>0</v>
      </c>
      <c r="BF589" s="175">
        <f>IF(N589="snížená",J589,0)</f>
        <v>0</v>
      </c>
      <c r="BG589" s="175">
        <f>IF(N589="zákl. přenesená",J589,0)</f>
        <v>0</v>
      </c>
      <c r="BH589" s="175">
        <f>IF(N589="sníž. přenesená",J589,0)</f>
        <v>0</v>
      </c>
      <c r="BI589" s="175">
        <f>IF(N589="nulová",J589,0)</f>
        <v>0</v>
      </c>
      <c r="BJ589" s="17" t="s">
        <v>22</v>
      </c>
      <c r="BK589" s="175">
        <f>ROUND(I589*H589,2)</f>
        <v>0</v>
      </c>
      <c r="BL589" s="17" t="s">
        <v>221</v>
      </c>
      <c r="BM589" s="17" t="s">
        <v>1095</v>
      </c>
    </row>
    <row r="590" spans="2:47" s="1" customFormat="1" ht="22.5" customHeight="1">
      <c r="B590" s="34"/>
      <c r="D590" s="196" t="s">
        <v>146</v>
      </c>
      <c r="F590" s="208" t="s">
        <v>1094</v>
      </c>
      <c r="I590" s="178"/>
      <c r="L590" s="34"/>
      <c r="M590" s="63"/>
      <c r="N590" s="35"/>
      <c r="O590" s="35"/>
      <c r="P590" s="35"/>
      <c r="Q590" s="35"/>
      <c r="R590" s="35"/>
      <c r="S590" s="35"/>
      <c r="T590" s="64"/>
      <c r="AT590" s="17" t="s">
        <v>146</v>
      </c>
      <c r="AU590" s="17" t="s">
        <v>81</v>
      </c>
    </row>
    <row r="591" spans="2:65" s="1" customFormat="1" ht="22.5" customHeight="1">
      <c r="B591" s="163"/>
      <c r="C591" s="164" t="s">
        <v>28</v>
      </c>
      <c r="D591" s="164" t="s">
        <v>140</v>
      </c>
      <c r="E591" s="165" t="s">
        <v>426</v>
      </c>
      <c r="F591" s="166" t="s">
        <v>427</v>
      </c>
      <c r="G591" s="167" t="s">
        <v>409</v>
      </c>
      <c r="H591" s="168">
        <v>14</v>
      </c>
      <c r="I591" s="169"/>
      <c r="J591" s="170">
        <f>ROUND(I591*H591,2)</f>
        <v>0</v>
      </c>
      <c r="K591" s="166" t="s">
        <v>3</v>
      </c>
      <c r="L591" s="34"/>
      <c r="M591" s="171" t="s">
        <v>3</v>
      </c>
      <c r="N591" s="172" t="s">
        <v>44</v>
      </c>
      <c r="O591" s="35"/>
      <c r="P591" s="173">
        <f>O591*H591</f>
        <v>0</v>
      </c>
      <c r="Q591" s="173">
        <v>0</v>
      </c>
      <c r="R591" s="173">
        <f>Q591*H591</f>
        <v>0</v>
      </c>
      <c r="S591" s="173">
        <v>0</v>
      </c>
      <c r="T591" s="174">
        <f>S591*H591</f>
        <v>0</v>
      </c>
      <c r="AR591" s="17" t="s">
        <v>221</v>
      </c>
      <c r="AT591" s="17" t="s">
        <v>140</v>
      </c>
      <c r="AU591" s="17" t="s">
        <v>81</v>
      </c>
      <c r="AY591" s="17" t="s">
        <v>137</v>
      </c>
      <c r="BE591" s="175">
        <f>IF(N591="základní",J591,0)</f>
        <v>0</v>
      </c>
      <c r="BF591" s="175">
        <f>IF(N591="snížená",J591,0)</f>
        <v>0</v>
      </c>
      <c r="BG591" s="175">
        <f>IF(N591="zákl. přenesená",J591,0)</f>
        <v>0</v>
      </c>
      <c r="BH591" s="175">
        <f>IF(N591="sníž. přenesená",J591,0)</f>
        <v>0</v>
      </c>
      <c r="BI591" s="175">
        <f>IF(N591="nulová",J591,0)</f>
        <v>0</v>
      </c>
      <c r="BJ591" s="17" t="s">
        <v>22</v>
      </c>
      <c r="BK591" s="175">
        <f>ROUND(I591*H591,2)</f>
        <v>0</v>
      </c>
      <c r="BL591" s="17" t="s">
        <v>221</v>
      </c>
      <c r="BM591" s="17" t="s">
        <v>1096</v>
      </c>
    </row>
    <row r="592" spans="2:47" s="1" customFormat="1" ht="22.5" customHeight="1">
      <c r="B592" s="34"/>
      <c r="D592" s="176" t="s">
        <v>146</v>
      </c>
      <c r="F592" s="177" t="s">
        <v>427</v>
      </c>
      <c r="I592" s="178"/>
      <c r="L592" s="34"/>
      <c r="M592" s="63"/>
      <c r="N592" s="35"/>
      <c r="O592" s="35"/>
      <c r="P592" s="35"/>
      <c r="Q592" s="35"/>
      <c r="R592" s="35"/>
      <c r="S592" s="35"/>
      <c r="T592" s="64"/>
      <c r="AT592" s="17" t="s">
        <v>146</v>
      </c>
      <c r="AU592" s="17" t="s">
        <v>81</v>
      </c>
    </row>
    <row r="593" spans="2:51" s="11" customFormat="1" ht="22.5" customHeight="1">
      <c r="B593" s="179"/>
      <c r="D593" s="176" t="s">
        <v>147</v>
      </c>
      <c r="E593" s="180" t="s">
        <v>3</v>
      </c>
      <c r="F593" s="181" t="s">
        <v>428</v>
      </c>
      <c r="H593" s="182" t="s">
        <v>3</v>
      </c>
      <c r="I593" s="183"/>
      <c r="L593" s="179"/>
      <c r="M593" s="184"/>
      <c r="N593" s="185"/>
      <c r="O593" s="185"/>
      <c r="P593" s="185"/>
      <c r="Q593" s="185"/>
      <c r="R593" s="185"/>
      <c r="S593" s="185"/>
      <c r="T593" s="186"/>
      <c r="AT593" s="182" t="s">
        <v>147</v>
      </c>
      <c r="AU593" s="182" t="s">
        <v>81</v>
      </c>
      <c r="AV593" s="11" t="s">
        <v>22</v>
      </c>
      <c r="AW593" s="11" t="s">
        <v>37</v>
      </c>
      <c r="AX593" s="11" t="s">
        <v>73</v>
      </c>
      <c r="AY593" s="182" t="s">
        <v>137</v>
      </c>
    </row>
    <row r="594" spans="2:51" s="12" customFormat="1" ht="22.5" customHeight="1">
      <c r="B594" s="187"/>
      <c r="D594" s="176" t="s">
        <v>147</v>
      </c>
      <c r="E594" s="188" t="s">
        <v>3</v>
      </c>
      <c r="F594" s="189" t="s">
        <v>1097</v>
      </c>
      <c r="H594" s="190">
        <v>6</v>
      </c>
      <c r="I594" s="191"/>
      <c r="L594" s="187"/>
      <c r="M594" s="192"/>
      <c r="N594" s="193"/>
      <c r="O594" s="193"/>
      <c r="P594" s="193"/>
      <c r="Q594" s="193"/>
      <c r="R594" s="193"/>
      <c r="S594" s="193"/>
      <c r="T594" s="194"/>
      <c r="AT594" s="188" t="s">
        <v>147</v>
      </c>
      <c r="AU594" s="188" t="s">
        <v>81</v>
      </c>
      <c r="AV594" s="12" t="s">
        <v>81</v>
      </c>
      <c r="AW594" s="12" t="s">
        <v>37</v>
      </c>
      <c r="AX594" s="12" t="s">
        <v>73</v>
      </c>
      <c r="AY594" s="188" t="s">
        <v>137</v>
      </c>
    </row>
    <row r="595" spans="2:51" s="12" customFormat="1" ht="22.5" customHeight="1">
      <c r="B595" s="187"/>
      <c r="D595" s="176" t="s">
        <v>147</v>
      </c>
      <c r="E595" s="188" t="s">
        <v>3</v>
      </c>
      <c r="F595" s="189" t="s">
        <v>1098</v>
      </c>
      <c r="H595" s="190">
        <v>8</v>
      </c>
      <c r="I595" s="191"/>
      <c r="L595" s="187"/>
      <c r="M595" s="192"/>
      <c r="N595" s="193"/>
      <c r="O595" s="193"/>
      <c r="P595" s="193"/>
      <c r="Q595" s="193"/>
      <c r="R595" s="193"/>
      <c r="S595" s="193"/>
      <c r="T595" s="194"/>
      <c r="AT595" s="188" t="s">
        <v>147</v>
      </c>
      <c r="AU595" s="188" t="s">
        <v>81</v>
      </c>
      <c r="AV595" s="12" t="s">
        <v>81</v>
      </c>
      <c r="AW595" s="12" t="s">
        <v>37</v>
      </c>
      <c r="AX595" s="12" t="s">
        <v>73</v>
      </c>
      <c r="AY595" s="188" t="s">
        <v>137</v>
      </c>
    </row>
    <row r="596" spans="2:51" s="13" customFormat="1" ht="22.5" customHeight="1">
      <c r="B596" s="195"/>
      <c r="D596" s="196" t="s">
        <v>147</v>
      </c>
      <c r="E596" s="197" t="s">
        <v>3</v>
      </c>
      <c r="F596" s="198" t="s">
        <v>150</v>
      </c>
      <c r="H596" s="199">
        <v>14</v>
      </c>
      <c r="I596" s="200"/>
      <c r="L596" s="195"/>
      <c r="M596" s="201"/>
      <c r="N596" s="202"/>
      <c r="O596" s="202"/>
      <c r="P596" s="202"/>
      <c r="Q596" s="202"/>
      <c r="R596" s="202"/>
      <c r="S596" s="202"/>
      <c r="T596" s="203"/>
      <c r="AT596" s="204" t="s">
        <v>147</v>
      </c>
      <c r="AU596" s="204" t="s">
        <v>81</v>
      </c>
      <c r="AV596" s="13" t="s">
        <v>145</v>
      </c>
      <c r="AW596" s="13" t="s">
        <v>37</v>
      </c>
      <c r="AX596" s="13" t="s">
        <v>22</v>
      </c>
      <c r="AY596" s="204" t="s">
        <v>137</v>
      </c>
    </row>
    <row r="597" spans="2:65" s="1" customFormat="1" ht="22.5" customHeight="1">
      <c r="B597" s="163"/>
      <c r="C597" s="164" t="s">
        <v>636</v>
      </c>
      <c r="D597" s="164" t="s">
        <v>140</v>
      </c>
      <c r="E597" s="165" t="s">
        <v>431</v>
      </c>
      <c r="F597" s="166" t="s">
        <v>432</v>
      </c>
      <c r="G597" s="167" t="s">
        <v>409</v>
      </c>
      <c r="H597" s="168">
        <v>13</v>
      </c>
      <c r="I597" s="169"/>
      <c r="J597" s="170">
        <f>ROUND(I597*H597,2)</f>
        <v>0</v>
      </c>
      <c r="K597" s="166" t="s">
        <v>3</v>
      </c>
      <c r="L597" s="34"/>
      <c r="M597" s="171" t="s">
        <v>3</v>
      </c>
      <c r="N597" s="172" t="s">
        <v>44</v>
      </c>
      <c r="O597" s="35"/>
      <c r="P597" s="173">
        <f>O597*H597</f>
        <v>0</v>
      </c>
      <c r="Q597" s="173">
        <v>0</v>
      </c>
      <c r="R597" s="173">
        <f>Q597*H597</f>
        <v>0</v>
      </c>
      <c r="S597" s="173">
        <v>0</v>
      </c>
      <c r="T597" s="174">
        <f>S597*H597</f>
        <v>0</v>
      </c>
      <c r="AR597" s="17" t="s">
        <v>221</v>
      </c>
      <c r="AT597" s="17" t="s">
        <v>140</v>
      </c>
      <c r="AU597" s="17" t="s">
        <v>81</v>
      </c>
      <c r="AY597" s="17" t="s">
        <v>137</v>
      </c>
      <c r="BE597" s="175">
        <f>IF(N597="základní",J597,0)</f>
        <v>0</v>
      </c>
      <c r="BF597" s="175">
        <f>IF(N597="snížená",J597,0)</f>
        <v>0</v>
      </c>
      <c r="BG597" s="175">
        <f>IF(N597="zákl. přenesená",J597,0)</f>
        <v>0</v>
      </c>
      <c r="BH597" s="175">
        <f>IF(N597="sníž. přenesená",J597,0)</f>
        <v>0</v>
      </c>
      <c r="BI597" s="175">
        <f>IF(N597="nulová",J597,0)</f>
        <v>0</v>
      </c>
      <c r="BJ597" s="17" t="s">
        <v>22</v>
      </c>
      <c r="BK597" s="175">
        <f>ROUND(I597*H597,2)</f>
        <v>0</v>
      </c>
      <c r="BL597" s="17" t="s">
        <v>221</v>
      </c>
      <c r="BM597" s="17" t="s">
        <v>1099</v>
      </c>
    </row>
    <row r="598" spans="2:47" s="1" customFormat="1" ht="22.5" customHeight="1">
      <c r="B598" s="34"/>
      <c r="D598" s="196" t="s">
        <v>146</v>
      </c>
      <c r="F598" s="208" t="s">
        <v>432</v>
      </c>
      <c r="I598" s="178"/>
      <c r="L598" s="34"/>
      <c r="M598" s="63"/>
      <c r="N598" s="35"/>
      <c r="O598" s="35"/>
      <c r="P598" s="35"/>
      <c r="Q598" s="35"/>
      <c r="R598" s="35"/>
      <c r="S598" s="35"/>
      <c r="T598" s="64"/>
      <c r="AT598" s="17" t="s">
        <v>146</v>
      </c>
      <c r="AU598" s="17" t="s">
        <v>81</v>
      </c>
    </row>
    <row r="599" spans="2:65" s="1" customFormat="1" ht="22.5" customHeight="1">
      <c r="B599" s="163"/>
      <c r="C599" s="164" t="s">
        <v>647</v>
      </c>
      <c r="D599" s="164" t="s">
        <v>140</v>
      </c>
      <c r="E599" s="165" t="s">
        <v>434</v>
      </c>
      <c r="F599" s="166" t="s">
        <v>435</v>
      </c>
      <c r="G599" s="167" t="s">
        <v>409</v>
      </c>
      <c r="H599" s="168">
        <v>3</v>
      </c>
      <c r="I599" s="169"/>
      <c r="J599" s="170">
        <f>ROUND(I599*H599,2)</f>
        <v>0</v>
      </c>
      <c r="K599" s="166" t="s">
        <v>3</v>
      </c>
      <c r="L599" s="34"/>
      <c r="M599" s="171" t="s">
        <v>3</v>
      </c>
      <c r="N599" s="172" t="s">
        <v>44</v>
      </c>
      <c r="O599" s="35"/>
      <c r="P599" s="173">
        <f>O599*H599</f>
        <v>0</v>
      </c>
      <c r="Q599" s="173">
        <v>0</v>
      </c>
      <c r="R599" s="173">
        <f>Q599*H599</f>
        <v>0</v>
      </c>
      <c r="S599" s="173">
        <v>0</v>
      </c>
      <c r="T599" s="174">
        <f>S599*H599</f>
        <v>0</v>
      </c>
      <c r="AR599" s="17" t="s">
        <v>221</v>
      </c>
      <c r="AT599" s="17" t="s">
        <v>140</v>
      </c>
      <c r="AU599" s="17" t="s">
        <v>81</v>
      </c>
      <c r="AY599" s="17" t="s">
        <v>137</v>
      </c>
      <c r="BE599" s="175">
        <f>IF(N599="základní",J599,0)</f>
        <v>0</v>
      </c>
      <c r="BF599" s="175">
        <f>IF(N599="snížená",J599,0)</f>
        <v>0</v>
      </c>
      <c r="BG599" s="175">
        <f>IF(N599="zákl. přenesená",J599,0)</f>
        <v>0</v>
      </c>
      <c r="BH599" s="175">
        <f>IF(N599="sníž. přenesená",J599,0)</f>
        <v>0</v>
      </c>
      <c r="BI599" s="175">
        <f>IF(N599="nulová",J599,0)</f>
        <v>0</v>
      </c>
      <c r="BJ599" s="17" t="s">
        <v>22</v>
      </c>
      <c r="BK599" s="175">
        <f>ROUND(I599*H599,2)</f>
        <v>0</v>
      </c>
      <c r="BL599" s="17" t="s">
        <v>221</v>
      </c>
      <c r="BM599" s="17" t="s">
        <v>1100</v>
      </c>
    </row>
    <row r="600" spans="2:47" s="1" customFormat="1" ht="22.5" customHeight="1">
      <c r="B600" s="34"/>
      <c r="D600" s="196" t="s">
        <v>146</v>
      </c>
      <c r="F600" s="208" t="s">
        <v>435</v>
      </c>
      <c r="I600" s="178"/>
      <c r="L600" s="34"/>
      <c r="M600" s="63"/>
      <c r="N600" s="35"/>
      <c r="O600" s="35"/>
      <c r="P600" s="35"/>
      <c r="Q600" s="35"/>
      <c r="R600" s="35"/>
      <c r="S600" s="35"/>
      <c r="T600" s="64"/>
      <c r="AT600" s="17" t="s">
        <v>146</v>
      </c>
      <c r="AU600" s="17" t="s">
        <v>81</v>
      </c>
    </row>
    <row r="601" spans="2:65" s="1" customFormat="1" ht="22.5" customHeight="1">
      <c r="B601" s="163"/>
      <c r="C601" s="164" t="s">
        <v>652</v>
      </c>
      <c r="D601" s="164" t="s">
        <v>140</v>
      </c>
      <c r="E601" s="165" t="s">
        <v>1101</v>
      </c>
      <c r="F601" s="166" t="s">
        <v>1102</v>
      </c>
      <c r="G601" s="167" t="s">
        <v>409</v>
      </c>
      <c r="H601" s="168">
        <v>1</v>
      </c>
      <c r="I601" s="169"/>
      <c r="J601" s="170">
        <f>ROUND(I601*H601,2)</f>
        <v>0</v>
      </c>
      <c r="K601" s="166" t="s">
        <v>3</v>
      </c>
      <c r="L601" s="34"/>
      <c r="M601" s="171" t="s">
        <v>3</v>
      </c>
      <c r="N601" s="172" t="s">
        <v>44</v>
      </c>
      <c r="O601" s="35"/>
      <c r="P601" s="173">
        <f>O601*H601</f>
        <v>0</v>
      </c>
      <c r="Q601" s="173">
        <v>0</v>
      </c>
      <c r="R601" s="173">
        <f>Q601*H601</f>
        <v>0</v>
      </c>
      <c r="S601" s="173">
        <v>0</v>
      </c>
      <c r="T601" s="174">
        <f>S601*H601</f>
        <v>0</v>
      </c>
      <c r="AR601" s="17" t="s">
        <v>221</v>
      </c>
      <c r="AT601" s="17" t="s">
        <v>140</v>
      </c>
      <c r="AU601" s="17" t="s">
        <v>81</v>
      </c>
      <c r="AY601" s="17" t="s">
        <v>137</v>
      </c>
      <c r="BE601" s="175">
        <f>IF(N601="základní",J601,0)</f>
        <v>0</v>
      </c>
      <c r="BF601" s="175">
        <f>IF(N601="snížená",J601,0)</f>
        <v>0</v>
      </c>
      <c r="BG601" s="175">
        <f>IF(N601="zákl. přenesená",J601,0)</f>
        <v>0</v>
      </c>
      <c r="BH601" s="175">
        <f>IF(N601="sníž. přenesená",J601,0)</f>
        <v>0</v>
      </c>
      <c r="BI601" s="175">
        <f>IF(N601="nulová",J601,0)</f>
        <v>0</v>
      </c>
      <c r="BJ601" s="17" t="s">
        <v>22</v>
      </c>
      <c r="BK601" s="175">
        <f>ROUND(I601*H601,2)</f>
        <v>0</v>
      </c>
      <c r="BL601" s="17" t="s">
        <v>221</v>
      </c>
      <c r="BM601" s="17" t="s">
        <v>1103</v>
      </c>
    </row>
    <row r="602" spans="2:47" s="1" customFormat="1" ht="22.5" customHeight="1">
      <c r="B602" s="34"/>
      <c r="D602" s="196" t="s">
        <v>146</v>
      </c>
      <c r="F602" s="208" t="s">
        <v>1102</v>
      </c>
      <c r="I602" s="178"/>
      <c r="L602" s="34"/>
      <c r="M602" s="63"/>
      <c r="N602" s="35"/>
      <c r="O602" s="35"/>
      <c r="P602" s="35"/>
      <c r="Q602" s="35"/>
      <c r="R602" s="35"/>
      <c r="S602" s="35"/>
      <c r="T602" s="64"/>
      <c r="AT602" s="17" t="s">
        <v>146</v>
      </c>
      <c r="AU602" s="17" t="s">
        <v>81</v>
      </c>
    </row>
    <row r="603" spans="2:65" s="1" customFormat="1" ht="22.5" customHeight="1">
      <c r="B603" s="163"/>
      <c r="C603" s="164" t="s">
        <v>657</v>
      </c>
      <c r="D603" s="164" t="s">
        <v>140</v>
      </c>
      <c r="E603" s="165" t="s">
        <v>437</v>
      </c>
      <c r="F603" s="166" t="s">
        <v>438</v>
      </c>
      <c r="G603" s="167" t="s">
        <v>409</v>
      </c>
      <c r="H603" s="168">
        <v>2</v>
      </c>
      <c r="I603" s="169"/>
      <c r="J603" s="170">
        <f>ROUND(I603*H603,2)</f>
        <v>0</v>
      </c>
      <c r="K603" s="166" t="s">
        <v>3</v>
      </c>
      <c r="L603" s="34"/>
      <c r="M603" s="171" t="s">
        <v>3</v>
      </c>
      <c r="N603" s="172" t="s">
        <v>44</v>
      </c>
      <c r="O603" s="35"/>
      <c r="P603" s="173">
        <f>O603*H603</f>
        <v>0</v>
      </c>
      <c r="Q603" s="173">
        <v>0</v>
      </c>
      <c r="R603" s="173">
        <f>Q603*H603</f>
        <v>0</v>
      </c>
      <c r="S603" s="173">
        <v>0</v>
      </c>
      <c r="T603" s="174">
        <f>S603*H603</f>
        <v>0</v>
      </c>
      <c r="AR603" s="17" t="s">
        <v>221</v>
      </c>
      <c r="AT603" s="17" t="s">
        <v>140</v>
      </c>
      <c r="AU603" s="17" t="s">
        <v>81</v>
      </c>
      <c r="AY603" s="17" t="s">
        <v>137</v>
      </c>
      <c r="BE603" s="175">
        <f>IF(N603="základní",J603,0)</f>
        <v>0</v>
      </c>
      <c r="BF603" s="175">
        <f>IF(N603="snížená",J603,0)</f>
        <v>0</v>
      </c>
      <c r="BG603" s="175">
        <f>IF(N603="zákl. přenesená",J603,0)</f>
        <v>0</v>
      </c>
      <c r="BH603" s="175">
        <f>IF(N603="sníž. přenesená",J603,0)</f>
        <v>0</v>
      </c>
      <c r="BI603" s="175">
        <f>IF(N603="nulová",J603,0)</f>
        <v>0</v>
      </c>
      <c r="BJ603" s="17" t="s">
        <v>22</v>
      </c>
      <c r="BK603" s="175">
        <f>ROUND(I603*H603,2)</f>
        <v>0</v>
      </c>
      <c r="BL603" s="17" t="s">
        <v>221</v>
      </c>
      <c r="BM603" s="17" t="s">
        <v>1104</v>
      </c>
    </row>
    <row r="604" spans="2:47" s="1" customFormat="1" ht="22.5" customHeight="1">
      <c r="B604" s="34"/>
      <c r="D604" s="196" t="s">
        <v>146</v>
      </c>
      <c r="F604" s="208" t="s">
        <v>438</v>
      </c>
      <c r="I604" s="178"/>
      <c r="L604" s="34"/>
      <c r="M604" s="63"/>
      <c r="N604" s="35"/>
      <c r="O604" s="35"/>
      <c r="P604" s="35"/>
      <c r="Q604" s="35"/>
      <c r="R604" s="35"/>
      <c r="S604" s="35"/>
      <c r="T604" s="64"/>
      <c r="AT604" s="17" t="s">
        <v>146</v>
      </c>
      <c r="AU604" s="17" t="s">
        <v>81</v>
      </c>
    </row>
    <row r="605" spans="2:65" s="1" customFormat="1" ht="22.5" customHeight="1">
      <c r="B605" s="163"/>
      <c r="C605" s="164" t="s">
        <v>662</v>
      </c>
      <c r="D605" s="164" t="s">
        <v>140</v>
      </c>
      <c r="E605" s="165" t="s">
        <v>440</v>
      </c>
      <c r="F605" s="166" t="s">
        <v>441</v>
      </c>
      <c r="G605" s="167" t="s">
        <v>342</v>
      </c>
      <c r="H605" s="219"/>
      <c r="I605" s="169"/>
      <c r="J605" s="170">
        <f>ROUND(I605*H605,2)</f>
        <v>0</v>
      </c>
      <c r="K605" s="166" t="s">
        <v>3</v>
      </c>
      <c r="L605" s="34"/>
      <c r="M605" s="171" t="s">
        <v>3</v>
      </c>
      <c r="N605" s="172" t="s">
        <v>44</v>
      </c>
      <c r="O605" s="35"/>
      <c r="P605" s="173">
        <f>O605*H605</f>
        <v>0</v>
      </c>
      <c r="Q605" s="173">
        <v>0</v>
      </c>
      <c r="R605" s="173">
        <f>Q605*H605</f>
        <v>0</v>
      </c>
      <c r="S605" s="173">
        <v>0</v>
      </c>
      <c r="T605" s="174">
        <f>S605*H605</f>
        <v>0</v>
      </c>
      <c r="AR605" s="17" t="s">
        <v>221</v>
      </c>
      <c r="AT605" s="17" t="s">
        <v>140</v>
      </c>
      <c r="AU605" s="17" t="s">
        <v>81</v>
      </c>
      <c r="AY605" s="17" t="s">
        <v>137</v>
      </c>
      <c r="BE605" s="175">
        <f>IF(N605="základní",J605,0)</f>
        <v>0</v>
      </c>
      <c r="BF605" s="175">
        <f>IF(N605="snížená",J605,0)</f>
        <v>0</v>
      </c>
      <c r="BG605" s="175">
        <f>IF(N605="zákl. přenesená",J605,0)</f>
        <v>0</v>
      </c>
      <c r="BH605" s="175">
        <f>IF(N605="sníž. přenesená",J605,0)</f>
        <v>0</v>
      </c>
      <c r="BI605" s="175">
        <f>IF(N605="nulová",J605,0)</f>
        <v>0</v>
      </c>
      <c r="BJ605" s="17" t="s">
        <v>22</v>
      </c>
      <c r="BK605" s="175">
        <f>ROUND(I605*H605,2)</f>
        <v>0</v>
      </c>
      <c r="BL605" s="17" t="s">
        <v>221</v>
      </c>
      <c r="BM605" s="17" t="s">
        <v>1105</v>
      </c>
    </row>
    <row r="606" spans="2:47" s="1" customFormat="1" ht="22.5" customHeight="1">
      <c r="B606" s="34"/>
      <c r="D606" s="176" t="s">
        <v>146</v>
      </c>
      <c r="F606" s="177" t="s">
        <v>441</v>
      </c>
      <c r="I606" s="178"/>
      <c r="L606" s="34"/>
      <c r="M606" s="63"/>
      <c r="N606" s="35"/>
      <c r="O606" s="35"/>
      <c r="P606" s="35"/>
      <c r="Q606" s="35"/>
      <c r="R606" s="35"/>
      <c r="S606" s="35"/>
      <c r="T606" s="64"/>
      <c r="AT606" s="17" t="s">
        <v>146</v>
      </c>
      <c r="AU606" s="17" t="s">
        <v>81</v>
      </c>
    </row>
    <row r="607" spans="2:63" s="10" customFormat="1" ht="29.25" customHeight="1">
      <c r="B607" s="149"/>
      <c r="D607" s="160" t="s">
        <v>72</v>
      </c>
      <c r="E607" s="161" t="s">
        <v>442</v>
      </c>
      <c r="F607" s="161" t="s">
        <v>443</v>
      </c>
      <c r="I607" s="152"/>
      <c r="J607" s="162">
        <f>BK607</f>
        <v>0</v>
      </c>
      <c r="L607" s="149"/>
      <c r="M607" s="154"/>
      <c r="N607" s="155"/>
      <c r="O607" s="155"/>
      <c r="P607" s="156">
        <f>SUM(P608:P609)</f>
        <v>0</v>
      </c>
      <c r="Q607" s="155"/>
      <c r="R607" s="156">
        <f>SUM(R608:R609)</f>
        <v>0</v>
      </c>
      <c r="S607" s="155"/>
      <c r="T607" s="157">
        <f>SUM(T608:T609)</f>
        <v>0</v>
      </c>
      <c r="AR607" s="150" t="s">
        <v>81</v>
      </c>
      <c r="AT607" s="158" t="s">
        <v>72</v>
      </c>
      <c r="AU607" s="158" t="s">
        <v>22</v>
      </c>
      <c r="AY607" s="150" t="s">
        <v>137</v>
      </c>
      <c r="BK607" s="159">
        <f>SUM(BK608:BK609)</f>
        <v>0</v>
      </c>
    </row>
    <row r="608" spans="2:65" s="1" customFormat="1" ht="22.5" customHeight="1">
      <c r="B608" s="163"/>
      <c r="C608" s="164" t="s">
        <v>667</v>
      </c>
      <c r="D608" s="164" t="s">
        <v>140</v>
      </c>
      <c r="E608" s="165" t="s">
        <v>445</v>
      </c>
      <c r="F608" s="166" t="s">
        <v>1106</v>
      </c>
      <c r="G608" s="167" t="s">
        <v>287</v>
      </c>
      <c r="H608" s="168">
        <v>1</v>
      </c>
      <c r="I608" s="169"/>
      <c r="J608" s="170">
        <f>ROUND(I608*H608,2)</f>
        <v>0</v>
      </c>
      <c r="K608" s="166" t="s">
        <v>3</v>
      </c>
      <c r="L608" s="34"/>
      <c r="M608" s="171" t="s">
        <v>3</v>
      </c>
      <c r="N608" s="172" t="s">
        <v>44</v>
      </c>
      <c r="O608" s="35"/>
      <c r="P608" s="173">
        <f>O608*H608</f>
        <v>0</v>
      </c>
      <c r="Q608" s="173">
        <v>0</v>
      </c>
      <c r="R608" s="173">
        <f>Q608*H608</f>
        <v>0</v>
      </c>
      <c r="S608" s="173">
        <v>0</v>
      </c>
      <c r="T608" s="174">
        <f>S608*H608</f>
        <v>0</v>
      </c>
      <c r="AR608" s="17" t="s">
        <v>221</v>
      </c>
      <c r="AT608" s="17" t="s">
        <v>140</v>
      </c>
      <c r="AU608" s="17" t="s">
        <v>81</v>
      </c>
      <c r="AY608" s="17" t="s">
        <v>137</v>
      </c>
      <c r="BE608" s="175">
        <f>IF(N608="základní",J608,0)</f>
        <v>0</v>
      </c>
      <c r="BF608" s="175">
        <f>IF(N608="snížená",J608,0)</f>
        <v>0</v>
      </c>
      <c r="BG608" s="175">
        <f>IF(N608="zákl. přenesená",J608,0)</f>
        <v>0</v>
      </c>
      <c r="BH608" s="175">
        <f>IF(N608="sníž. přenesená",J608,0)</f>
        <v>0</v>
      </c>
      <c r="BI608" s="175">
        <f>IF(N608="nulová",J608,0)</f>
        <v>0</v>
      </c>
      <c r="BJ608" s="17" t="s">
        <v>22</v>
      </c>
      <c r="BK608" s="175">
        <f>ROUND(I608*H608,2)</f>
        <v>0</v>
      </c>
      <c r="BL608" s="17" t="s">
        <v>221</v>
      </c>
      <c r="BM608" s="17" t="s">
        <v>1107</v>
      </c>
    </row>
    <row r="609" spans="2:47" s="1" customFormat="1" ht="22.5" customHeight="1">
      <c r="B609" s="34"/>
      <c r="D609" s="176" t="s">
        <v>146</v>
      </c>
      <c r="F609" s="177" t="s">
        <v>1106</v>
      </c>
      <c r="I609" s="178"/>
      <c r="L609" s="34"/>
      <c r="M609" s="63"/>
      <c r="N609" s="35"/>
      <c r="O609" s="35"/>
      <c r="P609" s="35"/>
      <c r="Q609" s="35"/>
      <c r="R609" s="35"/>
      <c r="S609" s="35"/>
      <c r="T609" s="64"/>
      <c r="AT609" s="17" t="s">
        <v>146</v>
      </c>
      <c r="AU609" s="17" t="s">
        <v>81</v>
      </c>
    </row>
    <row r="610" spans="2:63" s="10" customFormat="1" ht="29.25" customHeight="1">
      <c r="B610" s="149"/>
      <c r="D610" s="160" t="s">
        <v>72</v>
      </c>
      <c r="E610" s="161" t="s">
        <v>447</v>
      </c>
      <c r="F610" s="161" t="s">
        <v>448</v>
      </c>
      <c r="I610" s="152"/>
      <c r="J610" s="162">
        <f>BK610</f>
        <v>0</v>
      </c>
      <c r="L610" s="149"/>
      <c r="M610" s="154"/>
      <c r="N610" s="155"/>
      <c r="O610" s="155"/>
      <c r="P610" s="156">
        <f>SUM(P611:P669)</f>
        <v>0</v>
      </c>
      <c r="Q610" s="155"/>
      <c r="R610" s="156">
        <f>SUM(R611:R669)</f>
        <v>0</v>
      </c>
      <c r="S610" s="155"/>
      <c r="T610" s="157">
        <f>SUM(T611:T669)</f>
        <v>0</v>
      </c>
      <c r="AR610" s="150" t="s">
        <v>81</v>
      </c>
      <c r="AT610" s="158" t="s">
        <v>72</v>
      </c>
      <c r="AU610" s="158" t="s">
        <v>22</v>
      </c>
      <c r="AY610" s="150" t="s">
        <v>137</v>
      </c>
      <c r="BK610" s="159">
        <f>SUM(BK611:BK669)</f>
        <v>0</v>
      </c>
    </row>
    <row r="611" spans="2:65" s="1" customFormat="1" ht="22.5" customHeight="1">
      <c r="B611" s="163"/>
      <c r="C611" s="164" t="s">
        <v>670</v>
      </c>
      <c r="D611" s="164" t="s">
        <v>140</v>
      </c>
      <c r="E611" s="165" t="s">
        <v>450</v>
      </c>
      <c r="F611" s="166" t="s">
        <v>451</v>
      </c>
      <c r="G611" s="167" t="s">
        <v>143</v>
      </c>
      <c r="H611" s="168">
        <v>67.532</v>
      </c>
      <c r="I611" s="169"/>
      <c r="J611" s="170">
        <f>ROUND(I611*H611,2)</f>
        <v>0</v>
      </c>
      <c r="K611" s="166" t="s">
        <v>3</v>
      </c>
      <c r="L611" s="34"/>
      <c r="M611" s="171" t="s">
        <v>3</v>
      </c>
      <c r="N611" s="172" t="s">
        <v>44</v>
      </c>
      <c r="O611" s="35"/>
      <c r="P611" s="173">
        <f>O611*H611</f>
        <v>0</v>
      </c>
      <c r="Q611" s="173">
        <v>0</v>
      </c>
      <c r="R611" s="173">
        <f>Q611*H611</f>
        <v>0</v>
      </c>
      <c r="S611" s="173">
        <v>0</v>
      </c>
      <c r="T611" s="174">
        <f>S611*H611</f>
        <v>0</v>
      </c>
      <c r="AR611" s="17" t="s">
        <v>221</v>
      </c>
      <c r="AT611" s="17" t="s">
        <v>140</v>
      </c>
      <c r="AU611" s="17" t="s">
        <v>81</v>
      </c>
      <c r="AY611" s="17" t="s">
        <v>137</v>
      </c>
      <c r="BE611" s="175">
        <f>IF(N611="základní",J611,0)</f>
        <v>0</v>
      </c>
      <c r="BF611" s="175">
        <f>IF(N611="snížená",J611,0)</f>
        <v>0</v>
      </c>
      <c r="BG611" s="175">
        <f>IF(N611="zákl. přenesená",J611,0)</f>
        <v>0</v>
      </c>
      <c r="BH611" s="175">
        <f>IF(N611="sníž. přenesená",J611,0)</f>
        <v>0</v>
      </c>
      <c r="BI611" s="175">
        <f>IF(N611="nulová",J611,0)</f>
        <v>0</v>
      </c>
      <c r="BJ611" s="17" t="s">
        <v>22</v>
      </c>
      <c r="BK611" s="175">
        <f>ROUND(I611*H611,2)</f>
        <v>0</v>
      </c>
      <c r="BL611" s="17" t="s">
        <v>221</v>
      </c>
      <c r="BM611" s="17" t="s">
        <v>1108</v>
      </c>
    </row>
    <row r="612" spans="2:47" s="1" customFormat="1" ht="22.5" customHeight="1">
      <c r="B612" s="34"/>
      <c r="D612" s="176" t="s">
        <v>146</v>
      </c>
      <c r="F612" s="177" t="s">
        <v>451</v>
      </c>
      <c r="I612" s="178"/>
      <c r="L612" s="34"/>
      <c r="M612" s="63"/>
      <c r="N612" s="35"/>
      <c r="O612" s="35"/>
      <c r="P612" s="35"/>
      <c r="Q612" s="35"/>
      <c r="R612" s="35"/>
      <c r="S612" s="35"/>
      <c r="T612" s="64"/>
      <c r="AT612" s="17" t="s">
        <v>146</v>
      </c>
      <c r="AU612" s="17" t="s">
        <v>81</v>
      </c>
    </row>
    <row r="613" spans="2:51" s="11" customFormat="1" ht="31.5" customHeight="1">
      <c r="B613" s="179"/>
      <c r="D613" s="176" t="s">
        <v>147</v>
      </c>
      <c r="E613" s="180" t="s">
        <v>3</v>
      </c>
      <c r="F613" s="181" t="s">
        <v>452</v>
      </c>
      <c r="H613" s="182" t="s">
        <v>3</v>
      </c>
      <c r="I613" s="183"/>
      <c r="L613" s="179"/>
      <c r="M613" s="184"/>
      <c r="N613" s="185"/>
      <c r="O613" s="185"/>
      <c r="P613" s="185"/>
      <c r="Q613" s="185"/>
      <c r="R613" s="185"/>
      <c r="S613" s="185"/>
      <c r="T613" s="186"/>
      <c r="AT613" s="182" t="s">
        <v>147</v>
      </c>
      <c r="AU613" s="182" t="s">
        <v>81</v>
      </c>
      <c r="AV613" s="11" t="s">
        <v>22</v>
      </c>
      <c r="AW613" s="11" t="s">
        <v>37</v>
      </c>
      <c r="AX613" s="11" t="s">
        <v>73</v>
      </c>
      <c r="AY613" s="182" t="s">
        <v>137</v>
      </c>
    </row>
    <row r="614" spans="2:51" s="12" customFormat="1" ht="22.5" customHeight="1">
      <c r="B614" s="187"/>
      <c r="D614" s="176" t="s">
        <v>147</v>
      </c>
      <c r="E614" s="188" t="s">
        <v>3</v>
      </c>
      <c r="F614" s="189" t="s">
        <v>1109</v>
      </c>
      <c r="H614" s="190">
        <v>3.794</v>
      </c>
      <c r="I614" s="191"/>
      <c r="L614" s="187"/>
      <c r="M614" s="192"/>
      <c r="N614" s="193"/>
      <c r="O614" s="193"/>
      <c r="P614" s="193"/>
      <c r="Q614" s="193"/>
      <c r="R614" s="193"/>
      <c r="S614" s="193"/>
      <c r="T614" s="194"/>
      <c r="AT614" s="188" t="s">
        <v>147</v>
      </c>
      <c r="AU614" s="188" t="s">
        <v>81</v>
      </c>
      <c r="AV614" s="12" t="s">
        <v>81</v>
      </c>
      <c r="AW614" s="12" t="s">
        <v>37</v>
      </c>
      <c r="AX614" s="12" t="s">
        <v>73</v>
      </c>
      <c r="AY614" s="188" t="s">
        <v>137</v>
      </c>
    </row>
    <row r="615" spans="2:51" s="12" customFormat="1" ht="22.5" customHeight="1">
      <c r="B615" s="187"/>
      <c r="D615" s="176" t="s">
        <v>147</v>
      </c>
      <c r="E615" s="188" t="s">
        <v>3</v>
      </c>
      <c r="F615" s="189" t="s">
        <v>1110</v>
      </c>
      <c r="H615" s="190">
        <v>23.648</v>
      </c>
      <c r="I615" s="191"/>
      <c r="L615" s="187"/>
      <c r="M615" s="192"/>
      <c r="N615" s="193"/>
      <c r="O615" s="193"/>
      <c r="P615" s="193"/>
      <c r="Q615" s="193"/>
      <c r="R615" s="193"/>
      <c r="S615" s="193"/>
      <c r="T615" s="194"/>
      <c r="AT615" s="188" t="s">
        <v>147</v>
      </c>
      <c r="AU615" s="188" t="s">
        <v>81</v>
      </c>
      <c r="AV615" s="12" t="s">
        <v>81</v>
      </c>
      <c r="AW615" s="12" t="s">
        <v>37</v>
      </c>
      <c r="AX615" s="12" t="s">
        <v>73</v>
      </c>
      <c r="AY615" s="188" t="s">
        <v>137</v>
      </c>
    </row>
    <row r="616" spans="2:51" s="12" customFormat="1" ht="22.5" customHeight="1">
      <c r="B616" s="187"/>
      <c r="D616" s="176" t="s">
        <v>147</v>
      </c>
      <c r="E616" s="188" t="s">
        <v>3</v>
      </c>
      <c r="F616" s="189" t="s">
        <v>1111</v>
      </c>
      <c r="H616" s="190">
        <v>9.118</v>
      </c>
      <c r="I616" s="191"/>
      <c r="L616" s="187"/>
      <c r="M616" s="192"/>
      <c r="N616" s="193"/>
      <c r="O616" s="193"/>
      <c r="P616" s="193"/>
      <c r="Q616" s="193"/>
      <c r="R616" s="193"/>
      <c r="S616" s="193"/>
      <c r="T616" s="194"/>
      <c r="AT616" s="188" t="s">
        <v>147</v>
      </c>
      <c r="AU616" s="188" t="s">
        <v>81</v>
      </c>
      <c r="AV616" s="12" t="s">
        <v>81</v>
      </c>
      <c r="AW616" s="12" t="s">
        <v>37</v>
      </c>
      <c r="AX616" s="12" t="s">
        <v>73</v>
      </c>
      <c r="AY616" s="188" t="s">
        <v>137</v>
      </c>
    </row>
    <row r="617" spans="2:51" s="12" customFormat="1" ht="22.5" customHeight="1">
      <c r="B617" s="187"/>
      <c r="D617" s="176" t="s">
        <v>147</v>
      </c>
      <c r="E617" s="188" t="s">
        <v>3</v>
      </c>
      <c r="F617" s="189" t="s">
        <v>1112</v>
      </c>
      <c r="H617" s="190">
        <v>16.348</v>
      </c>
      <c r="I617" s="191"/>
      <c r="L617" s="187"/>
      <c r="M617" s="192"/>
      <c r="N617" s="193"/>
      <c r="O617" s="193"/>
      <c r="P617" s="193"/>
      <c r="Q617" s="193"/>
      <c r="R617" s="193"/>
      <c r="S617" s="193"/>
      <c r="T617" s="194"/>
      <c r="AT617" s="188" t="s">
        <v>147</v>
      </c>
      <c r="AU617" s="188" t="s">
        <v>81</v>
      </c>
      <c r="AV617" s="12" t="s">
        <v>81</v>
      </c>
      <c r="AW617" s="12" t="s">
        <v>37</v>
      </c>
      <c r="AX617" s="12" t="s">
        <v>73</v>
      </c>
      <c r="AY617" s="188" t="s">
        <v>137</v>
      </c>
    </row>
    <row r="618" spans="2:51" s="12" customFormat="1" ht="22.5" customHeight="1">
      <c r="B618" s="187"/>
      <c r="D618" s="176" t="s">
        <v>147</v>
      </c>
      <c r="E618" s="188" t="s">
        <v>3</v>
      </c>
      <c r="F618" s="189" t="s">
        <v>1113</v>
      </c>
      <c r="H618" s="190">
        <v>14.624</v>
      </c>
      <c r="I618" s="191"/>
      <c r="L618" s="187"/>
      <c r="M618" s="192"/>
      <c r="N618" s="193"/>
      <c r="O618" s="193"/>
      <c r="P618" s="193"/>
      <c r="Q618" s="193"/>
      <c r="R618" s="193"/>
      <c r="S618" s="193"/>
      <c r="T618" s="194"/>
      <c r="AT618" s="188" t="s">
        <v>147</v>
      </c>
      <c r="AU618" s="188" t="s">
        <v>81</v>
      </c>
      <c r="AV618" s="12" t="s">
        <v>81</v>
      </c>
      <c r="AW618" s="12" t="s">
        <v>37</v>
      </c>
      <c r="AX618" s="12" t="s">
        <v>73</v>
      </c>
      <c r="AY618" s="188" t="s">
        <v>137</v>
      </c>
    </row>
    <row r="619" spans="2:51" s="13" customFormat="1" ht="22.5" customHeight="1">
      <c r="B619" s="195"/>
      <c r="D619" s="196" t="s">
        <v>147</v>
      </c>
      <c r="E619" s="197" t="s">
        <v>3</v>
      </c>
      <c r="F619" s="198" t="s">
        <v>150</v>
      </c>
      <c r="H619" s="199">
        <v>67.532</v>
      </c>
      <c r="I619" s="200"/>
      <c r="L619" s="195"/>
      <c r="M619" s="201"/>
      <c r="N619" s="202"/>
      <c r="O619" s="202"/>
      <c r="P619" s="202"/>
      <c r="Q619" s="202"/>
      <c r="R619" s="202"/>
      <c r="S619" s="202"/>
      <c r="T619" s="203"/>
      <c r="AT619" s="204" t="s">
        <v>147</v>
      </c>
      <c r="AU619" s="204" t="s">
        <v>81</v>
      </c>
      <c r="AV619" s="13" t="s">
        <v>145</v>
      </c>
      <c r="AW619" s="13" t="s">
        <v>37</v>
      </c>
      <c r="AX619" s="13" t="s">
        <v>22</v>
      </c>
      <c r="AY619" s="204" t="s">
        <v>137</v>
      </c>
    </row>
    <row r="620" spans="2:65" s="1" customFormat="1" ht="22.5" customHeight="1">
      <c r="B620" s="163"/>
      <c r="C620" s="164" t="s">
        <v>675</v>
      </c>
      <c r="D620" s="164" t="s">
        <v>140</v>
      </c>
      <c r="E620" s="165" t="s">
        <v>464</v>
      </c>
      <c r="F620" s="166" t="s">
        <v>465</v>
      </c>
      <c r="G620" s="167" t="s">
        <v>143</v>
      </c>
      <c r="H620" s="168">
        <v>121.706</v>
      </c>
      <c r="I620" s="169"/>
      <c r="J620" s="170">
        <f>ROUND(I620*H620,2)</f>
        <v>0</v>
      </c>
      <c r="K620" s="166" t="s">
        <v>3</v>
      </c>
      <c r="L620" s="34"/>
      <c r="M620" s="171" t="s">
        <v>3</v>
      </c>
      <c r="N620" s="172" t="s">
        <v>44</v>
      </c>
      <c r="O620" s="35"/>
      <c r="P620" s="173">
        <f>O620*H620</f>
        <v>0</v>
      </c>
      <c r="Q620" s="173">
        <v>0</v>
      </c>
      <c r="R620" s="173">
        <f>Q620*H620</f>
        <v>0</v>
      </c>
      <c r="S620" s="173">
        <v>0</v>
      </c>
      <c r="T620" s="174">
        <f>S620*H620</f>
        <v>0</v>
      </c>
      <c r="AR620" s="17" t="s">
        <v>221</v>
      </c>
      <c r="AT620" s="17" t="s">
        <v>140</v>
      </c>
      <c r="AU620" s="17" t="s">
        <v>81</v>
      </c>
      <c r="AY620" s="17" t="s">
        <v>137</v>
      </c>
      <c r="BE620" s="175">
        <f>IF(N620="základní",J620,0)</f>
        <v>0</v>
      </c>
      <c r="BF620" s="175">
        <f>IF(N620="snížená",J620,0)</f>
        <v>0</v>
      </c>
      <c r="BG620" s="175">
        <f>IF(N620="zákl. přenesená",J620,0)</f>
        <v>0</v>
      </c>
      <c r="BH620" s="175">
        <f>IF(N620="sníž. přenesená",J620,0)</f>
        <v>0</v>
      </c>
      <c r="BI620" s="175">
        <f>IF(N620="nulová",J620,0)</f>
        <v>0</v>
      </c>
      <c r="BJ620" s="17" t="s">
        <v>22</v>
      </c>
      <c r="BK620" s="175">
        <f>ROUND(I620*H620,2)</f>
        <v>0</v>
      </c>
      <c r="BL620" s="17" t="s">
        <v>221</v>
      </c>
      <c r="BM620" s="17" t="s">
        <v>1114</v>
      </c>
    </row>
    <row r="621" spans="2:47" s="1" customFormat="1" ht="22.5" customHeight="1">
      <c r="B621" s="34"/>
      <c r="D621" s="176" t="s">
        <v>146</v>
      </c>
      <c r="F621" s="177" t="s">
        <v>465</v>
      </c>
      <c r="I621" s="178"/>
      <c r="L621" s="34"/>
      <c r="M621" s="63"/>
      <c r="N621" s="35"/>
      <c r="O621" s="35"/>
      <c r="P621" s="35"/>
      <c r="Q621" s="35"/>
      <c r="R621" s="35"/>
      <c r="S621" s="35"/>
      <c r="T621" s="64"/>
      <c r="AT621" s="17" t="s">
        <v>146</v>
      </c>
      <c r="AU621" s="17" t="s">
        <v>81</v>
      </c>
    </row>
    <row r="622" spans="2:51" s="11" customFormat="1" ht="31.5" customHeight="1">
      <c r="B622" s="179"/>
      <c r="D622" s="176" t="s">
        <v>147</v>
      </c>
      <c r="E622" s="180" t="s">
        <v>3</v>
      </c>
      <c r="F622" s="181" t="s">
        <v>466</v>
      </c>
      <c r="H622" s="182" t="s">
        <v>3</v>
      </c>
      <c r="I622" s="183"/>
      <c r="L622" s="179"/>
      <c r="M622" s="184"/>
      <c r="N622" s="185"/>
      <c r="O622" s="185"/>
      <c r="P622" s="185"/>
      <c r="Q622" s="185"/>
      <c r="R622" s="185"/>
      <c r="S622" s="185"/>
      <c r="T622" s="186"/>
      <c r="AT622" s="182" t="s">
        <v>147</v>
      </c>
      <c r="AU622" s="182" t="s">
        <v>81</v>
      </c>
      <c r="AV622" s="11" t="s">
        <v>22</v>
      </c>
      <c r="AW622" s="11" t="s">
        <v>37</v>
      </c>
      <c r="AX622" s="11" t="s">
        <v>73</v>
      </c>
      <c r="AY622" s="182" t="s">
        <v>137</v>
      </c>
    </row>
    <row r="623" spans="2:51" s="12" customFormat="1" ht="22.5" customHeight="1">
      <c r="B623" s="187"/>
      <c r="D623" s="176" t="s">
        <v>147</v>
      </c>
      <c r="E623" s="188" t="s">
        <v>3</v>
      </c>
      <c r="F623" s="189" t="s">
        <v>467</v>
      </c>
      <c r="H623" s="190">
        <v>113.306</v>
      </c>
      <c r="I623" s="191"/>
      <c r="L623" s="187"/>
      <c r="M623" s="192"/>
      <c r="N623" s="193"/>
      <c r="O623" s="193"/>
      <c r="P623" s="193"/>
      <c r="Q623" s="193"/>
      <c r="R623" s="193"/>
      <c r="S623" s="193"/>
      <c r="T623" s="194"/>
      <c r="AT623" s="188" t="s">
        <v>147</v>
      </c>
      <c r="AU623" s="188" t="s">
        <v>81</v>
      </c>
      <c r="AV623" s="12" t="s">
        <v>81</v>
      </c>
      <c r="AW623" s="12" t="s">
        <v>37</v>
      </c>
      <c r="AX623" s="12" t="s">
        <v>73</v>
      </c>
      <c r="AY623" s="188" t="s">
        <v>137</v>
      </c>
    </row>
    <row r="624" spans="2:51" s="12" customFormat="1" ht="22.5" customHeight="1">
      <c r="B624" s="187"/>
      <c r="D624" s="176" t="s">
        <v>147</v>
      </c>
      <c r="E624" s="188" t="s">
        <v>3</v>
      </c>
      <c r="F624" s="189" t="s">
        <v>468</v>
      </c>
      <c r="H624" s="190">
        <v>8.4</v>
      </c>
      <c r="I624" s="191"/>
      <c r="L624" s="187"/>
      <c r="M624" s="192"/>
      <c r="N624" s="193"/>
      <c r="O624" s="193"/>
      <c r="P624" s="193"/>
      <c r="Q624" s="193"/>
      <c r="R624" s="193"/>
      <c r="S624" s="193"/>
      <c r="T624" s="194"/>
      <c r="AT624" s="188" t="s">
        <v>147</v>
      </c>
      <c r="AU624" s="188" t="s">
        <v>81</v>
      </c>
      <c r="AV624" s="12" t="s">
        <v>81</v>
      </c>
      <c r="AW624" s="12" t="s">
        <v>37</v>
      </c>
      <c r="AX624" s="12" t="s">
        <v>73</v>
      </c>
      <c r="AY624" s="188" t="s">
        <v>137</v>
      </c>
    </row>
    <row r="625" spans="2:51" s="13" customFormat="1" ht="22.5" customHeight="1">
      <c r="B625" s="195"/>
      <c r="D625" s="196" t="s">
        <v>147</v>
      </c>
      <c r="E625" s="197" t="s">
        <v>3</v>
      </c>
      <c r="F625" s="198" t="s">
        <v>150</v>
      </c>
      <c r="H625" s="199">
        <v>121.706</v>
      </c>
      <c r="I625" s="200"/>
      <c r="L625" s="195"/>
      <c r="M625" s="201"/>
      <c r="N625" s="202"/>
      <c r="O625" s="202"/>
      <c r="P625" s="202"/>
      <c r="Q625" s="202"/>
      <c r="R625" s="202"/>
      <c r="S625" s="202"/>
      <c r="T625" s="203"/>
      <c r="AT625" s="204" t="s">
        <v>147</v>
      </c>
      <c r="AU625" s="204" t="s">
        <v>81</v>
      </c>
      <c r="AV625" s="13" t="s">
        <v>145</v>
      </c>
      <c r="AW625" s="13" t="s">
        <v>37</v>
      </c>
      <c r="AX625" s="13" t="s">
        <v>22</v>
      </c>
      <c r="AY625" s="204" t="s">
        <v>137</v>
      </c>
    </row>
    <row r="626" spans="2:65" s="1" customFormat="1" ht="31.5" customHeight="1">
      <c r="B626" s="163"/>
      <c r="C626" s="164" t="s">
        <v>683</v>
      </c>
      <c r="D626" s="164" t="s">
        <v>140</v>
      </c>
      <c r="E626" s="165" t="s">
        <v>1115</v>
      </c>
      <c r="F626" s="166" t="s">
        <v>1116</v>
      </c>
      <c r="G626" s="167" t="s">
        <v>143</v>
      </c>
      <c r="H626" s="168">
        <v>31.619</v>
      </c>
      <c r="I626" s="169"/>
      <c r="J626" s="170">
        <f>ROUND(I626*H626,2)</f>
        <v>0</v>
      </c>
      <c r="K626" s="166" t="s">
        <v>3</v>
      </c>
      <c r="L626" s="34"/>
      <c r="M626" s="171" t="s">
        <v>3</v>
      </c>
      <c r="N626" s="172" t="s">
        <v>44</v>
      </c>
      <c r="O626" s="35"/>
      <c r="P626" s="173">
        <f>O626*H626</f>
        <v>0</v>
      </c>
      <c r="Q626" s="173">
        <v>0</v>
      </c>
      <c r="R626" s="173">
        <f>Q626*H626</f>
        <v>0</v>
      </c>
      <c r="S626" s="173">
        <v>0</v>
      </c>
      <c r="T626" s="174">
        <f>S626*H626</f>
        <v>0</v>
      </c>
      <c r="AR626" s="17" t="s">
        <v>221</v>
      </c>
      <c r="AT626" s="17" t="s">
        <v>140</v>
      </c>
      <c r="AU626" s="17" t="s">
        <v>81</v>
      </c>
      <c r="AY626" s="17" t="s">
        <v>137</v>
      </c>
      <c r="BE626" s="175">
        <f>IF(N626="základní",J626,0)</f>
        <v>0</v>
      </c>
      <c r="BF626" s="175">
        <f>IF(N626="snížená",J626,0)</f>
        <v>0</v>
      </c>
      <c r="BG626" s="175">
        <f>IF(N626="zákl. přenesená",J626,0)</f>
        <v>0</v>
      </c>
      <c r="BH626" s="175">
        <f>IF(N626="sníž. přenesená",J626,0)</f>
        <v>0</v>
      </c>
      <c r="BI626" s="175">
        <f>IF(N626="nulová",J626,0)</f>
        <v>0</v>
      </c>
      <c r="BJ626" s="17" t="s">
        <v>22</v>
      </c>
      <c r="BK626" s="175">
        <f>ROUND(I626*H626,2)</f>
        <v>0</v>
      </c>
      <c r="BL626" s="17" t="s">
        <v>221</v>
      </c>
      <c r="BM626" s="17" t="s">
        <v>1117</v>
      </c>
    </row>
    <row r="627" spans="2:47" s="1" customFormat="1" ht="22.5" customHeight="1">
      <c r="B627" s="34"/>
      <c r="D627" s="176" t="s">
        <v>146</v>
      </c>
      <c r="F627" s="177" t="s">
        <v>1116</v>
      </c>
      <c r="I627" s="178"/>
      <c r="L627" s="34"/>
      <c r="M627" s="63"/>
      <c r="N627" s="35"/>
      <c r="O627" s="35"/>
      <c r="P627" s="35"/>
      <c r="Q627" s="35"/>
      <c r="R627" s="35"/>
      <c r="S627" s="35"/>
      <c r="T627" s="64"/>
      <c r="AT627" s="17" t="s">
        <v>146</v>
      </c>
      <c r="AU627" s="17" t="s">
        <v>81</v>
      </c>
    </row>
    <row r="628" spans="2:51" s="11" customFormat="1" ht="31.5" customHeight="1">
      <c r="B628" s="179"/>
      <c r="D628" s="176" t="s">
        <v>147</v>
      </c>
      <c r="E628" s="180" t="s">
        <v>3</v>
      </c>
      <c r="F628" s="181" t="s">
        <v>1118</v>
      </c>
      <c r="H628" s="182" t="s">
        <v>3</v>
      </c>
      <c r="I628" s="183"/>
      <c r="L628" s="179"/>
      <c r="M628" s="184"/>
      <c r="N628" s="185"/>
      <c r="O628" s="185"/>
      <c r="P628" s="185"/>
      <c r="Q628" s="185"/>
      <c r="R628" s="185"/>
      <c r="S628" s="185"/>
      <c r="T628" s="186"/>
      <c r="AT628" s="182" t="s">
        <v>147</v>
      </c>
      <c r="AU628" s="182" t="s">
        <v>81</v>
      </c>
      <c r="AV628" s="11" t="s">
        <v>22</v>
      </c>
      <c r="AW628" s="11" t="s">
        <v>37</v>
      </c>
      <c r="AX628" s="11" t="s">
        <v>73</v>
      </c>
      <c r="AY628" s="182" t="s">
        <v>137</v>
      </c>
    </row>
    <row r="629" spans="2:51" s="12" customFormat="1" ht="22.5" customHeight="1">
      <c r="B629" s="187"/>
      <c r="D629" s="176" t="s">
        <v>147</v>
      </c>
      <c r="E629" s="188" t="s">
        <v>3</v>
      </c>
      <c r="F629" s="189" t="s">
        <v>1119</v>
      </c>
      <c r="H629" s="190">
        <v>8.052</v>
      </c>
      <c r="I629" s="191"/>
      <c r="L629" s="187"/>
      <c r="M629" s="192"/>
      <c r="N629" s="193"/>
      <c r="O629" s="193"/>
      <c r="P629" s="193"/>
      <c r="Q629" s="193"/>
      <c r="R629" s="193"/>
      <c r="S629" s="193"/>
      <c r="T629" s="194"/>
      <c r="AT629" s="188" t="s">
        <v>147</v>
      </c>
      <c r="AU629" s="188" t="s">
        <v>81</v>
      </c>
      <c r="AV629" s="12" t="s">
        <v>81</v>
      </c>
      <c r="AW629" s="12" t="s">
        <v>37</v>
      </c>
      <c r="AX629" s="12" t="s">
        <v>73</v>
      </c>
      <c r="AY629" s="188" t="s">
        <v>137</v>
      </c>
    </row>
    <row r="630" spans="2:51" s="12" customFormat="1" ht="22.5" customHeight="1">
      <c r="B630" s="187"/>
      <c r="D630" s="176" t="s">
        <v>147</v>
      </c>
      <c r="E630" s="188" t="s">
        <v>3</v>
      </c>
      <c r="F630" s="189" t="s">
        <v>1120</v>
      </c>
      <c r="H630" s="190">
        <v>11.105</v>
      </c>
      <c r="I630" s="191"/>
      <c r="L630" s="187"/>
      <c r="M630" s="192"/>
      <c r="N630" s="193"/>
      <c r="O630" s="193"/>
      <c r="P630" s="193"/>
      <c r="Q630" s="193"/>
      <c r="R630" s="193"/>
      <c r="S630" s="193"/>
      <c r="T630" s="194"/>
      <c r="AT630" s="188" t="s">
        <v>147</v>
      </c>
      <c r="AU630" s="188" t="s">
        <v>81</v>
      </c>
      <c r="AV630" s="12" t="s">
        <v>81</v>
      </c>
      <c r="AW630" s="12" t="s">
        <v>37</v>
      </c>
      <c r="AX630" s="12" t="s">
        <v>73</v>
      </c>
      <c r="AY630" s="188" t="s">
        <v>137</v>
      </c>
    </row>
    <row r="631" spans="2:51" s="12" customFormat="1" ht="22.5" customHeight="1">
      <c r="B631" s="187"/>
      <c r="D631" s="176" t="s">
        <v>147</v>
      </c>
      <c r="E631" s="188" t="s">
        <v>3</v>
      </c>
      <c r="F631" s="189" t="s">
        <v>1121</v>
      </c>
      <c r="H631" s="190">
        <v>12.462</v>
      </c>
      <c r="I631" s="191"/>
      <c r="L631" s="187"/>
      <c r="M631" s="192"/>
      <c r="N631" s="193"/>
      <c r="O631" s="193"/>
      <c r="P631" s="193"/>
      <c r="Q631" s="193"/>
      <c r="R631" s="193"/>
      <c r="S631" s="193"/>
      <c r="T631" s="194"/>
      <c r="AT631" s="188" t="s">
        <v>147</v>
      </c>
      <c r="AU631" s="188" t="s">
        <v>81</v>
      </c>
      <c r="AV631" s="12" t="s">
        <v>81</v>
      </c>
      <c r="AW631" s="12" t="s">
        <v>37</v>
      </c>
      <c r="AX631" s="12" t="s">
        <v>73</v>
      </c>
      <c r="AY631" s="188" t="s">
        <v>137</v>
      </c>
    </row>
    <row r="632" spans="2:51" s="13" customFormat="1" ht="22.5" customHeight="1">
      <c r="B632" s="195"/>
      <c r="D632" s="196" t="s">
        <v>147</v>
      </c>
      <c r="E632" s="197" t="s">
        <v>3</v>
      </c>
      <c r="F632" s="198" t="s">
        <v>150</v>
      </c>
      <c r="H632" s="199">
        <v>31.619</v>
      </c>
      <c r="I632" s="200"/>
      <c r="L632" s="195"/>
      <c r="M632" s="201"/>
      <c r="N632" s="202"/>
      <c r="O632" s="202"/>
      <c r="P632" s="202"/>
      <c r="Q632" s="202"/>
      <c r="R632" s="202"/>
      <c r="S632" s="202"/>
      <c r="T632" s="203"/>
      <c r="AT632" s="204" t="s">
        <v>147</v>
      </c>
      <c r="AU632" s="204" t="s">
        <v>81</v>
      </c>
      <c r="AV632" s="13" t="s">
        <v>145</v>
      </c>
      <c r="AW632" s="13" t="s">
        <v>37</v>
      </c>
      <c r="AX632" s="13" t="s">
        <v>22</v>
      </c>
      <c r="AY632" s="204" t="s">
        <v>137</v>
      </c>
    </row>
    <row r="633" spans="2:65" s="1" customFormat="1" ht="22.5" customHeight="1">
      <c r="B633" s="163"/>
      <c r="C633" s="164" t="s">
        <v>686</v>
      </c>
      <c r="D633" s="164" t="s">
        <v>140</v>
      </c>
      <c r="E633" s="165" t="s">
        <v>470</v>
      </c>
      <c r="F633" s="166" t="s">
        <v>471</v>
      </c>
      <c r="G633" s="167" t="s">
        <v>143</v>
      </c>
      <c r="H633" s="168">
        <v>31.72</v>
      </c>
      <c r="I633" s="169"/>
      <c r="J633" s="170">
        <f>ROUND(I633*H633,2)</f>
        <v>0</v>
      </c>
      <c r="K633" s="166" t="s">
        <v>3</v>
      </c>
      <c r="L633" s="34"/>
      <c r="M633" s="171" t="s">
        <v>3</v>
      </c>
      <c r="N633" s="172" t="s">
        <v>44</v>
      </c>
      <c r="O633" s="35"/>
      <c r="P633" s="173">
        <f>O633*H633</f>
        <v>0</v>
      </c>
      <c r="Q633" s="173">
        <v>0</v>
      </c>
      <c r="R633" s="173">
        <f>Q633*H633</f>
        <v>0</v>
      </c>
      <c r="S633" s="173">
        <v>0</v>
      </c>
      <c r="T633" s="174">
        <f>S633*H633</f>
        <v>0</v>
      </c>
      <c r="AR633" s="17" t="s">
        <v>221</v>
      </c>
      <c r="AT633" s="17" t="s">
        <v>140</v>
      </c>
      <c r="AU633" s="17" t="s">
        <v>81</v>
      </c>
      <c r="AY633" s="17" t="s">
        <v>137</v>
      </c>
      <c r="BE633" s="175">
        <f>IF(N633="základní",J633,0)</f>
        <v>0</v>
      </c>
      <c r="BF633" s="175">
        <f>IF(N633="snížená",J633,0)</f>
        <v>0</v>
      </c>
      <c r="BG633" s="175">
        <f>IF(N633="zákl. přenesená",J633,0)</f>
        <v>0</v>
      </c>
      <c r="BH633" s="175">
        <f>IF(N633="sníž. přenesená",J633,0)</f>
        <v>0</v>
      </c>
      <c r="BI633" s="175">
        <f>IF(N633="nulová",J633,0)</f>
        <v>0</v>
      </c>
      <c r="BJ633" s="17" t="s">
        <v>22</v>
      </c>
      <c r="BK633" s="175">
        <f>ROUND(I633*H633,2)</f>
        <v>0</v>
      </c>
      <c r="BL633" s="17" t="s">
        <v>221</v>
      </c>
      <c r="BM633" s="17" t="s">
        <v>1122</v>
      </c>
    </row>
    <row r="634" spans="2:47" s="1" customFormat="1" ht="22.5" customHeight="1">
      <c r="B634" s="34"/>
      <c r="D634" s="176" t="s">
        <v>146</v>
      </c>
      <c r="F634" s="177" t="s">
        <v>471</v>
      </c>
      <c r="I634" s="178"/>
      <c r="L634" s="34"/>
      <c r="M634" s="63"/>
      <c r="N634" s="35"/>
      <c r="O634" s="35"/>
      <c r="P634" s="35"/>
      <c r="Q634" s="35"/>
      <c r="R634" s="35"/>
      <c r="S634" s="35"/>
      <c r="T634" s="64"/>
      <c r="AT634" s="17" t="s">
        <v>146</v>
      </c>
      <c r="AU634" s="17" t="s">
        <v>81</v>
      </c>
    </row>
    <row r="635" spans="2:51" s="11" customFormat="1" ht="31.5" customHeight="1">
      <c r="B635" s="179"/>
      <c r="D635" s="176" t="s">
        <v>147</v>
      </c>
      <c r="E635" s="180" t="s">
        <v>3</v>
      </c>
      <c r="F635" s="181" t="s">
        <v>472</v>
      </c>
      <c r="H635" s="182" t="s">
        <v>3</v>
      </c>
      <c r="I635" s="183"/>
      <c r="L635" s="179"/>
      <c r="M635" s="184"/>
      <c r="N635" s="185"/>
      <c r="O635" s="185"/>
      <c r="P635" s="185"/>
      <c r="Q635" s="185"/>
      <c r="R635" s="185"/>
      <c r="S635" s="185"/>
      <c r="T635" s="186"/>
      <c r="AT635" s="182" t="s">
        <v>147</v>
      </c>
      <c r="AU635" s="182" t="s">
        <v>81</v>
      </c>
      <c r="AV635" s="11" t="s">
        <v>22</v>
      </c>
      <c r="AW635" s="11" t="s">
        <v>37</v>
      </c>
      <c r="AX635" s="11" t="s">
        <v>73</v>
      </c>
      <c r="AY635" s="182" t="s">
        <v>137</v>
      </c>
    </row>
    <row r="636" spans="2:51" s="12" customFormat="1" ht="22.5" customHeight="1">
      <c r="B636" s="187"/>
      <c r="D636" s="176" t="s">
        <v>147</v>
      </c>
      <c r="E636" s="188" t="s">
        <v>3</v>
      </c>
      <c r="F636" s="189" t="s">
        <v>1123</v>
      </c>
      <c r="H636" s="190">
        <v>15.81</v>
      </c>
      <c r="I636" s="191"/>
      <c r="L636" s="187"/>
      <c r="M636" s="192"/>
      <c r="N636" s="193"/>
      <c r="O636" s="193"/>
      <c r="P636" s="193"/>
      <c r="Q636" s="193"/>
      <c r="R636" s="193"/>
      <c r="S636" s="193"/>
      <c r="T636" s="194"/>
      <c r="AT636" s="188" t="s">
        <v>147</v>
      </c>
      <c r="AU636" s="188" t="s">
        <v>81</v>
      </c>
      <c r="AV636" s="12" t="s">
        <v>81</v>
      </c>
      <c r="AW636" s="12" t="s">
        <v>37</v>
      </c>
      <c r="AX636" s="12" t="s">
        <v>73</v>
      </c>
      <c r="AY636" s="188" t="s">
        <v>137</v>
      </c>
    </row>
    <row r="637" spans="2:51" s="12" customFormat="1" ht="22.5" customHeight="1">
      <c r="B637" s="187"/>
      <c r="D637" s="176" t="s">
        <v>147</v>
      </c>
      <c r="E637" s="188" t="s">
        <v>3</v>
      </c>
      <c r="F637" s="189" t="s">
        <v>1124</v>
      </c>
      <c r="H637" s="190">
        <v>15.91</v>
      </c>
      <c r="I637" s="191"/>
      <c r="L637" s="187"/>
      <c r="M637" s="192"/>
      <c r="N637" s="193"/>
      <c r="O637" s="193"/>
      <c r="P637" s="193"/>
      <c r="Q637" s="193"/>
      <c r="R637" s="193"/>
      <c r="S637" s="193"/>
      <c r="T637" s="194"/>
      <c r="AT637" s="188" t="s">
        <v>147</v>
      </c>
      <c r="AU637" s="188" t="s">
        <v>81</v>
      </c>
      <c r="AV637" s="12" t="s">
        <v>81</v>
      </c>
      <c r="AW637" s="12" t="s">
        <v>37</v>
      </c>
      <c r="AX637" s="12" t="s">
        <v>73</v>
      </c>
      <c r="AY637" s="188" t="s">
        <v>137</v>
      </c>
    </row>
    <row r="638" spans="2:51" s="13" customFormat="1" ht="22.5" customHeight="1">
      <c r="B638" s="195"/>
      <c r="D638" s="196" t="s">
        <v>147</v>
      </c>
      <c r="E638" s="197" t="s">
        <v>3</v>
      </c>
      <c r="F638" s="198" t="s">
        <v>150</v>
      </c>
      <c r="H638" s="199">
        <v>31.72</v>
      </c>
      <c r="I638" s="200"/>
      <c r="L638" s="195"/>
      <c r="M638" s="201"/>
      <c r="N638" s="202"/>
      <c r="O638" s="202"/>
      <c r="P638" s="202"/>
      <c r="Q638" s="202"/>
      <c r="R638" s="202"/>
      <c r="S638" s="202"/>
      <c r="T638" s="203"/>
      <c r="AT638" s="204" t="s">
        <v>147</v>
      </c>
      <c r="AU638" s="204" t="s">
        <v>81</v>
      </c>
      <c r="AV638" s="13" t="s">
        <v>145</v>
      </c>
      <c r="AW638" s="13" t="s">
        <v>37</v>
      </c>
      <c r="AX638" s="13" t="s">
        <v>22</v>
      </c>
      <c r="AY638" s="204" t="s">
        <v>137</v>
      </c>
    </row>
    <row r="639" spans="2:65" s="1" customFormat="1" ht="22.5" customHeight="1">
      <c r="B639" s="163"/>
      <c r="C639" s="164" t="s">
        <v>692</v>
      </c>
      <c r="D639" s="164" t="s">
        <v>140</v>
      </c>
      <c r="E639" s="165" t="s">
        <v>477</v>
      </c>
      <c r="F639" s="166" t="s">
        <v>478</v>
      </c>
      <c r="G639" s="167" t="s">
        <v>143</v>
      </c>
      <c r="H639" s="168">
        <v>31.72</v>
      </c>
      <c r="I639" s="169"/>
      <c r="J639" s="170">
        <f>ROUND(I639*H639,2)</f>
        <v>0</v>
      </c>
      <c r="K639" s="166" t="s">
        <v>3</v>
      </c>
      <c r="L639" s="34"/>
      <c r="M639" s="171" t="s">
        <v>3</v>
      </c>
      <c r="N639" s="172" t="s">
        <v>44</v>
      </c>
      <c r="O639" s="35"/>
      <c r="P639" s="173">
        <f>O639*H639</f>
        <v>0</v>
      </c>
      <c r="Q639" s="173">
        <v>0</v>
      </c>
      <c r="R639" s="173">
        <f>Q639*H639</f>
        <v>0</v>
      </c>
      <c r="S639" s="173">
        <v>0</v>
      </c>
      <c r="T639" s="174">
        <f>S639*H639</f>
        <v>0</v>
      </c>
      <c r="AR639" s="17" t="s">
        <v>221</v>
      </c>
      <c r="AT639" s="17" t="s">
        <v>140</v>
      </c>
      <c r="AU639" s="17" t="s">
        <v>81</v>
      </c>
      <c r="AY639" s="17" t="s">
        <v>137</v>
      </c>
      <c r="BE639" s="175">
        <f>IF(N639="základní",J639,0)</f>
        <v>0</v>
      </c>
      <c r="BF639" s="175">
        <f>IF(N639="snížená",J639,0)</f>
        <v>0</v>
      </c>
      <c r="BG639" s="175">
        <f>IF(N639="zákl. přenesená",J639,0)</f>
        <v>0</v>
      </c>
      <c r="BH639" s="175">
        <f>IF(N639="sníž. přenesená",J639,0)</f>
        <v>0</v>
      </c>
      <c r="BI639" s="175">
        <f>IF(N639="nulová",J639,0)</f>
        <v>0</v>
      </c>
      <c r="BJ639" s="17" t="s">
        <v>22</v>
      </c>
      <c r="BK639" s="175">
        <f>ROUND(I639*H639,2)</f>
        <v>0</v>
      </c>
      <c r="BL639" s="17" t="s">
        <v>221</v>
      </c>
      <c r="BM639" s="17" t="s">
        <v>1125</v>
      </c>
    </row>
    <row r="640" spans="2:47" s="1" customFormat="1" ht="22.5" customHeight="1">
      <c r="B640" s="34"/>
      <c r="D640" s="196" t="s">
        <v>146</v>
      </c>
      <c r="F640" s="208" t="s">
        <v>478</v>
      </c>
      <c r="I640" s="178"/>
      <c r="L640" s="34"/>
      <c r="M640" s="63"/>
      <c r="N640" s="35"/>
      <c r="O640" s="35"/>
      <c r="P640" s="35"/>
      <c r="Q640" s="35"/>
      <c r="R640" s="35"/>
      <c r="S640" s="35"/>
      <c r="T640" s="64"/>
      <c r="AT640" s="17" t="s">
        <v>146</v>
      </c>
      <c r="AU640" s="17" t="s">
        <v>81</v>
      </c>
    </row>
    <row r="641" spans="2:65" s="1" customFormat="1" ht="22.5" customHeight="1">
      <c r="B641" s="163"/>
      <c r="C641" s="164" t="s">
        <v>700</v>
      </c>
      <c r="D641" s="164" t="s">
        <v>140</v>
      </c>
      <c r="E641" s="165" t="s">
        <v>480</v>
      </c>
      <c r="F641" s="166" t="s">
        <v>481</v>
      </c>
      <c r="G641" s="167" t="s">
        <v>143</v>
      </c>
      <c r="H641" s="168">
        <v>31.72</v>
      </c>
      <c r="I641" s="169"/>
      <c r="J641" s="170">
        <f>ROUND(I641*H641,2)</f>
        <v>0</v>
      </c>
      <c r="K641" s="166" t="s">
        <v>3</v>
      </c>
      <c r="L641" s="34"/>
      <c r="M641" s="171" t="s">
        <v>3</v>
      </c>
      <c r="N641" s="172" t="s">
        <v>44</v>
      </c>
      <c r="O641" s="35"/>
      <c r="P641" s="173">
        <f>O641*H641</f>
        <v>0</v>
      </c>
      <c r="Q641" s="173">
        <v>0</v>
      </c>
      <c r="R641" s="173">
        <f>Q641*H641</f>
        <v>0</v>
      </c>
      <c r="S641" s="173">
        <v>0</v>
      </c>
      <c r="T641" s="174">
        <f>S641*H641</f>
        <v>0</v>
      </c>
      <c r="AR641" s="17" t="s">
        <v>221</v>
      </c>
      <c r="AT641" s="17" t="s">
        <v>140</v>
      </c>
      <c r="AU641" s="17" t="s">
        <v>81</v>
      </c>
      <c r="AY641" s="17" t="s">
        <v>137</v>
      </c>
      <c r="BE641" s="175">
        <f>IF(N641="základní",J641,0)</f>
        <v>0</v>
      </c>
      <c r="BF641" s="175">
        <f>IF(N641="snížená",J641,0)</f>
        <v>0</v>
      </c>
      <c r="BG641" s="175">
        <f>IF(N641="zákl. přenesená",J641,0)</f>
        <v>0</v>
      </c>
      <c r="BH641" s="175">
        <f>IF(N641="sníž. přenesená",J641,0)</f>
        <v>0</v>
      </c>
      <c r="BI641" s="175">
        <f>IF(N641="nulová",J641,0)</f>
        <v>0</v>
      </c>
      <c r="BJ641" s="17" t="s">
        <v>22</v>
      </c>
      <c r="BK641" s="175">
        <f>ROUND(I641*H641,2)</f>
        <v>0</v>
      </c>
      <c r="BL641" s="17" t="s">
        <v>221</v>
      </c>
      <c r="BM641" s="17" t="s">
        <v>1126</v>
      </c>
    </row>
    <row r="642" spans="2:47" s="1" customFormat="1" ht="22.5" customHeight="1">
      <c r="B642" s="34"/>
      <c r="D642" s="196" t="s">
        <v>146</v>
      </c>
      <c r="F642" s="208" t="s">
        <v>481</v>
      </c>
      <c r="I642" s="178"/>
      <c r="L642" s="34"/>
      <c r="M642" s="63"/>
      <c r="N642" s="35"/>
      <c r="O642" s="35"/>
      <c r="P642" s="35"/>
      <c r="Q642" s="35"/>
      <c r="R642" s="35"/>
      <c r="S642" s="35"/>
      <c r="T642" s="64"/>
      <c r="AT642" s="17" t="s">
        <v>146</v>
      </c>
      <c r="AU642" s="17" t="s">
        <v>81</v>
      </c>
    </row>
    <row r="643" spans="2:65" s="1" customFormat="1" ht="22.5" customHeight="1">
      <c r="B643" s="163"/>
      <c r="C643" s="209" t="s">
        <v>706</v>
      </c>
      <c r="D643" s="209" t="s">
        <v>202</v>
      </c>
      <c r="E643" s="210" t="s">
        <v>483</v>
      </c>
      <c r="F643" s="211" t="s">
        <v>484</v>
      </c>
      <c r="G643" s="212" t="s">
        <v>143</v>
      </c>
      <c r="H643" s="213">
        <v>34.892</v>
      </c>
      <c r="I643" s="214"/>
      <c r="J643" s="215">
        <f>ROUND(I643*H643,2)</f>
        <v>0</v>
      </c>
      <c r="K643" s="211" t="s">
        <v>3</v>
      </c>
      <c r="L643" s="216"/>
      <c r="M643" s="217" t="s">
        <v>3</v>
      </c>
      <c r="N643" s="218" t="s">
        <v>44</v>
      </c>
      <c r="O643" s="35"/>
      <c r="P643" s="173">
        <f>O643*H643</f>
        <v>0</v>
      </c>
      <c r="Q643" s="173">
        <v>0</v>
      </c>
      <c r="R643" s="173">
        <f>Q643*H643</f>
        <v>0</v>
      </c>
      <c r="S643" s="173">
        <v>0</v>
      </c>
      <c r="T643" s="174">
        <f>S643*H643</f>
        <v>0</v>
      </c>
      <c r="AR643" s="17" t="s">
        <v>316</v>
      </c>
      <c r="AT643" s="17" t="s">
        <v>202</v>
      </c>
      <c r="AU643" s="17" t="s">
        <v>81</v>
      </c>
      <c r="AY643" s="17" t="s">
        <v>137</v>
      </c>
      <c r="BE643" s="175">
        <f>IF(N643="základní",J643,0)</f>
        <v>0</v>
      </c>
      <c r="BF643" s="175">
        <f>IF(N643="snížená",J643,0)</f>
        <v>0</v>
      </c>
      <c r="BG643" s="175">
        <f>IF(N643="zákl. přenesená",J643,0)</f>
        <v>0</v>
      </c>
      <c r="BH643" s="175">
        <f>IF(N643="sníž. přenesená",J643,0)</f>
        <v>0</v>
      </c>
      <c r="BI643" s="175">
        <f>IF(N643="nulová",J643,0)</f>
        <v>0</v>
      </c>
      <c r="BJ643" s="17" t="s">
        <v>22</v>
      </c>
      <c r="BK643" s="175">
        <f>ROUND(I643*H643,2)</f>
        <v>0</v>
      </c>
      <c r="BL643" s="17" t="s">
        <v>221</v>
      </c>
      <c r="BM643" s="17" t="s">
        <v>1127</v>
      </c>
    </row>
    <row r="644" spans="2:47" s="1" customFormat="1" ht="22.5" customHeight="1">
      <c r="B644" s="34"/>
      <c r="D644" s="176" t="s">
        <v>146</v>
      </c>
      <c r="F644" s="177" t="s">
        <v>484</v>
      </c>
      <c r="I644" s="178"/>
      <c r="L644" s="34"/>
      <c r="M644" s="63"/>
      <c r="N644" s="35"/>
      <c r="O644" s="35"/>
      <c r="P644" s="35"/>
      <c r="Q644" s="35"/>
      <c r="R644" s="35"/>
      <c r="S644" s="35"/>
      <c r="T644" s="64"/>
      <c r="AT644" s="17" t="s">
        <v>146</v>
      </c>
      <c r="AU644" s="17" t="s">
        <v>81</v>
      </c>
    </row>
    <row r="645" spans="2:51" s="11" customFormat="1" ht="31.5" customHeight="1">
      <c r="B645" s="179"/>
      <c r="D645" s="176" t="s">
        <v>147</v>
      </c>
      <c r="E645" s="180" t="s">
        <v>3</v>
      </c>
      <c r="F645" s="181" t="s">
        <v>485</v>
      </c>
      <c r="H645" s="182" t="s">
        <v>3</v>
      </c>
      <c r="I645" s="183"/>
      <c r="L645" s="179"/>
      <c r="M645" s="184"/>
      <c r="N645" s="185"/>
      <c r="O645" s="185"/>
      <c r="P645" s="185"/>
      <c r="Q645" s="185"/>
      <c r="R645" s="185"/>
      <c r="S645" s="185"/>
      <c r="T645" s="186"/>
      <c r="AT645" s="182" t="s">
        <v>147</v>
      </c>
      <c r="AU645" s="182" t="s">
        <v>81</v>
      </c>
      <c r="AV645" s="11" t="s">
        <v>22</v>
      </c>
      <c r="AW645" s="11" t="s">
        <v>37</v>
      </c>
      <c r="AX645" s="11" t="s">
        <v>73</v>
      </c>
      <c r="AY645" s="182" t="s">
        <v>137</v>
      </c>
    </row>
    <row r="646" spans="2:51" s="11" customFormat="1" ht="22.5" customHeight="1">
      <c r="B646" s="179"/>
      <c r="D646" s="176" t="s">
        <v>147</v>
      </c>
      <c r="E646" s="180" t="s">
        <v>3</v>
      </c>
      <c r="F646" s="181" t="s">
        <v>906</v>
      </c>
      <c r="H646" s="182" t="s">
        <v>3</v>
      </c>
      <c r="I646" s="183"/>
      <c r="L646" s="179"/>
      <c r="M646" s="184"/>
      <c r="N646" s="185"/>
      <c r="O646" s="185"/>
      <c r="P646" s="185"/>
      <c r="Q646" s="185"/>
      <c r="R646" s="185"/>
      <c r="S646" s="185"/>
      <c r="T646" s="186"/>
      <c r="AT646" s="182" t="s">
        <v>147</v>
      </c>
      <c r="AU646" s="182" t="s">
        <v>81</v>
      </c>
      <c r="AV646" s="11" t="s">
        <v>22</v>
      </c>
      <c r="AW646" s="11" t="s">
        <v>37</v>
      </c>
      <c r="AX646" s="11" t="s">
        <v>73</v>
      </c>
      <c r="AY646" s="182" t="s">
        <v>137</v>
      </c>
    </row>
    <row r="647" spans="2:51" s="11" customFormat="1" ht="22.5" customHeight="1">
      <c r="B647" s="179"/>
      <c r="D647" s="176" t="s">
        <v>147</v>
      </c>
      <c r="E647" s="180" t="s">
        <v>3</v>
      </c>
      <c r="F647" s="181" t="s">
        <v>1128</v>
      </c>
      <c r="H647" s="182" t="s">
        <v>3</v>
      </c>
      <c r="I647" s="183"/>
      <c r="L647" s="179"/>
      <c r="M647" s="184"/>
      <c r="N647" s="185"/>
      <c r="O647" s="185"/>
      <c r="P647" s="185"/>
      <c r="Q647" s="185"/>
      <c r="R647" s="185"/>
      <c r="S647" s="185"/>
      <c r="T647" s="186"/>
      <c r="AT647" s="182" t="s">
        <v>147</v>
      </c>
      <c r="AU647" s="182" t="s">
        <v>81</v>
      </c>
      <c r="AV647" s="11" t="s">
        <v>22</v>
      </c>
      <c r="AW647" s="11" t="s">
        <v>37</v>
      </c>
      <c r="AX647" s="11" t="s">
        <v>73</v>
      </c>
      <c r="AY647" s="182" t="s">
        <v>137</v>
      </c>
    </row>
    <row r="648" spans="2:51" s="12" customFormat="1" ht="22.5" customHeight="1">
      <c r="B648" s="187"/>
      <c r="D648" s="176" t="s">
        <v>147</v>
      </c>
      <c r="E648" s="188" t="s">
        <v>3</v>
      </c>
      <c r="F648" s="189" t="s">
        <v>1129</v>
      </c>
      <c r="H648" s="190">
        <v>34.892</v>
      </c>
      <c r="I648" s="191"/>
      <c r="L648" s="187"/>
      <c r="M648" s="192"/>
      <c r="N648" s="193"/>
      <c r="O648" s="193"/>
      <c r="P648" s="193"/>
      <c r="Q648" s="193"/>
      <c r="R648" s="193"/>
      <c r="S648" s="193"/>
      <c r="T648" s="194"/>
      <c r="AT648" s="188" t="s">
        <v>147</v>
      </c>
      <c r="AU648" s="188" t="s">
        <v>81</v>
      </c>
      <c r="AV648" s="12" t="s">
        <v>81</v>
      </c>
      <c r="AW648" s="12" t="s">
        <v>37</v>
      </c>
      <c r="AX648" s="12" t="s">
        <v>73</v>
      </c>
      <c r="AY648" s="188" t="s">
        <v>137</v>
      </c>
    </row>
    <row r="649" spans="2:51" s="13" customFormat="1" ht="22.5" customHeight="1">
      <c r="B649" s="195"/>
      <c r="D649" s="196" t="s">
        <v>147</v>
      </c>
      <c r="E649" s="197" t="s">
        <v>3</v>
      </c>
      <c r="F649" s="198" t="s">
        <v>150</v>
      </c>
      <c r="H649" s="199">
        <v>34.892</v>
      </c>
      <c r="I649" s="200"/>
      <c r="L649" s="195"/>
      <c r="M649" s="201"/>
      <c r="N649" s="202"/>
      <c r="O649" s="202"/>
      <c r="P649" s="202"/>
      <c r="Q649" s="202"/>
      <c r="R649" s="202"/>
      <c r="S649" s="202"/>
      <c r="T649" s="203"/>
      <c r="AT649" s="204" t="s">
        <v>147</v>
      </c>
      <c r="AU649" s="204" t="s">
        <v>81</v>
      </c>
      <c r="AV649" s="13" t="s">
        <v>145</v>
      </c>
      <c r="AW649" s="13" t="s">
        <v>37</v>
      </c>
      <c r="AX649" s="13" t="s">
        <v>22</v>
      </c>
      <c r="AY649" s="204" t="s">
        <v>137</v>
      </c>
    </row>
    <row r="650" spans="2:65" s="1" customFormat="1" ht="22.5" customHeight="1">
      <c r="B650" s="163"/>
      <c r="C650" s="164" t="s">
        <v>711</v>
      </c>
      <c r="D650" s="164" t="s">
        <v>140</v>
      </c>
      <c r="E650" s="165" t="s">
        <v>488</v>
      </c>
      <c r="F650" s="166" t="s">
        <v>489</v>
      </c>
      <c r="G650" s="167" t="s">
        <v>193</v>
      </c>
      <c r="H650" s="168">
        <v>8</v>
      </c>
      <c r="I650" s="169"/>
      <c r="J650" s="170">
        <f>ROUND(I650*H650,2)</f>
        <v>0</v>
      </c>
      <c r="K650" s="166" t="s">
        <v>3</v>
      </c>
      <c r="L650" s="34"/>
      <c r="M650" s="171" t="s">
        <v>3</v>
      </c>
      <c r="N650" s="172" t="s">
        <v>44</v>
      </c>
      <c r="O650" s="35"/>
      <c r="P650" s="173">
        <f>O650*H650</f>
        <v>0</v>
      </c>
      <c r="Q650" s="173">
        <v>0</v>
      </c>
      <c r="R650" s="173">
        <f>Q650*H650</f>
        <v>0</v>
      </c>
      <c r="S650" s="173">
        <v>0</v>
      </c>
      <c r="T650" s="174">
        <f>S650*H650</f>
        <v>0</v>
      </c>
      <c r="AR650" s="17" t="s">
        <v>221</v>
      </c>
      <c r="AT650" s="17" t="s">
        <v>140</v>
      </c>
      <c r="AU650" s="17" t="s">
        <v>81</v>
      </c>
      <c r="AY650" s="17" t="s">
        <v>137</v>
      </c>
      <c r="BE650" s="175">
        <f>IF(N650="základní",J650,0)</f>
        <v>0</v>
      </c>
      <c r="BF650" s="175">
        <f>IF(N650="snížená",J650,0)</f>
        <v>0</v>
      </c>
      <c r="BG650" s="175">
        <f>IF(N650="zákl. přenesená",J650,0)</f>
        <v>0</v>
      </c>
      <c r="BH650" s="175">
        <f>IF(N650="sníž. přenesená",J650,0)</f>
        <v>0</v>
      </c>
      <c r="BI650" s="175">
        <f>IF(N650="nulová",J650,0)</f>
        <v>0</v>
      </c>
      <c r="BJ650" s="17" t="s">
        <v>22</v>
      </c>
      <c r="BK650" s="175">
        <f>ROUND(I650*H650,2)</f>
        <v>0</v>
      </c>
      <c r="BL650" s="17" t="s">
        <v>221</v>
      </c>
      <c r="BM650" s="17" t="s">
        <v>1130</v>
      </c>
    </row>
    <row r="651" spans="2:47" s="1" customFormat="1" ht="22.5" customHeight="1">
      <c r="B651" s="34"/>
      <c r="D651" s="176" t="s">
        <v>146</v>
      </c>
      <c r="F651" s="177" t="s">
        <v>489</v>
      </c>
      <c r="I651" s="178"/>
      <c r="L651" s="34"/>
      <c r="M651" s="63"/>
      <c r="N651" s="35"/>
      <c r="O651" s="35"/>
      <c r="P651" s="35"/>
      <c r="Q651" s="35"/>
      <c r="R651" s="35"/>
      <c r="S651" s="35"/>
      <c r="T651" s="64"/>
      <c r="AT651" s="17" t="s">
        <v>146</v>
      </c>
      <c r="AU651" s="17" t="s">
        <v>81</v>
      </c>
    </row>
    <row r="652" spans="2:51" s="11" customFormat="1" ht="31.5" customHeight="1">
      <c r="B652" s="179"/>
      <c r="D652" s="176" t="s">
        <v>147</v>
      </c>
      <c r="E652" s="180" t="s">
        <v>3</v>
      </c>
      <c r="F652" s="181" t="s">
        <v>490</v>
      </c>
      <c r="H652" s="182" t="s">
        <v>3</v>
      </c>
      <c r="I652" s="183"/>
      <c r="L652" s="179"/>
      <c r="M652" s="184"/>
      <c r="N652" s="185"/>
      <c r="O652" s="185"/>
      <c r="P652" s="185"/>
      <c r="Q652" s="185"/>
      <c r="R652" s="185"/>
      <c r="S652" s="185"/>
      <c r="T652" s="186"/>
      <c r="AT652" s="182" t="s">
        <v>147</v>
      </c>
      <c r="AU652" s="182" t="s">
        <v>81</v>
      </c>
      <c r="AV652" s="11" t="s">
        <v>22</v>
      </c>
      <c r="AW652" s="11" t="s">
        <v>37</v>
      </c>
      <c r="AX652" s="11" t="s">
        <v>73</v>
      </c>
      <c r="AY652" s="182" t="s">
        <v>137</v>
      </c>
    </row>
    <row r="653" spans="2:51" s="12" customFormat="1" ht="22.5" customHeight="1">
      <c r="B653" s="187"/>
      <c r="D653" s="176" t="s">
        <v>147</v>
      </c>
      <c r="E653" s="188" t="s">
        <v>3</v>
      </c>
      <c r="F653" s="189" t="s">
        <v>1131</v>
      </c>
      <c r="H653" s="190">
        <v>3</v>
      </c>
      <c r="I653" s="191"/>
      <c r="L653" s="187"/>
      <c r="M653" s="192"/>
      <c r="N653" s="193"/>
      <c r="O653" s="193"/>
      <c r="P653" s="193"/>
      <c r="Q653" s="193"/>
      <c r="R653" s="193"/>
      <c r="S653" s="193"/>
      <c r="T653" s="194"/>
      <c r="AT653" s="188" t="s">
        <v>147</v>
      </c>
      <c r="AU653" s="188" t="s">
        <v>81</v>
      </c>
      <c r="AV653" s="12" t="s">
        <v>81</v>
      </c>
      <c r="AW653" s="12" t="s">
        <v>37</v>
      </c>
      <c r="AX653" s="12" t="s">
        <v>73</v>
      </c>
      <c r="AY653" s="188" t="s">
        <v>137</v>
      </c>
    </row>
    <row r="654" spans="2:51" s="12" customFormat="1" ht="22.5" customHeight="1">
      <c r="B654" s="187"/>
      <c r="D654" s="176" t="s">
        <v>147</v>
      </c>
      <c r="E654" s="188" t="s">
        <v>3</v>
      </c>
      <c r="F654" s="189" t="s">
        <v>1132</v>
      </c>
      <c r="H654" s="190">
        <v>5</v>
      </c>
      <c r="I654" s="191"/>
      <c r="L654" s="187"/>
      <c r="M654" s="192"/>
      <c r="N654" s="193"/>
      <c r="O654" s="193"/>
      <c r="P654" s="193"/>
      <c r="Q654" s="193"/>
      <c r="R654" s="193"/>
      <c r="S654" s="193"/>
      <c r="T654" s="194"/>
      <c r="AT654" s="188" t="s">
        <v>147</v>
      </c>
      <c r="AU654" s="188" t="s">
        <v>81</v>
      </c>
      <c r="AV654" s="12" t="s">
        <v>81</v>
      </c>
      <c r="AW654" s="12" t="s">
        <v>37</v>
      </c>
      <c r="AX654" s="12" t="s">
        <v>73</v>
      </c>
      <c r="AY654" s="188" t="s">
        <v>137</v>
      </c>
    </row>
    <row r="655" spans="2:51" s="13" customFormat="1" ht="22.5" customHeight="1">
      <c r="B655" s="195"/>
      <c r="D655" s="196" t="s">
        <v>147</v>
      </c>
      <c r="E655" s="197" t="s">
        <v>3</v>
      </c>
      <c r="F655" s="198" t="s">
        <v>150</v>
      </c>
      <c r="H655" s="199">
        <v>8</v>
      </c>
      <c r="I655" s="200"/>
      <c r="L655" s="195"/>
      <c r="M655" s="201"/>
      <c r="N655" s="202"/>
      <c r="O655" s="202"/>
      <c r="P655" s="202"/>
      <c r="Q655" s="202"/>
      <c r="R655" s="202"/>
      <c r="S655" s="202"/>
      <c r="T655" s="203"/>
      <c r="AT655" s="204" t="s">
        <v>147</v>
      </c>
      <c r="AU655" s="204" t="s">
        <v>81</v>
      </c>
      <c r="AV655" s="13" t="s">
        <v>145</v>
      </c>
      <c r="AW655" s="13" t="s">
        <v>37</v>
      </c>
      <c r="AX655" s="13" t="s">
        <v>22</v>
      </c>
      <c r="AY655" s="204" t="s">
        <v>137</v>
      </c>
    </row>
    <row r="656" spans="2:65" s="1" customFormat="1" ht="22.5" customHeight="1">
      <c r="B656" s="163"/>
      <c r="C656" s="209" t="s">
        <v>280</v>
      </c>
      <c r="D656" s="209" t="s">
        <v>202</v>
      </c>
      <c r="E656" s="210" t="s">
        <v>495</v>
      </c>
      <c r="F656" s="211" t="s">
        <v>496</v>
      </c>
      <c r="G656" s="212" t="s">
        <v>193</v>
      </c>
      <c r="H656" s="213">
        <v>4</v>
      </c>
      <c r="I656" s="214"/>
      <c r="J656" s="215">
        <f>ROUND(I656*H656,2)</f>
        <v>0</v>
      </c>
      <c r="K656" s="211" t="s">
        <v>3</v>
      </c>
      <c r="L656" s="216"/>
      <c r="M656" s="217" t="s">
        <v>3</v>
      </c>
      <c r="N656" s="218" t="s">
        <v>44</v>
      </c>
      <c r="O656" s="35"/>
      <c r="P656" s="173">
        <f>O656*H656</f>
        <v>0</v>
      </c>
      <c r="Q656" s="173">
        <v>0</v>
      </c>
      <c r="R656" s="173">
        <f>Q656*H656</f>
        <v>0</v>
      </c>
      <c r="S656" s="173">
        <v>0</v>
      </c>
      <c r="T656" s="174">
        <f>S656*H656</f>
        <v>0</v>
      </c>
      <c r="AR656" s="17" t="s">
        <v>316</v>
      </c>
      <c r="AT656" s="17" t="s">
        <v>202</v>
      </c>
      <c r="AU656" s="17" t="s">
        <v>81</v>
      </c>
      <c r="AY656" s="17" t="s">
        <v>137</v>
      </c>
      <c r="BE656" s="175">
        <f>IF(N656="základní",J656,0)</f>
        <v>0</v>
      </c>
      <c r="BF656" s="175">
        <f>IF(N656="snížená",J656,0)</f>
        <v>0</v>
      </c>
      <c r="BG656" s="175">
        <f>IF(N656="zákl. přenesená",J656,0)</f>
        <v>0</v>
      </c>
      <c r="BH656" s="175">
        <f>IF(N656="sníž. přenesená",J656,0)</f>
        <v>0</v>
      </c>
      <c r="BI656" s="175">
        <f>IF(N656="nulová",J656,0)</f>
        <v>0</v>
      </c>
      <c r="BJ656" s="17" t="s">
        <v>22</v>
      </c>
      <c r="BK656" s="175">
        <f>ROUND(I656*H656,2)</f>
        <v>0</v>
      </c>
      <c r="BL656" s="17" t="s">
        <v>221</v>
      </c>
      <c r="BM656" s="17" t="s">
        <v>1133</v>
      </c>
    </row>
    <row r="657" spans="2:47" s="1" customFormat="1" ht="22.5" customHeight="1">
      <c r="B657" s="34"/>
      <c r="D657" s="196" t="s">
        <v>146</v>
      </c>
      <c r="F657" s="208" t="s">
        <v>496</v>
      </c>
      <c r="I657" s="178"/>
      <c r="L657" s="34"/>
      <c r="M657" s="63"/>
      <c r="N657" s="35"/>
      <c r="O657" s="35"/>
      <c r="P657" s="35"/>
      <c r="Q657" s="35"/>
      <c r="R657" s="35"/>
      <c r="S657" s="35"/>
      <c r="T657" s="64"/>
      <c r="AT657" s="17" t="s">
        <v>146</v>
      </c>
      <c r="AU657" s="17" t="s">
        <v>81</v>
      </c>
    </row>
    <row r="658" spans="2:65" s="1" customFormat="1" ht="22.5" customHeight="1">
      <c r="B658" s="163"/>
      <c r="C658" s="209" t="s">
        <v>1134</v>
      </c>
      <c r="D658" s="209" t="s">
        <v>202</v>
      </c>
      <c r="E658" s="210" t="s">
        <v>498</v>
      </c>
      <c r="F658" s="211" t="s">
        <v>499</v>
      </c>
      <c r="G658" s="212" t="s">
        <v>193</v>
      </c>
      <c r="H658" s="213">
        <v>4</v>
      </c>
      <c r="I658" s="214"/>
      <c r="J658" s="215">
        <f>ROUND(I658*H658,2)</f>
        <v>0</v>
      </c>
      <c r="K658" s="211" t="s">
        <v>3</v>
      </c>
      <c r="L658" s="216"/>
      <c r="M658" s="217" t="s">
        <v>3</v>
      </c>
      <c r="N658" s="218" t="s">
        <v>44</v>
      </c>
      <c r="O658" s="35"/>
      <c r="P658" s="173">
        <f>O658*H658</f>
        <v>0</v>
      </c>
      <c r="Q658" s="173">
        <v>0</v>
      </c>
      <c r="R658" s="173">
        <f>Q658*H658</f>
        <v>0</v>
      </c>
      <c r="S658" s="173">
        <v>0</v>
      </c>
      <c r="T658" s="174">
        <f>S658*H658</f>
        <v>0</v>
      </c>
      <c r="AR658" s="17" t="s">
        <v>316</v>
      </c>
      <c r="AT658" s="17" t="s">
        <v>202</v>
      </c>
      <c r="AU658" s="17" t="s">
        <v>81</v>
      </c>
      <c r="AY658" s="17" t="s">
        <v>137</v>
      </c>
      <c r="BE658" s="175">
        <f>IF(N658="základní",J658,0)</f>
        <v>0</v>
      </c>
      <c r="BF658" s="175">
        <f>IF(N658="snížená",J658,0)</f>
        <v>0</v>
      </c>
      <c r="BG658" s="175">
        <f>IF(N658="zákl. přenesená",J658,0)</f>
        <v>0</v>
      </c>
      <c r="BH658" s="175">
        <f>IF(N658="sníž. přenesená",J658,0)</f>
        <v>0</v>
      </c>
      <c r="BI658" s="175">
        <f>IF(N658="nulová",J658,0)</f>
        <v>0</v>
      </c>
      <c r="BJ658" s="17" t="s">
        <v>22</v>
      </c>
      <c r="BK658" s="175">
        <f>ROUND(I658*H658,2)</f>
        <v>0</v>
      </c>
      <c r="BL658" s="17" t="s">
        <v>221</v>
      </c>
      <c r="BM658" s="17" t="s">
        <v>1135</v>
      </c>
    </row>
    <row r="659" spans="2:47" s="1" customFormat="1" ht="22.5" customHeight="1">
      <c r="B659" s="34"/>
      <c r="D659" s="196" t="s">
        <v>146</v>
      </c>
      <c r="F659" s="208" t="s">
        <v>499</v>
      </c>
      <c r="I659" s="178"/>
      <c r="L659" s="34"/>
      <c r="M659" s="63"/>
      <c r="N659" s="35"/>
      <c r="O659" s="35"/>
      <c r="P659" s="35"/>
      <c r="Q659" s="35"/>
      <c r="R659" s="35"/>
      <c r="S659" s="35"/>
      <c r="T659" s="64"/>
      <c r="AT659" s="17" t="s">
        <v>146</v>
      </c>
      <c r="AU659" s="17" t="s">
        <v>81</v>
      </c>
    </row>
    <row r="660" spans="2:65" s="1" customFormat="1" ht="31.5" customHeight="1">
      <c r="B660" s="163"/>
      <c r="C660" s="164" t="s">
        <v>1136</v>
      </c>
      <c r="D660" s="164" t="s">
        <v>140</v>
      </c>
      <c r="E660" s="165" t="s">
        <v>1137</v>
      </c>
      <c r="F660" s="166" t="s">
        <v>1138</v>
      </c>
      <c r="G660" s="167" t="s">
        <v>193</v>
      </c>
      <c r="H660" s="168">
        <v>1</v>
      </c>
      <c r="I660" s="169"/>
      <c r="J660" s="170">
        <f>ROUND(I660*H660,2)</f>
        <v>0</v>
      </c>
      <c r="K660" s="166" t="s">
        <v>3</v>
      </c>
      <c r="L660" s="34"/>
      <c r="M660" s="171" t="s">
        <v>3</v>
      </c>
      <c r="N660" s="172" t="s">
        <v>44</v>
      </c>
      <c r="O660" s="35"/>
      <c r="P660" s="173">
        <f>O660*H660</f>
        <v>0</v>
      </c>
      <c r="Q660" s="173">
        <v>0</v>
      </c>
      <c r="R660" s="173">
        <f>Q660*H660</f>
        <v>0</v>
      </c>
      <c r="S660" s="173">
        <v>0</v>
      </c>
      <c r="T660" s="174">
        <f>S660*H660</f>
        <v>0</v>
      </c>
      <c r="AR660" s="17" t="s">
        <v>221</v>
      </c>
      <c r="AT660" s="17" t="s">
        <v>140</v>
      </c>
      <c r="AU660" s="17" t="s">
        <v>81</v>
      </c>
      <c r="AY660" s="17" t="s">
        <v>137</v>
      </c>
      <c r="BE660" s="175">
        <f>IF(N660="základní",J660,0)</f>
        <v>0</v>
      </c>
      <c r="BF660" s="175">
        <f>IF(N660="snížená",J660,0)</f>
        <v>0</v>
      </c>
      <c r="BG660" s="175">
        <f>IF(N660="zákl. přenesená",J660,0)</f>
        <v>0</v>
      </c>
      <c r="BH660" s="175">
        <f>IF(N660="sníž. přenesená",J660,0)</f>
        <v>0</v>
      </c>
      <c r="BI660" s="175">
        <f>IF(N660="nulová",J660,0)</f>
        <v>0</v>
      </c>
      <c r="BJ660" s="17" t="s">
        <v>22</v>
      </c>
      <c r="BK660" s="175">
        <f>ROUND(I660*H660,2)</f>
        <v>0</v>
      </c>
      <c r="BL660" s="17" t="s">
        <v>221</v>
      </c>
      <c r="BM660" s="17" t="s">
        <v>1139</v>
      </c>
    </row>
    <row r="661" spans="2:47" s="1" customFormat="1" ht="22.5" customHeight="1">
      <c r="B661" s="34"/>
      <c r="D661" s="196" t="s">
        <v>146</v>
      </c>
      <c r="F661" s="208" t="s">
        <v>1138</v>
      </c>
      <c r="I661" s="178"/>
      <c r="L661" s="34"/>
      <c r="M661" s="63"/>
      <c r="N661" s="35"/>
      <c r="O661" s="35"/>
      <c r="P661" s="35"/>
      <c r="Q661" s="35"/>
      <c r="R661" s="35"/>
      <c r="S661" s="35"/>
      <c r="T661" s="64"/>
      <c r="AT661" s="17" t="s">
        <v>146</v>
      </c>
      <c r="AU661" s="17" t="s">
        <v>81</v>
      </c>
    </row>
    <row r="662" spans="2:65" s="1" customFormat="1" ht="22.5" customHeight="1">
      <c r="B662" s="163"/>
      <c r="C662" s="209" t="s">
        <v>1140</v>
      </c>
      <c r="D662" s="209" t="s">
        <v>202</v>
      </c>
      <c r="E662" s="210" t="s">
        <v>1141</v>
      </c>
      <c r="F662" s="211" t="s">
        <v>1142</v>
      </c>
      <c r="G662" s="212" t="s">
        <v>193</v>
      </c>
      <c r="H662" s="213">
        <v>1</v>
      </c>
      <c r="I662" s="214"/>
      <c r="J662" s="215">
        <f>ROUND(I662*H662,2)</f>
        <v>0</v>
      </c>
      <c r="K662" s="211" t="s">
        <v>3</v>
      </c>
      <c r="L662" s="216"/>
      <c r="M662" s="217" t="s">
        <v>3</v>
      </c>
      <c r="N662" s="218" t="s">
        <v>44</v>
      </c>
      <c r="O662" s="35"/>
      <c r="P662" s="173">
        <f>O662*H662</f>
        <v>0</v>
      </c>
      <c r="Q662" s="173">
        <v>0</v>
      </c>
      <c r="R662" s="173">
        <f>Q662*H662</f>
        <v>0</v>
      </c>
      <c r="S662" s="173">
        <v>0</v>
      </c>
      <c r="T662" s="174">
        <f>S662*H662</f>
        <v>0</v>
      </c>
      <c r="AR662" s="17" t="s">
        <v>316</v>
      </c>
      <c r="AT662" s="17" t="s">
        <v>202</v>
      </c>
      <c r="AU662" s="17" t="s">
        <v>81</v>
      </c>
      <c r="AY662" s="17" t="s">
        <v>137</v>
      </c>
      <c r="BE662" s="175">
        <f>IF(N662="základní",J662,0)</f>
        <v>0</v>
      </c>
      <c r="BF662" s="175">
        <f>IF(N662="snížená",J662,0)</f>
        <v>0</v>
      </c>
      <c r="BG662" s="175">
        <f>IF(N662="zákl. přenesená",J662,0)</f>
        <v>0</v>
      </c>
      <c r="BH662" s="175">
        <f>IF(N662="sníž. přenesená",J662,0)</f>
        <v>0</v>
      </c>
      <c r="BI662" s="175">
        <f>IF(N662="nulová",J662,0)</f>
        <v>0</v>
      </c>
      <c r="BJ662" s="17" t="s">
        <v>22</v>
      </c>
      <c r="BK662" s="175">
        <f>ROUND(I662*H662,2)</f>
        <v>0</v>
      </c>
      <c r="BL662" s="17" t="s">
        <v>221</v>
      </c>
      <c r="BM662" s="17" t="s">
        <v>1143</v>
      </c>
    </row>
    <row r="663" spans="2:47" s="1" customFormat="1" ht="22.5" customHeight="1">
      <c r="B663" s="34"/>
      <c r="D663" s="196" t="s">
        <v>146</v>
      </c>
      <c r="F663" s="208" t="s">
        <v>1142</v>
      </c>
      <c r="I663" s="178"/>
      <c r="L663" s="34"/>
      <c r="M663" s="63"/>
      <c r="N663" s="35"/>
      <c r="O663" s="35"/>
      <c r="P663" s="35"/>
      <c r="Q663" s="35"/>
      <c r="R663" s="35"/>
      <c r="S663" s="35"/>
      <c r="T663" s="64"/>
      <c r="AT663" s="17" t="s">
        <v>146</v>
      </c>
      <c r="AU663" s="17" t="s">
        <v>81</v>
      </c>
    </row>
    <row r="664" spans="2:65" s="1" customFormat="1" ht="31.5" customHeight="1">
      <c r="B664" s="163"/>
      <c r="C664" s="164" t="s">
        <v>1144</v>
      </c>
      <c r="D664" s="164" t="s">
        <v>140</v>
      </c>
      <c r="E664" s="165" t="s">
        <v>1145</v>
      </c>
      <c r="F664" s="166" t="s">
        <v>1146</v>
      </c>
      <c r="G664" s="167" t="s">
        <v>193</v>
      </c>
      <c r="H664" s="168">
        <v>2</v>
      </c>
      <c r="I664" s="169"/>
      <c r="J664" s="170">
        <f>ROUND(I664*H664,2)</f>
        <v>0</v>
      </c>
      <c r="K664" s="166" t="s">
        <v>3</v>
      </c>
      <c r="L664" s="34"/>
      <c r="M664" s="171" t="s">
        <v>3</v>
      </c>
      <c r="N664" s="172" t="s">
        <v>44</v>
      </c>
      <c r="O664" s="35"/>
      <c r="P664" s="173">
        <f>O664*H664</f>
        <v>0</v>
      </c>
      <c r="Q664" s="173">
        <v>0</v>
      </c>
      <c r="R664" s="173">
        <f>Q664*H664</f>
        <v>0</v>
      </c>
      <c r="S664" s="173">
        <v>0</v>
      </c>
      <c r="T664" s="174">
        <f>S664*H664</f>
        <v>0</v>
      </c>
      <c r="AR664" s="17" t="s">
        <v>221</v>
      </c>
      <c r="AT664" s="17" t="s">
        <v>140</v>
      </c>
      <c r="AU664" s="17" t="s">
        <v>81</v>
      </c>
      <c r="AY664" s="17" t="s">
        <v>137</v>
      </c>
      <c r="BE664" s="175">
        <f>IF(N664="základní",J664,0)</f>
        <v>0</v>
      </c>
      <c r="BF664" s="175">
        <f>IF(N664="snížená",J664,0)</f>
        <v>0</v>
      </c>
      <c r="BG664" s="175">
        <f>IF(N664="zákl. přenesená",J664,0)</f>
        <v>0</v>
      </c>
      <c r="BH664" s="175">
        <f>IF(N664="sníž. přenesená",J664,0)</f>
        <v>0</v>
      </c>
      <c r="BI664" s="175">
        <f>IF(N664="nulová",J664,0)</f>
        <v>0</v>
      </c>
      <c r="BJ664" s="17" t="s">
        <v>22</v>
      </c>
      <c r="BK664" s="175">
        <f>ROUND(I664*H664,2)</f>
        <v>0</v>
      </c>
      <c r="BL664" s="17" t="s">
        <v>221</v>
      </c>
      <c r="BM664" s="17" t="s">
        <v>1147</v>
      </c>
    </row>
    <row r="665" spans="2:47" s="1" customFormat="1" ht="22.5" customHeight="1">
      <c r="B665" s="34"/>
      <c r="D665" s="196" t="s">
        <v>146</v>
      </c>
      <c r="F665" s="208" t="s">
        <v>1146</v>
      </c>
      <c r="I665" s="178"/>
      <c r="L665" s="34"/>
      <c r="M665" s="63"/>
      <c r="N665" s="35"/>
      <c r="O665" s="35"/>
      <c r="P665" s="35"/>
      <c r="Q665" s="35"/>
      <c r="R665" s="35"/>
      <c r="S665" s="35"/>
      <c r="T665" s="64"/>
      <c r="AT665" s="17" t="s">
        <v>146</v>
      </c>
      <c r="AU665" s="17" t="s">
        <v>81</v>
      </c>
    </row>
    <row r="666" spans="2:65" s="1" customFormat="1" ht="22.5" customHeight="1">
      <c r="B666" s="163"/>
      <c r="C666" s="209" t="s">
        <v>1148</v>
      </c>
      <c r="D666" s="209" t="s">
        <v>202</v>
      </c>
      <c r="E666" s="210" t="s">
        <v>1149</v>
      </c>
      <c r="F666" s="211" t="s">
        <v>1150</v>
      </c>
      <c r="G666" s="212" t="s">
        <v>193</v>
      </c>
      <c r="H666" s="213">
        <v>2</v>
      </c>
      <c r="I666" s="214"/>
      <c r="J666" s="215">
        <f>ROUND(I666*H666,2)</f>
        <v>0</v>
      </c>
      <c r="K666" s="211" t="s">
        <v>3</v>
      </c>
      <c r="L666" s="216"/>
      <c r="M666" s="217" t="s">
        <v>3</v>
      </c>
      <c r="N666" s="218" t="s">
        <v>44</v>
      </c>
      <c r="O666" s="35"/>
      <c r="P666" s="173">
        <f>O666*H666</f>
        <v>0</v>
      </c>
      <c r="Q666" s="173">
        <v>0</v>
      </c>
      <c r="R666" s="173">
        <f>Q666*H666</f>
        <v>0</v>
      </c>
      <c r="S666" s="173">
        <v>0</v>
      </c>
      <c r="T666" s="174">
        <f>S666*H666</f>
        <v>0</v>
      </c>
      <c r="AR666" s="17" t="s">
        <v>316</v>
      </c>
      <c r="AT666" s="17" t="s">
        <v>202</v>
      </c>
      <c r="AU666" s="17" t="s">
        <v>81</v>
      </c>
      <c r="AY666" s="17" t="s">
        <v>137</v>
      </c>
      <c r="BE666" s="175">
        <f>IF(N666="základní",J666,0)</f>
        <v>0</v>
      </c>
      <c r="BF666" s="175">
        <f>IF(N666="snížená",J666,0)</f>
        <v>0</v>
      </c>
      <c r="BG666" s="175">
        <f>IF(N666="zákl. přenesená",J666,0)</f>
        <v>0</v>
      </c>
      <c r="BH666" s="175">
        <f>IF(N666="sníž. přenesená",J666,0)</f>
        <v>0</v>
      </c>
      <c r="BI666" s="175">
        <f>IF(N666="nulová",J666,0)</f>
        <v>0</v>
      </c>
      <c r="BJ666" s="17" t="s">
        <v>22</v>
      </c>
      <c r="BK666" s="175">
        <f>ROUND(I666*H666,2)</f>
        <v>0</v>
      </c>
      <c r="BL666" s="17" t="s">
        <v>221</v>
      </c>
      <c r="BM666" s="17" t="s">
        <v>1151</v>
      </c>
    </row>
    <row r="667" spans="2:47" s="1" customFormat="1" ht="22.5" customHeight="1">
      <c r="B667" s="34"/>
      <c r="D667" s="196" t="s">
        <v>146</v>
      </c>
      <c r="F667" s="208" t="s">
        <v>1150</v>
      </c>
      <c r="I667" s="178"/>
      <c r="L667" s="34"/>
      <c r="M667" s="63"/>
      <c r="N667" s="35"/>
      <c r="O667" s="35"/>
      <c r="P667" s="35"/>
      <c r="Q667" s="35"/>
      <c r="R667" s="35"/>
      <c r="S667" s="35"/>
      <c r="T667" s="64"/>
      <c r="AT667" s="17" t="s">
        <v>146</v>
      </c>
      <c r="AU667" s="17" t="s">
        <v>81</v>
      </c>
    </row>
    <row r="668" spans="2:65" s="1" customFormat="1" ht="22.5" customHeight="1">
      <c r="B668" s="163"/>
      <c r="C668" s="164" t="s">
        <v>1152</v>
      </c>
      <c r="D668" s="164" t="s">
        <v>140</v>
      </c>
      <c r="E668" s="165" t="s">
        <v>502</v>
      </c>
      <c r="F668" s="166" t="s">
        <v>503</v>
      </c>
      <c r="G668" s="167" t="s">
        <v>342</v>
      </c>
      <c r="H668" s="219"/>
      <c r="I668" s="169"/>
      <c r="J668" s="170">
        <f>ROUND(I668*H668,2)</f>
        <v>0</v>
      </c>
      <c r="K668" s="166" t="s">
        <v>3</v>
      </c>
      <c r="L668" s="34"/>
      <c r="M668" s="171" t="s">
        <v>3</v>
      </c>
      <c r="N668" s="172" t="s">
        <v>44</v>
      </c>
      <c r="O668" s="35"/>
      <c r="P668" s="173">
        <f>O668*H668</f>
        <v>0</v>
      </c>
      <c r="Q668" s="173">
        <v>0</v>
      </c>
      <c r="R668" s="173">
        <f>Q668*H668</f>
        <v>0</v>
      </c>
      <c r="S668" s="173">
        <v>0</v>
      </c>
      <c r="T668" s="174">
        <f>S668*H668</f>
        <v>0</v>
      </c>
      <c r="AR668" s="17" t="s">
        <v>221</v>
      </c>
      <c r="AT668" s="17" t="s">
        <v>140</v>
      </c>
      <c r="AU668" s="17" t="s">
        <v>81</v>
      </c>
      <c r="AY668" s="17" t="s">
        <v>137</v>
      </c>
      <c r="BE668" s="175">
        <f>IF(N668="základní",J668,0)</f>
        <v>0</v>
      </c>
      <c r="BF668" s="175">
        <f>IF(N668="snížená",J668,0)</f>
        <v>0</v>
      </c>
      <c r="BG668" s="175">
        <f>IF(N668="zákl. přenesená",J668,0)</f>
        <v>0</v>
      </c>
      <c r="BH668" s="175">
        <f>IF(N668="sníž. přenesená",J668,0)</f>
        <v>0</v>
      </c>
      <c r="BI668" s="175">
        <f>IF(N668="nulová",J668,0)</f>
        <v>0</v>
      </c>
      <c r="BJ668" s="17" t="s">
        <v>22</v>
      </c>
      <c r="BK668" s="175">
        <f>ROUND(I668*H668,2)</f>
        <v>0</v>
      </c>
      <c r="BL668" s="17" t="s">
        <v>221</v>
      </c>
      <c r="BM668" s="17" t="s">
        <v>1153</v>
      </c>
    </row>
    <row r="669" spans="2:47" s="1" customFormat="1" ht="22.5" customHeight="1">
      <c r="B669" s="34"/>
      <c r="D669" s="176" t="s">
        <v>146</v>
      </c>
      <c r="F669" s="177" t="s">
        <v>503</v>
      </c>
      <c r="I669" s="178"/>
      <c r="L669" s="34"/>
      <c r="M669" s="63"/>
      <c r="N669" s="35"/>
      <c r="O669" s="35"/>
      <c r="P669" s="35"/>
      <c r="Q669" s="35"/>
      <c r="R669" s="35"/>
      <c r="S669" s="35"/>
      <c r="T669" s="64"/>
      <c r="AT669" s="17" t="s">
        <v>146</v>
      </c>
      <c r="AU669" s="17" t="s">
        <v>81</v>
      </c>
    </row>
    <row r="670" spans="2:63" s="10" customFormat="1" ht="29.25" customHeight="1">
      <c r="B670" s="149"/>
      <c r="D670" s="160" t="s">
        <v>72</v>
      </c>
      <c r="E670" s="161" t="s">
        <v>504</v>
      </c>
      <c r="F670" s="161" t="s">
        <v>505</v>
      </c>
      <c r="I670" s="152"/>
      <c r="J670" s="162">
        <f>BK670</f>
        <v>0</v>
      </c>
      <c r="L670" s="149"/>
      <c r="M670" s="154"/>
      <c r="N670" s="155"/>
      <c r="O670" s="155"/>
      <c r="P670" s="156">
        <f>SUM(P671:P723)</f>
        <v>0</v>
      </c>
      <c r="Q670" s="155"/>
      <c r="R670" s="156">
        <f>SUM(R671:R723)</f>
        <v>0</v>
      </c>
      <c r="S670" s="155"/>
      <c r="T670" s="157">
        <f>SUM(T671:T723)</f>
        <v>0</v>
      </c>
      <c r="AR670" s="150" t="s">
        <v>81</v>
      </c>
      <c r="AT670" s="158" t="s">
        <v>72</v>
      </c>
      <c r="AU670" s="158" t="s">
        <v>22</v>
      </c>
      <c r="AY670" s="150" t="s">
        <v>137</v>
      </c>
      <c r="BK670" s="159">
        <f>SUM(BK671:BK723)</f>
        <v>0</v>
      </c>
    </row>
    <row r="671" spans="2:65" s="1" customFormat="1" ht="22.5" customHeight="1">
      <c r="B671" s="163"/>
      <c r="C671" s="164" t="s">
        <v>1154</v>
      </c>
      <c r="D671" s="164" t="s">
        <v>140</v>
      </c>
      <c r="E671" s="165" t="s">
        <v>507</v>
      </c>
      <c r="F671" s="166" t="s">
        <v>508</v>
      </c>
      <c r="G671" s="167" t="s">
        <v>287</v>
      </c>
      <c r="H671" s="168">
        <v>13</v>
      </c>
      <c r="I671" s="169"/>
      <c r="J671" s="170">
        <f>ROUND(I671*H671,2)</f>
        <v>0</v>
      </c>
      <c r="K671" s="166" t="s">
        <v>3</v>
      </c>
      <c r="L671" s="34"/>
      <c r="M671" s="171" t="s">
        <v>3</v>
      </c>
      <c r="N671" s="172" t="s">
        <v>44</v>
      </c>
      <c r="O671" s="35"/>
      <c r="P671" s="173">
        <f>O671*H671</f>
        <v>0</v>
      </c>
      <c r="Q671" s="173">
        <v>0</v>
      </c>
      <c r="R671" s="173">
        <f>Q671*H671</f>
        <v>0</v>
      </c>
      <c r="S671" s="173">
        <v>0</v>
      </c>
      <c r="T671" s="174">
        <f>S671*H671</f>
        <v>0</v>
      </c>
      <c r="AR671" s="17" t="s">
        <v>221</v>
      </c>
      <c r="AT671" s="17" t="s">
        <v>140</v>
      </c>
      <c r="AU671" s="17" t="s">
        <v>81</v>
      </c>
      <c r="AY671" s="17" t="s">
        <v>137</v>
      </c>
      <c r="BE671" s="175">
        <f>IF(N671="základní",J671,0)</f>
        <v>0</v>
      </c>
      <c r="BF671" s="175">
        <f>IF(N671="snížená",J671,0)</f>
        <v>0</v>
      </c>
      <c r="BG671" s="175">
        <f>IF(N671="zákl. přenesená",J671,0)</f>
        <v>0</v>
      </c>
      <c r="BH671" s="175">
        <f>IF(N671="sníž. přenesená",J671,0)</f>
        <v>0</v>
      </c>
      <c r="BI671" s="175">
        <f>IF(N671="nulová",J671,0)</f>
        <v>0</v>
      </c>
      <c r="BJ671" s="17" t="s">
        <v>22</v>
      </c>
      <c r="BK671" s="175">
        <f>ROUND(I671*H671,2)</f>
        <v>0</v>
      </c>
      <c r="BL671" s="17" t="s">
        <v>221</v>
      </c>
      <c r="BM671" s="17" t="s">
        <v>1155</v>
      </c>
    </row>
    <row r="672" spans="2:47" s="1" customFormat="1" ht="22.5" customHeight="1">
      <c r="B672" s="34"/>
      <c r="D672" s="176" t="s">
        <v>146</v>
      </c>
      <c r="F672" s="177" t="s">
        <v>508</v>
      </c>
      <c r="I672" s="178"/>
      <c r="L672" s="34"/>
      <c r="M672" s="63"/>
      <c r="N672" s="35"/>
      <c r="O672" s="35"/>
      <c r="P672" s="35"/>
      <c r="Q672" s="35"/>
      <c r="R672" s="35"/>
      <c r="S672" s="35"/>
      <c r="T672" s="64"/>
      <c r="AT672" s="17" t="s">
        <v>146</v>
      </c>
      <c r="AU672" s="17" t="s">
        <v>81</v>
      </c>
    </row>
    <row r="673" spans="2:51" s="12" customFormat="1" ht="22.5" customHeight="1">
      <c r="B673" s="187"/>
      <c r="D673" s="176" t="s">
        <v>147</v>
      </c>
      <c r="E673" s="188" t="s">
        <v>3</v>
      </c>
      <c r="F673" s="189" t="s">
        <v>1156</v>
      </c>
      <c r="H673" s="190">
        <v>13</v>
      </c>
      <c r="I673" s="191"/>
      <c r="L673" s="187"/>
      <c r="M673" s="192"/>
      <c r="N673" s="193"/>
      <c r="O673" s="193"/>
      <c r="P673" s="193"/>
      <c r="Q673" s="193"/>
      <c r="R673" s="193"/>
      <c r="S673" s="193"/>
      <c r="T673" s="194"/>
      <c r="AT673" s="188" t="s">
        <v>147</v>
      </c>
      <c r="AU673" s="188" t="s">
        <v>81</v>
      </c>
      <c r="AV673" s="12" t="s">
        <v>81</v>
      </c>
      <c r="AW673" s="12" t="s">
        <v>37</v>
      </c>
      <c r="AX673" s="12" t="s">
        <v>73</v>
      </c>
      <c r="AY673" s="188" t="s">
        <v>137</v>
      </c>
    </row>
    <row r="674" spans="2:51" s="13" customFormat="1" ht="22.5" customHeight="1">
      <c r="B674" s="195"/>
      <c r="D674" s="196" t="s">
        <v>147</v>
      </c>
      <c r="E674" s="197" t="s">
        <v>3</v>
      </c>
      <c r="F674" s="198" t="s">
        <v>150</v>
      </c>
      <c r="H674" s="199">
        <v>13</v>
      </c>
      <c r="I674" s="200"/>
      <c r="L674" s="195"/>
      <c r="M674" s="201"/>
      <c r="N674" s="202"/>
      <c r="O674" s="202"/>
      <c r="P674" s="202"/>
      <c r="Q674" s="202"/>
      <c r="R674" s="202"/>
      <c r="S674" s="202"/>
      <c r="T674" s="203"/>
      <c r="AT674" s="204" t="s">
        <v>147</v>
      </c>
      <c r="AU674" s="204" t="s">
        <v>81</v>
      </c>
      <c r="AV674" s="13" t="s">
        <v>145</v>
      </c>
      <c r="AW674" s="13" t="s">
        <v>37</v>
      </c>
      <c r="AX674" s="13" t="s">
        <v>22</v>
      </c>
      <c r="AY674" s="204" t="s">
        <v>137</v>
      </c>
    </row>
    <row r="675" spans="2:65" s="1" customFormat="1" ht="22.5" customHeight="1">
      <c r="B675" s="163"/>
      <c r="C675" s="164" t="s">
        <v>1157</v>
      </c>
      <c r="D675" s="164" t="s">
        <v>140</v>
      </c>
      <c r="E675" s="165" t="s">
        <v>1158</v>
      </c>
      <c r="F675" s="166" t="s">
        <v>1159</v>
      </c>
      <c r="G675" s="167" t="s">
        <v>287</v>
      </c>
      <c r="H675" s="168">
        <v>1</v>
      </c>
      <c r="I675" s="169"/>
      <c r="J675" s="170">
        <f>ROUND(I675*H675,2)</f>
        <v>0</v>
      </c>
      <c r="K675" s="166" t="s">
        <v>3</v>
      </c>
      <c r="L675" s="34"/>
      <c r="M675" s="171" t="s">
        <v>3</v>
      </c>
      <c r="N675" s="172" t="s">
        <v>44</v>
      </c>
      <c r="O675" s="35"/>
      <c r="P675" s="173">
        <f>O675*H675</f>
        <v>0</v>
      </c>
      <c r="Q675" s="173">
        <v>0</v>
      </c>
      <c r="R675" s="173">
        <f>Q675*H675</f>
        <v>0</v>
      </c>
      <c r="S675" s="173">
        <v>0</v>
      </c>
      <c r="T675" s="174">
        <f>S675*H675</f>
        <v>0</v>
      </c>
      <c r="AR675" s="17" t="s">
        <v>221</v>
      </c>
      <c r="AT675" s="17" t="s">
        <v>140</v>
      </c>
      <c r="AU675" s="17" t="s">
        <v>81</v>
      </c>
      <c r="AY675" s="17" t="s">
        <v>137</v>
      </c>
      <c r="BE675" s="175">
        <f>IF(N675="základní",J675,0)</f>
        <v>0</v>
      </c>
      <c r="BF675" s="175">
        <f>IF(N675="snížená",J675,0)</f>
        <v>0</v>
      </c>
      <c r="BG675" s="175">
        <f>IF(N675="zákl. přenesená",J675,0)</f>
        <v>0</v>
      </c>
      <c r="BH675" s="175">
        <f>IF(N675="sníž. přenesená",J675,0)</f>
        <v>0</v>
      </c>
      <c r="BI675" s="175">
        <f>IF(N675="nulová",J675,0)</f>
        <v>0</v>
      </c>
      <c r="BJ675" s="17" t="s">
        <v>22</v>
      </c>
      <c r="BK675" s="175">
        <f>ROUND(I675*H675,2)</f>
        <v>0</v>
      </c>
      <c r="BL675" s="17" t="s">
        <v>221</v>
      </c>
      <c r="BM675" s="17" t="s">
        <v>1160</v>
      </c>
    </row>
    <row r="676" spans="2:47" s="1" customFormat="1" ht="22.5" customHeight="1">
      <c r="B676" s="34"/>
      <c r="D676" s="176" t="s">
        <v>146</v>
      </c>
      <c r="F676" s="177" t="s">
        <v>1159</v>
      </c>
      <c r="I676" s="178"/>
      <c r="L676" s="34"/>
      <c r="M676" s="63"/>
      <c r="N676" s="35"/>
      <c r="O676" s="35"/>
      <c r="P676" s="35"/>
      <c r="Q676" s="35"/>
      <c r="R676" s="35"/>
      <c r="S676" s="35"/>
      <c r="T676" s="64"/>
      <c r="AT676" s="17" t="s">
        <v>146</v>
      </c>
      <c r="AU676" s="17" t="s">
        <v>81</v>
      </c>
    </row>
    <row r="677" spans="2:51" s="12" customFormat="1" ht="22.5" customHeight="1">
      <c r="B677" s="187"/>
      <c r="D677" s="176" t="s">
        <v>147</v>
      </c>
      <c r="E677" s="188" t="s">
        <v>3</v>
      </c>
      <c r="F677" s="189" t="s">
        <v>1161</v>
      </c>
      <c r="H677" s="190">
        <v>1</v>
      </c>
      <c r="I677" s="191"/>
      <c r="L677" s="187"/>
      <c r="M677" s="192"/>
      <c r="N677" s="193"/>
      <c r="O677" s="193"/>
      <c r="P677" s="193"/>
      <c r="Q677" s="193"/>
      <c r="R677" s="193"/>
      <c r="S677" s="193"/>
      <c r="T677" s="194"/>
      <c r="AT677" s="188" t="s">
        <v>147</v>
      </c>
      <c r="AU677" s="188" t="s">
        <v>81</v>
      </c>
      <c r="AV677" s="12" t="s">
        <v>81</v>
      </c>
      <c r="AW677" s="12" t="s">
        <v>37</v>
      </c>
      <c r="AX677" s="12" t="s">
        <v>73</v>
      </c>
      <c r="AY677" s="188" t="s">
        <v>137</v>
      </c>
    </row>
    <row r="678" spans="2:51" s="13" customFormat="1" ht="22.5" customHeight="1">
      <c r="B678" s="195"/>
      <c r="D678" s="196" t="s">
        <v>147</v>
      </c>
      <c r="E678" s="197" t="s">
        <v>3</v>
      </c>
      <c r="F678" s="198" t="s">
        <v>150</v>
      </c>
      <c r="H678" s="199">
        <v>1</v>
      </c>
      <c r="I678" s="200"/>
      <c r="L678" s="195"/>
      <c r="M678" s="201"/>
      <c r="N678" s="202"/>
      <c r="O678" s="202"/>
      <c r="P678" s="202"/>
      <c r="Q678" s="202"/>
      <c r="R678" s="202"/>
      <c r="S678" s="202"/>
      <c r="T678" s="203"/>
      <c r="AT678" s="204" t="s">
        <v>147</v>
      </c>
      <c r="AU678" s="204" t="s">
        <v>81</v>
      </c>
      <c r="AV678" s="13" t="s">
        <v>145</v>
      </c>
      <c r="AW678" s="13" t="s">
        <v>37</v>
      </c>
      <c r="AX678" s="13" t="s">
        <v>22</v>
      </c>
      <c r="AY678" s="204" t="s">
        <v>137</v>
      </c>
    </row>
    <row r="679" spans="2:65" s="1" customFormat="1" ht="22.5" customHeight="1">
      <c r="B679" s="163"/>
      <c r="C679" s="164" t="s">
        <v>1162</v>
      </c>
      <c r="D679" s="164" t="s">
        <v>140</v>
      </c>
      <c r="E679" s="165" t="s">
        <v>1163</v>
      </c>
      <c r="F679" s="166" t="s">
        <v>1164</v>
      </c>
      <c r="G679" s="167" t="s">
        <v>287</v>
      </c>
      <c r="H679" s="168">
        <v>1</v>
      </c>
      <c r="I679" s="169"/>
      <c r="J679" s="170">
        <f>ROUND(I679*H679,2)</f>
        <v>0</v>
      </c>
      <c r="K679" s="166" t="s">
        <v>3</v>
      </c>
      <c r="L679" s="34"/>
      <c r="M679" s="171" t="s">
        <v>3</v>
      </c>
      <c r="N679" s="172" t="s">
        <v>44</v>
      </c>
      <c r="O679" s="35"/>
      <c r="P679" s="173">
        <f>O679*H679</f>
        <v>0</v>
      </c>
      <c r="Q679" s="173">
        <v>0</v>
      </c>
      <c r="R679" s="173">
        <f>Q679*H679</f>
        <v>0</v>
      </c>
      <c r="S679" s="173">
        <v>0</v>
      </c>
      <c r="T679" s="174">
        <f>S679*H679</f>
        <v>0</v>
      </c>
      <c r="AR679" s="17" t="s">
        <v>221</v>
      </c>
      <c r="AT679" s="17" t="s">
        <v>140</v>
      </c>
      <c r="AU679" s="17" t="s">
        <v>81</v>
      </c>
      <c r="AY679" s="17" t="s">
        <v>137</v>
      </c>
      <c r="BE679" s="175">
        <f>IF(N679="základní",J679,0)</f>
        <v>0</v>
      </c>
      <c r="BF679" s="175">
        <f>IF(N679="snížená",J679,0)</f>
        <v>0</v>
      </c>
      <c r="BG679" s="175">
        <f>IF(N679="zákl. přenesená",J679,0)</f>
        <v>0</v>
      </c>
      <c r="BH679" s="175">
        <f>IF(N679="sníž. přenesená",J679,0)</f>
        <v>0</v>
      </c>
      <c r="BI679" s="175">
        <f>IF(N679="nulová",J679,0)</f>
        <v>0</v>
      </c>
      <c r="BJ679" s="17" t="s">
        <v>22</v>
      </c>
      <c r="BK679" s="175">
        <f>ROUND(I679*H679,2)</f>
        <v>0</v>
      </c>
      <c r="BL679" s="17" t="s">
        <v>221</v>
      </c>
      <c r="BM679" s="17" t="s">
        <v>1165</v>
      </c>
    </row>
    <row r="680" spans="2:47" s="1" customFormat="1" ht="22.5" customHeight="1">
      <c r="B680" s="34"/>
      <c r="D680" s="176" t="s">
        <v>146</v>
      </c>
      <c r="F680" s="177" t="s">
        <v>1164</v>
      </c>
      <c r="I680" s="178"/>
      <c r="L680" s="34"/>
      <c r="M680" s="63"/>
      <c r="N680" s="35"/>
      <c r="O680" s="35"/>
      <c r="P680" s="35"/>
      <c r="Q680" s="35"/>
      <c r="R680" s="35"/>
      <c r="S680" s="35"/>
      <c r="T680" s="64"/>
      <c r="AT680" s="17" t="s">
        <v>146</v>
      </c>
      <c r="AU680" s="17" t="s">
        <v>81</v>
      </c>
    </row>
    <row r="681" spans="2:51" s="12" customFormat="1" ht="22.5" customHeight="1">
      <c r="B681" s="187"/>
      <c r="D681" s="176" t="s">
        <v>147</v>
      </c>
      <c r="E681" s="188" t="s">
        <v>3</v>
      </c>
      <c r="F681" s="189" t="s">
        <v>1166</v>
      </c>
      <c r="H681" s="190">
        <v>1</v>
      </c>
      <c r="I681" s="191"/>
      <c r="L681" s="187"/>
      <c r="M681" s="192"/>
      <c r="N681" s="193"/>
      <c r="O681" s="193"/>
      <c r="P681" s="193"/>
      <c r="Q681" s="193"/>
      <c r="R681" s="193"/>
      <c r="S681" s="193"/>
      <c r="T681" s="194"/>
      <c r="AT681" s="188" t="s">
        <v>147</v>
      </c>
      <c r="AU681" s="188" t="s">
        <v>81</v>
      </c>
      <c r="AV681" s="12" t="s">
        <v>81</v>
      </c>
      <c r="AW681" s="12" t="s">
        <v>37</v>
      </c>
      <c r="AX681" s="12" t="s">
        <v>73</v>
      </c>
      <c r="AY681" s="188" t="s">
        <v>137</v>
      </c>
    </row>
    <row r="682" spans="2:51" s="13" customFormat="1" ht="22.5" customHeight="1">
      <c r="B682" s="195"/>
      <c r="D682" s="196" t="s">
        <v>147</v>
      </c>
      <c r="E682" s="197" t="s">
        <v>3</v>
      </c>
      <c r="F682" s="198" t="s">
        <v>150</v>
      </c>
      <c r="H682" s="199">
        <v>1</v>
      </c>
      <c r="I682" s="200"/>
      <c r="L682" s="195"/>
      <c r="M682" s="201"/>
      <c r="N682" s="202"/>
      <c r="O682" s="202"/>
      <c r="P682" s="202"/>
      <c r="Q682" s="202"/>
      <c r="R682" s="202"/>
      <c r="S682" s="202"/>
      <c r="T682" s="203"/>
      <c r="AT682" s="204" t="s">
        <v>147</v>
      </c>
      <c r="AU682" s="204" t="s">
        <v>81</v>
      </c>
      <c r="AV682" s="13" t="s">
        <v>145</v>
      </c>
      <c r="AW682" s="13" t="s">
        <v>37</v>
      </c>
      <c r="AX682" s="13" t="s">
        <v>22</v>
      </c>
      <c r="AY682" s="204" t="s">
        <v>137</v>
      </c>
    </row>
    <row r="683" spans="2:65" s="1" customFormat="1" ht="22.5" customHeight="1">
      <c r="B683" s="163"/>
      <c r="C683" s="164" t="s">
        <v>1167</v>
      </c>
      <c r="D683" s="164" t="s">
        <v>140</v>
      </c>
      <c r="E683" s="165" t="s">
        <v>1168</v>
      </c>
      <c r="F683" s="166" t="s">
        <v>1159</v>
      </c>
      <c r="G683" s="167" t="s">
        <v>287</v>
      </c>
      <c r="H683" s="168">
        <v>1</v>
      </c>
      <c r="I683" s="169"/>
      <c r="J683" s="170">
        <f>ROUND(I683*H683,2)</f>
        <v>0</v>
      </c>
      <c r="K683" s="166" t="s">
        <v>3</v>
      </c>
      <c r="L683" s="34"/>
      <c r="M683" s="171" t="s">
        <v>3</v>
      </c>
      <c r="N683" s="172" t="s">
        <v>44</v>
      </c>
      <c r="O683" s="35"/>
      <c r="P683" s="173">
        <f>O683*H683</f>
        <v>0</v>
      </c>
      <c r="Q683" s="173">
        <v>0</v>
      </c>
      <c r="R683" s="173">
        <f>Q683*H683</f>
        <v>0</v>
      </c>
      <c r="S683" s="173">
        <v>0</v>
      </c>
      <c r="T683" s="174">
        <f>S683*H683</f>
        <v>0</v>
      </c>
      <c r="AR683" s="17" t="s">
        <v>221</v>
      </c>
      <c r="AT683" s="17" t="s">
        <v>140</v>
      </c>
      <c r="AU683" s="17" t="s">
        <v>81</v>
      </c>
      <c r="AY683" s="17" t="s">
        <v>137</v>
      </c>
      <c r="BE683" s="175">
        <f>IF(N683="základní",J683,0)</f>
        <v>0</v>
      </c>
      <c r="BF683" s="175">
        <f>IF(N683="snížená",J683,0)</f>
        <v>0</v>
      </c>
      <c r="BG683" s="175">
        <f>IF(N683="zákl. přenesená",J683,0)</f>
        <v>0</v>
      </c>
      <c r="BH683" s="175">
        <f>IF(N683="sníž. přenesená",J683,0)</f>
        <v>0</v>
      </c>
      <c r="BI683" s="175">
        <f>IF(N683="nulová",J683,0)</f>
        <v>0</v>
      </c>
      <c r="BJ683" s="17" t="s">
        <v>22</v>
      </c>
      <c r="BK683" s="175">
        <f>ROUND(I683*H683,2)</f>
        <v>0</v>
      </c>
      <c r="BL683" s="17" t="s">
        <v>221</v>
      </c>
      <c r="BM683" s="17" t="s">
        <v>1169</v>
      </c>
    </row>
    <row r="684" spans="2:47" s="1" customFormat="1" ht="22.5" customHeight="1">
      <c r="B684" s="34"/>
      <c r="D684" s="176" t="s">
        <v>146</v>
      </c>
      <c r="F684" s="177" t="s">
        <v>1159</v>
      </c>
      <c r="I684" s="178"/>
      <c r="L684" s="34"/>
      <c r="M684" s="63"/>
      <c r="N684" s="35"/>
      <c r="O684" s="35"/>
      <c r="P684" s="35"/>
      <c r="Q684" s="35"/>
      <c r="R684" s="35"/>
      <c r="S684" s="35"/>
      <c r="T684" s="64"/>
      <c r="AT684" s="17" t="s">
        <v>146</v>
      </c>
      <c r="AU684" s="17" t="s">
        <v>81</v>
      </c>
    </row>
    <row r="685" spans="2:51" s="12" customFormat="1" ht="22.5" customHeight="1">
      <c r="B685" s="187"/>
      <c r="D685" s="176" t="s">
        <v>147</v>
      </c>
      <c r="E685" s="188" t="s">
        <v>3</v>
      </c>
      <c r="F685" s="189" t="s">
        <v>1170</v>
      </c>
      <c r="H685" s="190">
        <v>1</v>
      </c>
      <c r="I685" s="191"/>
      <c r="L685" s="187"/>
      <c r="M685" s="192"/>
      <c r="N685" s="193"/>
      <c r="O685" s="193"/>
      <c r="P685" s="193"/>
      <c r="Q685" s="193"/>
      <c r="R685" s="193"/>
      <c r="S685" s="193"/>
      <c r="T685" s="194"/>
      <c r="AT685" s="188" t="s">
        <v>147</v>
      </c>
      <c r="AU685" s="188" t="s">
        <v>81</v>
      </c>
      <c r="AV685" s="12" t="s">
        <v>81</v>
      </c>
      <c r="AW685" s="12" t="s">
        <v>37</v>
      </c>
      <c r="AX685" s="12" t="s">
        <v>73</v>
      </c>
      <c r="AY685" s="188" t="s">
        <v>137</v>
      </c>
    </row>
    <row r="686" spans="2:51" s="13" customFormat="1" ht="22.5" customHeight="1">
      <c r="B686" s="195"/>
      <c r="D686" s="196" t="s">
        <v>147</v>
      </c>
      <c r="E686" s="197" t="s">
        <v>3</v>
      </c>
      <c r="F686" s="198" t="s">
        <v>150</v>
      </c>
      <c r="H686" s="199">
        <v>1</v>
      </c>
      <c r="I686" s="200"/>
      <c r="L686" s="195"/>
      <c r="M686" s="201"/>
      <c r="N686" s="202"/>
      <c r="O686" s="202"/>
      <c r="P686" s="202"/>
      <c r="Q686" s="202"/>
      <c r="R686" s="202"/>
      <c r="S686" s="202"/>
      <c r="T686" s="203"/>
      <c r="AT686" s="204" t="s">
        <v>147</v>
      </c>
      <c r="AU686" s="204" t="s">
        <v>81</v>
      </c>
      <c r="AV686" s="13" t="s">
        <v>145</v>
      </c>
      <c r="AW686" s="13" t="s">
        <v>37</v>
      </c>
      <c r="AX686" s="13" t="s">
        <v>22</v>
      </c>
      <c r="AY686" s="204" t="s">
        <v>137</v>
      </c>
    </row>
    <row r="687" spans="2:65" s="1" customFormat="1" ht="22.5" customHeight="1">
      <c r="B687" s="163"/>
      <c r="C687" s="164" t="s">
        <v>1171</v>
      </c>
      <c r="D687" s="164" t="s">
        <v>140</v>
      </c>
      <c r="E687" s="165" t="s">
        <v>514</v>
      </c>
      <c r="F687" s="166" t="s">
        <v>515</v>
      </c>
      <c r="G687" s="167" t="s">
        <v>143</v>
      </c>
      <c r="H687" s="168">
        <v>5.4</v>
      </c>
      <c r="I687" s="169"/>
      <c r="J687" s="170">
        <f>ROUND(I687*H687,2)</f>
        <v>0</v>
      </c>
      <c r="K687" s="166" t="s">
        <v>3</v>
      </c>
      <c r="L687" s="34"/>
      <c r="M687" s="171" t="s">
        <v>3</v>
      </c>
      <c r="N687" s="172" t="s">
        <v>44</v>
      </c>
      <c r="O687" s="35"/>
      <c r="P687" s="173">
        <f>O687*H687</f>
        <v>0</v>
      </c>
      <c r="Q687" s="173">
        <v>0</v>
      </c>
      <c r="R687" s="173">
        <f>Q687*H687</f>
        <v>0</v>
      </c>
      <c r="S687" s="173">
        <v>0</v>
      </c>
      <c r="T687" s="174">
        <f>S687*H687</f>
        <v>0</v>
      </c>
      <c r="AR687" s="17" t="s">
        <v>221</v>
      </c>
      <c r="AT687" s="17" t="s">
        <v>140</v>
      </c>
      <c r="AU687" s="17" t="s">
        <v>81</v>
      </c>
      <c r="AY687" s="17" t="s">
        <v>137</v>
      </c>
      <c r="BE687" s="175">
        <f>IF(N687="základní",J687,0)</f>
        <v>0</v>
      </c>
      <c r="BF687" s="175">
        <f>IF(N687="snížená",J687,0)</f>
        <v>0</v>
      </c>
      <c r="BG687" s="175">
        <f>IF(N687="zákl. přenesená",J687,0)</f>
        <v>0</v>
      </c>
      <c r="BH687" s="175">
        <f>IF(N687="sníž. přenesená",J687,0)</f>
        <v>0</v>
      </c>
      <c r="BI687" s="175">
        <f>IF(N687="nulová",J687,0)</f>
        <v>0</v>
      </c>
      <c r="BJ687" s="17" t="s">
        <v>22</v>
      </c>
      <c r="BK687" s="175">
        <f>ROUND(I687*H687,2)</f>
        <v>0</v>
      </c>
      <c r="BL687" s="17" t="s">
        <v>221</v>
      </c>
      <c r="BM687" s="17" t="s">
        <v>1172</v>
      </c>
    </row>
    <row r="688" spans="2:47" s="1" customFormat="1" ht="22.5" customHeight="1">
      <c r="B688" s="34"/>
      <c r="D688" s="176" t="s">
        <v>146</v>
      </c>
      <c r="F688" s="177" t="s">
        <v>515</v>
      </c>
      <c r="I688" s="178"/>
      <c r="L688" s="34"/>
      <c r="M688" s="63"/>
      <c r="N688" s="35"/>
      <c r="O688" s="35"/>
      <c r="P688" s="35"/>
      <c r="Q688" s="35"/>
      <c r="R688" s="35"/>
      <c r="S688" s="35"/>
      <c r="T688" s="64"/>
      <c r="AT688" s="17" t="s">
        <v>146</v>
      </c>
      <c r="AU688" s="17" t="s">
        <v>81</v>
      </c>
    </row>
    <row r="689" spans="2:51" s="11" customFormat="1" ht="31.5" customHeight="1">
      <c r="B689" s="179"/>
      <c r="D689" s="176" t="s">
        <v>147</v>
      </c>
      <c r="E689" s="180" t="s">
        <v>3</v>
      </c>
      <c r="F689" s="181" t="s">
        <v>516</v>
      </c>
      <c r="H689" s="182" t="s">
        <v>3</v>
      </c>
      <c r="I689" s="183"/>
      <c r="L689" s="179"/>
      <c r="M689" s="184"/>
      <c r="N689" s="185"/>
      <c r="O689" s="185"/>
      <c r="P689" s="185"/>
      <c r="Q689" s="185"/>
      <c r="R689" s="185"/>
      <c r="S689" s="185"/>
      <c r="T689" s="186"/>
      <c r="AT689" s="182" t="s">
        <v>147</v>
      </c>
      <c r="AU689" s="182" t="s">
        <v>81</v>
      </c>
      <c r="AV689" s="11" t="s">
        <v>22</v>
      </c>
      <c r="AW689" s="11" t="s">
        <v>37</v>
      </c>
      <c r="AX689" s="11" t="s">
        <v>73</v>
      </c>
      <c r="AY689" s="182" t="s">
        <v>137</v>
      </c>
    </row>
    <row r="690" spans="2:51" s="12" customFormat="1" ht="22.5" customHeight="1">
      <c r="B690" s="187"/>
      <c r="D690" s="176" t="s">
        <v>147</v>
      </c>
      <c r="E690" s="188" t="s">
        <v>3</v>
      </c>
      <c r="F690" s="189" t="s">
        <v>1173</v>
      </c>
      <c r="H690" s="190">
        <v>2.7</v>
      </c>
      <c r="I690" s="191"/>
      <c r="L690" s="187"/>
      <c r="M690" s="192"/>
      <c r="N690" s="193"/>
      <c r="O690" s="193"/>
      <c r="P690" s="193"/>
      <c r="Q690" s="193"/>
      <c r="R690" s="193"/>
      <c r="S690" s="193"/>
      <c r="T690" s="194"/>
      <c r="AT690" s="188" t="s">
        <v>147</v>
      </c>
      <c r="AU690" s="188" t="s">
        <v>81</v>
      </c>
      <c r="AV690" s="12" t="s">
        <v>81</v>
      </c>
      <c r="AW690" s="12" t="s">
        <v>37</v>
      </c>
      <c r="AX690" s="12" t="s">
        <v>73</v>
      </c>
      <c r="AY690" s="188" t="s">
        <v>137</v>
      </c>
    </row>
    <row r="691" spans="2:51" s="12" customFormat="1" ht="22.5" customHeight="1">
      <c r="B691" s="187"/>
      <c r="D691" s="176" t="s">
        <v>147</v>
      </c>
      <c r="E691" s="188" t="s">
        <v>3</v>
      </c>
      <c r="F691" s="189" t="s">
        <v>1174</v>
      </c>
      <c r="H691" s="190">
        <v>2.7</v>
      </c>
      <c r="I691" s="191"/>
      <c r="L691" s="187"/>
      <c r="M691" s="192"/>
      <c r="N691" s="193"/>
      <c r="O691" s="193"/>
      <c r="P691" s="193"/>
      <c r="Q691" s="193"/>
      <c r="R691" s="193"/>
      <c r="S691" s="193"/>
      <c r="T691" s="194"/>
      <c r="AT691" s="188" t="s">
        <v>147</v>
      </c>
      <c r="AU691" s="188" t="s">
        <v>81</v>
      </c>
      <c r="AV691" s="12" t="s">
        <v>81</v>
      </c>
      <c r="AW691" s="12" t="s">
        <v>37</v>
      </c>
      <c r="AX691" s="12" t="s">
        <v>73</v>
      </c>
      <c r="AY691" s="188" t="s">
        <v>137</v>
      </c>
    </row>
    <row r="692" spans="2:51" s="13" customFormat="1" ht="22.5" customHeight="1">
      <c r="B692" s="195"/>
      <c r="D692" s="196" t="s">
        <v>147</v>
      </c>
      <c r="E692" s="197" t="s">
        <v>3</v>
      </c>
      <c r="F692" s="198" t="s">
        <v>150</v>
      </c>
      <c r="H692" s="199">
        <v>5.4</v>
      </c>
      <c r="I692" s="200"/>
      <c r="L692" s="195"/>
      <c r="M692" s="201"/>
      <c r="N692" s="202"/>
      <c r="O692" s="202"/>
      <c r="P692" s="202"/>
      <c r="Q692" s="202"/>
      <c r="R692" s="202"/>
      <c r="S692" s="202"/>
      <c r="T692" s="203"/>
      <c r="AT692" s="204" t="s">
        <v>147</v>
      </c>
      <c r="AU692" s="204" t="s">
        <v>81</v>
      </c>
      <c r="AV692" s="13" t="s">
        <v>145</v>
      </c>
      <c r="AW692" s="13" t="s">
        <v>37</v>
      </c>
      <c r="AX692" s="13" t="s">
        <v>22</v>
      </c>
      <c r="AY692" s="204" t="s">
        <v>137</v>
      </c>
    </row>
    <row r="693" spans="2:65" s="1" customFormat="1" ht="22.5" customHeight="1">
      <c r="B693" s="163"/>
      <c r="C693" s="209" t="s">
        <v>1175</v>
      </c>
      <c r="D693" s="209" t="s">
        <v>202</v>
      </c>
      <c r="E693" s="210" t="s">
        <v>519</v>
      </c>
      <c r="F693" s="211" t="s">
        <v>520</v>
      </c>
      <c r="G693" s="212" t="s">
        <v>193</v>
      </c>
      <c r="H693" s="213">
        <v>3</v>
      </c>
      <c r="I693" s="214"/>
      <c r="J693" s="215">
        <f>ROUND(I693*H693,2)</f>
        <v>0</v>
      </c>
      <c r="K693" s="211" t="s">
        <v>3</v>
      </c>
      <c r="L693" s="216"/>
      <c r="M693" s="217" t="s">
        <v>3</v>
      </c>
      <c r="N693" s="218" t="s">
        <v>44</v>
      </c>
      <c r="O693" s="35"/>
      <c r="P693" s="173">
        <f>O693*H693</f>
        <v>0</v>
      </c>
      <c r="Q693" s="173">
        <v>0</v>
      </c>
      <c r="R693" s="173">
        <f>Q693*H693</f>
        <v>0</v>
      </c>
      <c r="S693" s="173">
        <v>0</v>
      </c>
      <c r="T693" s="174">
        <f>S693*H693</f>
        <v>0</v>
      </c>
      <c r="AR693" s="17" t="s">
        <v>316</v>
      </c>
      <c r="AT693" s="17" t="s">
        <v>202</v>
      </c>
      <c r="AU693" s="17" t="s">
        <v>81</v>
      </c>
      <c r="AY693" s="17" t="s">
        <v>137</v>
      </c>
      <c r="BE693" s="175">
        <f>IF(N693="základní",J693,0)</f>
        <v>0</v>
      </c>
      <c r="BF693" s="175">
        <f>IF(N693="snížená",J693,0)</f>
        <v>0</v>
      </c>
      <c r="BG693" s="175">
        <f>IF(N693="zákl. přenesená",J693,0)</f>
        <v>0</v>
      </c>
      <c r="BH693" s="175">
        <f>IF(N693="sníž. přenesená",J693,0)</f>
        <v>0</v>
      </c>
      <c r="BI693" s="175">
        <f>IF(N693="nulová",J693,0)</f>
        <v>0</v>
      </c>
      <c r="BJ693" s="17" t="s">
        <v>22</v>
      </c>
      <c r="BK693" s="175">
        <f>ROUND(I693*H693,2)</f>
        <v>0</v>
      </c>
      <c r="BL693" s="17" t="s">
        <v>221</v>
      </c>
      <c r="BM693" s="17" t="s">
        <v>1176</v>
      </c>
    </row>
    <row r="694" spans="2:47" s="1" customFormat="1" ht="22.5" customHeight="1">
      <c r="B694" s="34"/>
      <c r="D694" s="196" t="s">
        <v>146</v>
      </c>
      <c r="F694" s="208" t="s">
        <v>520</v>
      </c>
      <c r="I694" s="178"/>
      <c r="L694" s="34"/>
      <c r="M694" s="63"/>
      <c r="N694" s="35"/>
      <c r="O694" s="35"/>
      <c r="P694" s="35"/>
      <c r="Q694" s="35"/>
      <c r="R694" s="35"/>
      <c r="S694" s="35"/>
      <c r="T694" s="64"/>
      <c r="AT694" s="17" t="s">
        <v>146</v>
      </c>
      <c r="AU694" s="17" t="s">
        <v>81</v>
      </c>
    </row>
    <row r="695" spans="2:65" s="1" customFormat="1" ht="22.5" customHeight="1">
      <c r="B695" s="163"/>
      <c r="C695" s="209" t="s">
        <v>1177</v>
      </c>
      <c r="D695" s="209" t="s">
        <v>202</v>
      </c>
      <c r="E695" s="210" t="s">
        <v>1178</v>
      </c>
      <c r="F695" s="211" t="s">
        <v>1179</v>
      </c>
      <c r="G695" s="212" t="s">
        <v>193</v>
      </c>
      <c r="H695" s="213">
        <v>2</v>
      </c>
      <c r="I695" s="214"/>
      <c r="J695" s="215">
        <f>ROUND(I695*H695,2)</f>
        <v>0</v>
      </c>
      <c r="K695" s="211" t="s">
        <v>3</v>
      </c>
      <c r="L695" s="216"/>
      <c r="M695" s="217" t="s">
        <v>3</v>
      </c>
      <c r="N695" s="218" t="s">
        <v>44</v>
      </c>
      <c r="O695" s="35"/>
      <c r="P695" s="173">
        <f>O695*H695</f>
        <v>0</v>
      </c>
      <c r="Q695" s="173">
        <v>0</v>
      </c>
      <c r="R695" s="173">
        <f>Q695*H695</f>
        <v>0</v>
      </c>
      <c r="S695" s="173">
        <v>0</v>
      </c>
      <c r="T695" s="174">
        <f>S695*H695</f>
        <v>0</v>
      </c>
      <c r="AR695" s="17" t="s">
        <v>316</v>
      </c>
      <c r="AT695" s="17" t="s">
        <v>202</v>
      </c>
      <c r="AU695" s="17" t="s">
        <v>81</v>
      </c>
      <c r="AY695" s="17" t="s">
        <v>137</v>
      </c>
      <c r="BE695" s="175">
        <f>IF(N695="základní",J695,0)</f>
        <v>0</v>
      </c>
      <c r="BF695" s="175">
        <f>IF(N695="snížená",J695,0)</f>
        <v>0</v>
      </c>
      <c r="BG695" s="175">
        <f>IF(N695="zákl. přenesená",J695,0)</f>
        <v>0</v>
      </c>
      <c r="BH695" s="175">
        <f>IF(N695="sníž. přenesená",J695,0)</f>
        <v>0</v>
      </c>
      <c r="BI695" s="175">
        <f>IF(N695="nulová",J695,0)</f>
        <v>0</v>
      </c>
      <c r="BJ695" s="17" t="s">
        <v>22</v>
      </c>
      <c r="BK695" s="175">
        <f>ROUND(I695*H695,2)</f>
        <v>0</v>
      </c>
      <c r="BL695" s="17" t="s">
        <v>221</v>
      </c>
      <c r="BM695" s="17" t="s">
        <v>1180</v>
      </c>
    </row>
    <row r="696" spans="2:47" s="1" customFormat="1" ht="22.5" customHeight="1">
      <c r="B696" s="34"/>
      <c r="D696" s="196" t="s">
        <v>146</v>
      </c>
      <c r="F696" s="208" t="s">
        <v>1179</v>
      </c>
      <c r="I696" s="178"/>
      <c r="L696" s="34"/>
      <c r="M696" s="63"/>
      <c r="N696" s="35"/>
      <c r="O696" s="35"/>
      <c r="P696" s="35"/>
      <c r="Q696" s="35"/>
      <c r="R696" s="35"/>
      <c r="S696" s="35"/>
      <c r="T696" s="64"/>
      <c r="AT696" s="17" t="s">
        <v>146</v>
      </c>
      <c r="AU696" s="17" t="s">
        <v>81</v>
      </c>
    </row>
    <row r="697" spans="2:65" s="1" customFormat="1" ht="22.5" customHeight="1">
      <c r="B697" s="163"/>
      <c r="C697" s="164" t="s">
        <v>1181</v>
      </c>
      <c r="D697" s="164" t="s">
        <v>140</v>
      </c>
      <c r="E697" s="165" t="s">
        <v>522</v>
      </c>
      <c r="F697" s="166" t="s">
        <v>523</v>
      </c>
      <c r="G697" s="167" t="s">
        <v>193</v>
      </c>
      <c r="H697" s="168">
        <v>13</v>
      </c>
      <c r="I697" s="169"/>
      <c r="J697" s="170">
        <f>ROUND(I697*H697,2)</f>
        <v>0</v>
      </c>
      <c r="K697" s="166" t="s">
        <v>3</v>
      </c>
      <c r="L697" s="34"/>
      <c r="M697" s="171" t="s">
        <v>3</v>
      </c>
      <c r="N697" s="172" t="s">
        <v>44</v>
      </c>
      <c r="O697" s="35"/>
      <c r="P697" s="173">
        <f>O697*H697</f>
        <v>0</v>
      </c>
      <c r="Q697" s="173">
        <v>0</v>
      </c>
      <c r="R697" s="173">
        <f>Q697*H697</f>
        <v>0</v>
      </c>
      <c r="S697" s="173">
        <v>0</v>
      </c>
      <c r="T697" s="174">
        <f>S697*H697</f>
        <v>0</v>
      </c>
      <c r="AR697" s="17" t="s">
        <v>221</v>
      </c>
      <c r="AT697" s="17" t="s">
        <v>140</v>
      </c>
      <c r="AU697" s="17" t="s">
        <v>81</v>
      </c>
      <c r="AY697" s="17" t="s">
        <v>137</v>
      </c>
      <c r="BE697" s="175">
        <f>IF(N697="základní",J697,0)</f>
        <v>0</v>
      </c>
      <c r="BF697" s="175">
        <f>IF(N697="snížená",J697,0)</f>
        <v>0</v>
      </c>
      <c r="BG697" s="175">
        <f>IF(N697="zákl. přenesená",J697,0)</f>
        <v>0</v>
      </c>
      <c r="BH697" s="175">
        <f>IF(N697="sníž. přenesená",J697,0)</f>
        <v>0</v>
      </c>
      <c r="BI697" s="175">
        <f>IF(N697="nulová",J697,0)</f>
        <v>0</v>
      </c>
      <c r="BJ697" s="17" t="s">
        <v>22</v>
      </c>
      <c r="BK697" s="175">
        <f>ROUND(I697*H697,2)</f>
        <v>0</v>
      </c>
      <c r="BL697" s="17" t="s">
        <v>221</v>
      </c>
      <c r="BM697" s="17" t="s">
        <v>1182</v>
      </c>
    </row>
    <row r="698" spans="2:47" s="1" customFormat="1" ht="22.5" customHeight="1">
      <c r="B698" s="34"/>
      <c r="D698" s="176" t="s">
        <v>146</v>
      </c>
      <c r="F698" s="177" t="s">
        <v>523</v>
      </c>
      <c r="I698" s="178"/>
      <c r="L698" s="34"/>
      <c r="M698" s="63"/>
      <c r="N698" s="35"/>
      <c r="O698" s="35"/>
      <c r="P698" s="35"/>
      <c r="Q698" s="35"/>
      <c r="R698" s="35"/>
      <c r="S698" s="35"/>
      <c r="T698" s="64"/>
      <c r="AT698" s="17" t="s">
        <v>146</v>
      </c>
      <c r="AU698" s="17" t="s">
        <v>81</v>
      </c>
    </row>
    <row r="699" spans="2:51" s="11" customFormat="1" ht="31.5" customHeight="1">
      <c r="B699" s="179"/>
      <c r="D699" s="176" t="s">
        <v>147</v>
      </c>
      <c r="E699" s="180" t="s">
        <v>3</v>
      </c>
      <c r="F699" s="181" t="s">
        <v>524</v>
      </c>
      <c r="H699" s="182" t="s">
        <v>3</v>
      </c>
      <c r="I699" s="183"/>
      <c r="L699" s="179"/>
      <c r="M699" s="184"/>
      <c r="N699" s="185"/>
      <c r="O699" s="185"/>
      <c r="P699" s="185"/>
      <c r="Q699" s="185"/>
      <c r="R699" s="185"/>
      <c r="S699" s="185"/>
      <c r="T699" s="186"/>
      <c r="AT699" s="182" t="s">
        <v>147</v>
      </c>
      <c r="AU699" s="182" t="s">
        <v>81</v>
      </c>
      <c r="AV699" s="11" t="s">
        <v>22</v>
      </c>
      <c r="AW699" s="11" t="s">
        <v>37</v>
      </c>
      <c r="AX699" s="11" t="s">
        <v>73</v>
      </c>
      <c r="AY699" s="182" t="s">
        <v>137</v>
      </c>
    </row>
    <row r="700" spans="2:51" s="12" customFormat="1" ht="22.5" customHeight="1">
      <c r="B700" s="187"/>
      <c r="D700" s="176" t="s">
        <v>147</v>
      </c>
      <c r="E700" s="188" t="s">
        <v>3</v>
      </c>
      <c r="F700" s="189" t="s">
        <v>1183</v>
      </c>
      <c r="H700" s="190">
        <v>5</v>
      </c>
      <c r="I700" s="191"/>
      <c r="L700" s="187"/>
      <c r="M700" s="192"/>
      <c r="N700" s="193"/>
      <c r="O700" s="193"/>
      <c r="P700" s="193"/>
      <c r="Q700" s="193"/>
      <c r="R700" s="193"/>
      <c r="S700" s="193"/>
      <c r="T700" s="194"/>
      <c r="AT700" s="188" t="s">
        <v>147</v>
      </c>
      <c r="AU700" s="188" t="s">
        <v>81</v>
      </c>
      <c r="AV700" s="12" t="s">
        <v>81</v>
      </c>
      <c r="AW700" s="12" t="s">
        <v>37</v>
      </c>
      <c r="AX700" s="12" t="s">
        <v>73</v>
      </c>
      <c r="AY700" s="188" t="s">
        <v>137</v>
      </c>
    </row>
    <row r="701" spans="2:51" s="12" customFormat="1" ht="22.5" customHeight="1">
      <c r="B701" s="187"/>
      <c r="D701" s="176" t="s">
        <v>147</v>
      </c>
      <c r="E701" s="188" t="s">
        <v>3</v>
      </c>
      <c r="F701" s="189" t="s">
        <v>1184</v>
      </c>
      <c r="H701" s="190">
        <v>8</v>
      </c>
      <c r="I701" s="191"/>
      <c r="L701" s="187"/>
      <c r="M701" s="192"/>
      <c r="N701" s="193"/>
      <c r="O701" s="193"/>
      <c r="P701" s="193"/>
      <c r="Q701" s="193"/>
      <c r="R701" s="193"/>
      <c r="S701" s="193"/>
      <c r="T701" s="194"/>
      <c r="AT701" s="188" t="s">
        <v>147</v>
      </c>
      <c r="AU701" s="188" t="s">
        <v>81</v>
      </c>
      <c r="AV701" s="12" t="s">
        <v>81</v>
      </c>
      <c r="AW701" s="12" t="s">
        <v>37</v>
      </c>
      <c r="AX701" s="12" t="s">
        <v>73</v>
      </c>
      <c r="AY701" s="188" t="s">
        <v>137</v>
      </c>
    </row>
    <row r="702" spans="2:51" s="13" customFormat="1" ht="22.5" customHeight="1">
      <c r="B702" s="195"/>
      <c r="D702" s="196" t="s">
        <v>147</v>
      </c>
      <c r="E702" s="197" t="s">
        <v>3</v>
      </c>
      <c r="F702" s="198" t="s">
        <v>150</v>
      </c>
      <c r="H702" s="199">
        <v>13</v>
      </c>
      <c r="I702" s="200"/>
      <c r="L702" s="195"/>
      <c r="M702" s="201"/>
      <c r="N702" s="202"/>
      <c r="O702" s="202"/>
      <c r="P702" s="202"/>
      <c r="Q702" s="202"/>
      <c r="R702" s="202"/>
      <c r="S702" s="202"/>
      <c r="T702" s="203"/>
      <c r="AT702" s="204" t="s">
        <v>147</v>
      </c>
      <c r="AU702" s="204" t="s">
        <v>81</v>
      </c>
      <c r="AV702" s="13" t="s">
        <v>145</v>
      </c>
      <c r="AW702" s="13" t="s">
        <v>37</v>
      </c>
      <c r="AX702" s="13" t="s">
        <v>22</v>
      </c>
      <c r="AY702" s="204" t="s">
        <v>137</v>
      </c>
    </row>
    <row r="703" spans="2:65" s="1" customFormat="1" ht="22.5" customHeight="1">
      <c r="B703" s="163"/>
      <c r="C703" s="209" t="s">
        <v>1185</v>
      </c>
      <c r="D703" s="209" t="s">
        <v>202</v>
      </c>
      <c r="E703" s="210" t="s">
        <v>529</v>
      </c>
      <c r="F703" s="211" t="s">
        <v>530</v>
      </c>
      <c r="G703" s="212" t="s">
        <v>193</v>
      </c>
      <c r="H703" s="213">
        <v>7</v>
      </c>
      <c r="I703" s="214"/>
      <c r="J703" s="215">
        <f>ROUND(I703*H703,2)</f>
        <v>0</v>
      </c>
      <c r="K703" s="211" t="s">
        <v>3</v>
      </c>
      <c r="L703" s="216"/>
      <c r="M703" s="217" t="s">
        <v>3</v>
      </c>
      <c r="N703" s="218" t="s">
        <v>44</v>
      </c>
      <c r="O703" s="35"/>
      <c r="P703" s="173">
        <f>O703*H703</f>
        <v>0</v>
      </c>
      <c r="Q703" s="173">
        <v>0</v>
      </c>
      <c r="R703" s="173">
        <f>Q703*H703</f>
        <v>0</v>
      </c>
      <c r="S703" s="173">
        <v>0</v>
      </c>
      <c r="T703" s="174">
        <f>S703*H703</f>
        <v>0</v>
      </c>
      <c r="AR703" s="17" t="s">
        <v>316</v>
      </c>
      <c r="AT703" s="17" t="s">
        <v>202</v>
      </c>
      <c r="AU703" s="17" t="s">
        <v>81</v>
      </c>
      <c r="AY703" s="17" t="s">
        <v>137</v>
      </c>
      <c r="BE703" s="175">
        <f>IF(N703="základní",J703,0)</f>
        <v>0</v>
      </c>
      <c r="BF703" s="175">
        <f>IF(N703="snížená",J703,0)</f>
        <v>0</v>
      </c>
      <c r="BG703" s="175">
        <f>IF(N703="zákl. přenesená",J703,0)</f>
        <v>0</v>
      </c>
      <c r="BH703" s="175">
        <f>IF(N703="sníž. přenesená",J703,0)</f>
        <v>0</v>
      </c>
      <c r="BI703" s="175">
        <f>IF(N703="nulová",J703,0)</f>
        <v>0</v>
      </c>
      <c r="BJ703" s="17" t="s">
        <v>22</v>
      </c>
      <c r="BK703" s="175">
        <f>ROUND(I703*H703,2)</f>
        <v>0</v>
      </c>
      <c r="BL703" s="17" t="s">
        <v>221</v>
      </c>
      <c r="BM703" s="17" t="s">
        <v>1186</v>
      </c>
    </row>
    <row r="704" spans="2:47" s="1" customFormat="1" ht="22.5" customHeight="1">
      <c r="B704" s="34"/>
      <c r="D704" s="176" t="s">
        <v>146</v>
      </c>
      <c r="F704" s="177" t="s">
        <v>530</v>
      </c>
      <c r="I704" s="178"/>
      <c r="L704" s="34"/>
      <c r="M704" s="63"/>
      <c r="N704" s="35"/>
      <c r="O704" s="35"/>
      <c r="P704" s="35"/>
      <c r="Q704" s="35"/>
      <c r="R704" s="35"/>
      <c r="S704" s="35"/>
      <c r="T704" s="64"/>
      <c r="AT704" s="17" t="s">
        <v>146</v>
      </c>
      <c r="AU704" s="17" t="s">
        <v>81</v>
      </c>
    </row>
    <row r="705" spans="2:51" s="11" customFormat="1" ht="31.5" customHeight="1">
      <c r="B705" s="179"/>
      <c r="D705" s="176" t="s">
        <v>147</v>
      </c>
      <c r="E705" s="180" t="s">
        <v>3</v>
      </c>
      <c r="F705" s="181" t="s">
        <v>531</v>
      </c>
      <c r="H705" s="182" t="s">
        <v>3</v>
      </c>
      <c r="I705" s="183"/>
      <c r="L705" s="179"/>
      <c r="M705" s="184"/>
      <c r="N705" s="185"/>
      <c r="O705" s="185"/>
      <c r="P705" s="185"/>
      <c r="Q705" s="185"/>
      <c r="R705" s="185"/>
      <c r="S705" s="185"/>
      <c r="T705" s="186"/>
      <c r="AT705" s="182" t="s">
        <v>147</v>
      </c>
      <c r="AU705" s="182" t="s">
        <v>81</v>
      </c>
      <c r="AV705" s="11" t="s">
        <v>22</v>
      </c>
      <c r="AW705" s="11" t="s">
        <v>37</v>
      </c>
      <c r="AX705" s="11" t="s">
        <v>73</v>
      </c>
      <c r="AY705" s="182" t="s">
        <v>137</v>
      </c>
    </row>
    <row r="706" spans="2:51" s="12" customFormat="1" ht="22.5" customHeight="1">
      <c r="B706" s="187"/>
      <c r="D706" s="176" t="s">
        <v>147</v>
      </c>
      <c r="E706" s="188" t="s">
        <v>3</v>
      </c>
      <c r="F706" s="189" t="s">
        <v>178</v>
      </c>
      <c r="H706" s="190">
        <v>7</v>
      </c>
      <c r="I706" s="191"/>
      <c r="L706" s="187"/>
      <c r="M706" s="192"/>
      <c r="N706" s="193"/>
      <c r="O706" s="193"/>
      <c r="P706" s="193"/>
      <c r="Q706" s="193"/>
      <c r="R706" s="193"/>
      <c r="S706" s="193"/>
      <c r="T706" s="194"/>
      <c r="AT706" s="188" t="s">
        <v>147</v>
      </c>
      <c r="AU706" s="188" t="s">
        <v>81</v>
      </c>
      <c r="AV706" s="12" t="s">
        <v>81</v>
      </c>
      <c r="AW706" s="12" t="s">
        <v>37</v>
      </c>
      <c r="AX706" s="12" t="s">
        <v>73</v>
      </c>
      <c r="AY706" s="188" t="s">
        <v>137</v>
      </c>
    </row>
    <row r="707" spans="2:51" s="13" customFormat="1" ht="22.5" customHeight="1">
      <c r="B707" s="195"/>
      <c r="D707" s="196" t="s">
        <v>147</v>
      </c>
      <c r="E707" s="197" t="s">
        <v>3</v>
      </c>
      <c r="F707" s="198" t="s">
        <v>150</v>
      </c>
      <c r="H707" s="199">
        <v>7</v>
      </c>
      <c r="I707" s="200"/>
      <c r="L707" s="195"/>
      <c r="M707" s="201"/>
      <c r="N707" s="202"/>
      <c r="O707" s="202"/>
      <c r="P707" s="202"/>
      <c r="Q707" s="202"/>
      <c r="R707" s="202"/>
      <c r="S707" s="202"/>
      <c r="T707" s="203"/>
      <c r="AT707" s="204" t="s">
        <v>147</v>
      </c>
      <c r="AU707" s="204" t="s">
        <v>81</v>
      </c>
      <c r="AV707" s="13" t="s">
        <v>145</v>
      </c>
      <c r="AW707" s="13" t="s">
        <v>37</v>
      </c>
      <c r="AX707" s="13" t="s">
        <v>22</v>
      </c>
      <c r="AY707" s="204" t="s">
        <v>137</v>
      </c>
    </row>
    <row r="708" spans="2:65" s="1" customFormat="1" ht="22.5" customHeight="1">
      <c r="B708" s="163"/>
      <c r="C708" s="209" t="s">
        <v>1187</v>
      </c>
      <c r="D708" s="209" t="s">
        <v>202</v>
      </c>
      <c r="E708" s="210" t="s">
        <v>534</v>
      </c>
      <c r="F708" s="211" t="s">
        <v>535</v>
      </c>
      <c r="G708" s="212" t="s">
        <v>193</v>
      </c>
      <c r="H708" s="213">
        <v>5</v>
      </c>
      <c r="I708" s="214"/>
      <c r="J708" s="215">
        <f>ROUND(I708*H708,2)</f>
        <v>0</v>
      </c>
      <c r="K708" s="211" t="s">
        <v>3</v>
      </c>
      <c r="L708" s="216"/>
      <c r="M708" s="217" t="s">
        <v>3</v>
      </c>
      <c r="N708" s="218" t="s">
        <v>44</v>
      </c>
      <c r="O708" s="35"/>
      <c r="P708" s="173">
        <f>O708*H708</f>
        <v>0</v>
      </c>
      <c r="Q708" s="173">
        <v>0</v>
      </c>
      <c r="R708" s="173">
        <f>Q708*H708</f>
        <v>0</v>
      </c>
      <c r="S708" s="173">
        <v>0</v>
      </c>
      <c r="T708" s="174">
        <f>S708*H708</f>
        <v>0</v>
      </c>
      <c r="AR708" s="17" t="s">
        <v>316</v>
      </c>
      <c r="AT708" s="17" t="s">
        <v>202</v>
      </c>
      <c r="AU708" s="17" t="s">
        <v>81</v>
      </c>
      <c r="AY708" s="17" t="s">
        <v>137</v>
      </c>
      <c r="BE708" s="175">
        <f>IF(N708="základní",J708,0)</f>
        <v>0</v>
      </c>
      <c r="BF708" s="175">
        <f>IF(N708="snížená",J708,0)</f>
        <v>0</v>
      </c>
      <c r="BG708" s="175">
        <f>IF(N708="zákl. přenesená",J708,0)</f>
        <v>0</v>
      </c>
      <c r="BH708" s="175">
        <f>IF(N708="sníž. přenesená",J708,0)</f>
        <v>0</v>
      </c>
      <c r="BI708" s="175">
        <f>IF(N708="nulová",J708,0)</f>
        <v>0</v>
      </c>
      <c r="BJ708" s="17" t="s">
        <v>22</v>
      </c>
      <c r="BK708" s="175">
        <f>ROUND(I708*H708,2)</f>
        <v>0</v>
      </c>
      <c r="BL708" s="17" t="s">
        <v>221</v>
      </c>
      <c r="BM708" s="17" t="s">
        <v>1188</v>
      </c>
    </row>
    <row r="709" spans="2:47" s="1" customFormat="1" ht="22.5" customHeight="1">
      <c r="B709" s="34"/>
      <c r="D709" s="176" t="s">
        <v>146</v>
      </c>
      <c r="F709" s="177" t="s">
        <v>535</v>
      </c>
      <c r="I709" s="178"/>
      <c r="L709" s="34"/>
      <c r="M709" s="63"/>
      <c r="N709" s="35"/>
      <c r="O709" s="35"/>
      <c r="P709" s="35"/>
      <c r="Q709" s="35"/>
      <c r="R709" s="35"/>
      <c r="S709" s="35"/>
      <c r="T709" s="64"/>
      <c r="AT709" s="17" t="s">
        <v>146</v>
      </c>
      <c r="AU709" s="17" t="s">
        <v>81</v>
      </c>
    </row>
    <row r="710" spans="2:51" s="11" customFormat="1" ht="31.5" customHeight="1">
      <c r="B710" s="179"/>
      <c r="D710" s="176" t="s">
        <v>147</v>
      </c>
      <c r="E710" s="180" t="s">
        <v>3</v>
      </c>
      <c r="F710" s="181" t="s">
        <v>536</v>
      </c>
      <c r="H710" s="182" t="s">
        <v>3</v>
      </c>
      <c r="I710" s="183"/>
      <c r="L710" s="179"/>
      <c r="M710" s="184"/>
      <c r="N710" s="185"/>
      <c r="O710" s="185"/>
      <c r="P710" s="185"/>
      <c r="Q710" s="185"/>
      <c r="R710" s="185"/>
      <c r="S710" s="185"/>
      <c r="T710" s="186"/>
      <c r="AT710" s="182" t="s">
        <v>147</v>
      </c>
      <c r="AU710" s="182" t="s">
        <v>81</v>
      </c>
      <c r="AV710" s="11" t="s">
        <v>22</v>
      </c>
      <c r="AW710" s="11" t="s">
        <v>37</v>
      </c>
      <c r="AX710" s="11" t="s">
        <v>73</v>
      </c>
      <c r="AY710" s="182" t="s">
        <v>137</v>
      </c>
    </row>
    <row r="711" spans="2:51" s="12" customFormat="1" ht="22.5" customHeight="1">
      <c r="B711" s="187"/>
      <c r="D711" s="176" t="s">
        <v>147</v>
      </c>
      <c r="E711" s="188" t="s">
        <v>3</v>
      </c>
      <c r="F711" s="189" t="s">
        <v>1092</v>
      </c>
      <c r="H711" s="190">
        <v>5</v>
      </c>
      <c r="I711" s="191"/>
      <c r="L711" s="187"/>
      <c r="M711" s="192"/>
      <c r="N711" s="193"/>
      <c r="O711" s="193"/>
      <c r="P711" s="193"/>
      <c r="Q711" s="193"/>
      <c r="R711" s="193"/>
      <c r="S711" s="193"/>
      <c r="T711" s="194"/>
      <c r="AT711" s="188" t="s">
        <v>147</v>
      </c>
      <c r="AU711" s="188" t="s">
        <v>81</v>
      </c>
      <c r="AV711" s="12" t="s">
        <v>81</v>
      </c>
      <c r="AW711" s="12" t="s">
        <v>37</v>
      </c>
      <c r="AX711" s="12" t="s">
        <v>73</v>
      </c>
      <c r="AY711" s="188" t="s">
        <v>137</v>
      </c>
    </row>
    <row r="712" spans="2:51" s="13" customFormat="1" ht="22.5" customHeight="1">
      <c r="B712" s="195"/>
      <c r="D712" s="196" t="s">
        <v>147</v>
      </c>
      <c r="E712" s="197" t="s">
        <v>3</v>
      </c>
      <c r="F712" s="198" t="s">
        <v>150</v>
      </c>
      <c r="H712" s="199">
        <v>5</v>
      </c>
      <c r="I712" s="200"/>
      <c r="L712" s="195"/>
      <c r="M712" s="201"/>
      <c r="N712" s="202"/>
      <c r="O712" s="202"/>
      <c r="P712" s="202"/>
      <c r="Q712" s="202"/>
      <c r="R712" s="202"/>
      <c r="S712" s="202"/>
      <c r="T712" s="203"/>
      <c r="AT712" s="204" t="s">
        <v>147</v>
      </c>
      <c r="AU712" s="204" t="s">
        <v>81</v>
      </c>
      <c r="AV712" s="13" t="s">
        <v>145</v>
      </c>
      <c r="AW712" s="13" t="s">
        <v>37</v>
      </c>
      <c r="AX712" s="13" t="s">
        <v>22</v>
      </c>
      <c r="AY712" s="204" t="s">
        <v>137</v>
      </c>
    </row>
    <row r="713" spans="2:65" s="1" customFormat="1" ht="22.5" customHeight="1">
      <c r="B713" s="163"/>
      <c r="C713" s="209" t="s">
        <v>1189</v>
      </c>
      <c r="D713" s="209" t="s">
        <v>202</v>
      </c>
      <c r="E713" s="210" t="s">
        <v>538</v>
      </c>
      <c r="F713" s="211" t="s">
        <v>539</v>
      </c>
      <c r="G713" s="212" t="s">
        <v>193</v>
      </c>
      <c r="H713" s="213">
        <v>1</v>
      </c>
      <c r="I713" s="214"/>
      <c r="J713" s="215">
        <f>ROUND(I713*H713,2)</f>
        <v>0</v>
      </c>
      <c r="K713" s="211" t="s">
        <v>3</v>
      </c>
      <c r="L713" s="216"/>
      <c r="M713" s="217" t="s">
        <v>3</v>
      </c>
      <c r="N713" s="218" t="s">
        <v>44</v>
      </c>
      <c r="O713" s="35"/>
      <c r="P713" s="173">
        <f>O713*H713</f>
        <v>0</v>
      </c>
      <c r="Q713" s="173">
        <v>0</v>
      </c>
      <c r="R713" s="173">
        <f>Q713*H713</f>
        <v>0</v>
      </c>
      <c r="S713" s="173">
        <v>0</v>
      </c>
      <c r="T713" s="174">
        <f>S713*H713</f>
        <v>0</v>
      </c>
      <c r="AR713" s="17" t="s">
        <v>316</v>
      </c>
      <c r="AT713" s="17" t="s">
        <v>202</v>
      </c>
      <c r="AU713" s="17" t="s">
        <v>81</v>
      </c>
      <c r="AY713" s="17" t="s">
        <v>137</v>
      </c>
      <c r="BE713" s="175">
        <f>IF(N713="základní",J713,0)</f>
        <v>0</v>
      </c>
      <c r="BF713" s="175">
        <f>IF(N713="snížená",J713,0)</f>
        <v>0</v>
      </c>
      <c r="BG713" s="175">
        <f>IF(N713="zákl. přenesená",J713,0)</f>
        <v>0</v>
      </c>
      <c r="BH713" s="175">
        <f>IF(N713="sníž. přenesená",J713,0)</f>
        <v>0</v>
      </c>
      <c r="BI713" s="175">
        <f>IF(N713="nulová",J713,0)</f>
        <v>0</v>
      </c>
      <c r="BJ713" s="17" t="s">
        <v>22</v>
      </c>
      <c r="BK713" s="175">
        <f>ROUND(I713*H713,2)</f>
        <v>0</v>
      </c>
      <c r="BL713" s="17" t="s">
        <v>221</v>
      </c>
      <c r="BM713" s="17" t="s">
        <v>1190</v>
      </c>
    </row>
    <row r="714" spans="2:47" s="1" customFormat="1" ht="22.5" customHeight="1">
      <c r="B714" s="34"/>
      <c r="D714" s="176" t="s">
        <v>146</v>
      </c>
      <c r="F714" s="177" t="s">
        <v>539</v>
      </c>
      <c r="I714" s="178"/>
      <c r="L714" s="34"/>
      <c r="M714" s="63"/>
      <c r="N714" s="35"/>
      <c r="O714" s="35"/>
      <c r="P714" s="35"/>
      <c r="Q714" s="35"/>
      <c r="R714" s="35"/>
      <c r="S714" s="35"/>
      <c r="T714" s="64"/>
      <c r="AT714" s="17" t="s">
        <v>146</v>
      </c>
      <c r="AU714" s="17" t="s">
        <v>81</v>
      </c>
    </row>
    <row r="715" spans="2:51" s="11" customFormat="1" ht="31.5" customHeight="1">
      <c r="B715" s="179"/>
      <c r="D715" s="176" t="s">
        <v>147</v>
      </c>
      <c r="E715" s="180" t="s">
        <v>3</v>
      </c>
      <c r="F715" s="181" t="s">
        <v>540</v>
      </c>
      <c r="H715" s="182" t="s">
        <v>3</v>
      </c>
      <c r="I715" s="183"/>
      <c r="L715" s="179"/>
      <c r="M715" s="184"/>
      <c r="N715" s="185"/>
      <c r="O715" s="185"/>
      <c r="P715" s="185"/>
      <c r="Q715" s="185"/>
      <c r="R715" s="185"/>
      <c r="S715" s="185"/>
      <c r="T715" s="186"/>
      <c r="AT715" s="182" t="s">
        <v>147</v>
      </c>
      <c r="AU715" s="182" t="s">
        <v>81</v>
      </c>
      <c r="AV715" s="11" t="s">
        <v>22</v>
      </c>
      <c r="AW715" s="11" t="s">
        <v>37</v>
      </c>
      <c r="AX715" s="11" t="s">
        <v>73</v>
      </c>
      <c r="AY715" s="182" t="s">
        <v>137</v>
      </c>
    </row>
    <row r="716" spans="2:51" s="12" customFormat="1" ht="22.5" customHeight="1">
      <c r="B716" s="187"/>
      <c r="D716" s="176" t="s">
        <v>147</v>
      </c>
      <c r="E716" s="188" t="s">
        <v>3</v>
      </c>
      <c r="F716" s="189" t="s">
        <v>22</v>
      </c>
      <c r="H716" s="190">
        <v>1</v>
      </c>
      <c r="I716" s="191"/>
      <c r="L716" s="187"/>
      <c r="M716" s="192"/>
      <c r="N716" s="193"/>
      <c r="O716" s="193"/>
      <c r="P716" s="193"/>
      <c r="Q716" s="193"/>
      <c r="R716" s="193"/>
      <c r="S716" s="193"/>
      <c r="T716" s="194"/>
      <c r="AT716" s="188" t="s">
        <v>147</v>
      </c>
      <c r="AU716" s="188" t="s">
        <v>81</v>
      </c>
      <c r="AV716" s="12" t="s">
        <v>81</v>
      </c>
      <c r="AW716" s="12" t="s">
        <v>37</v>
      </c>
      <c r="AX716" s="12" t="s">
        <v>73</v>
      </c>
      <c r="AY716" s="188" t="s">
        <v>137</v>
      </c>
    </row>
    <row r="717" spans="2:51" s="13" customFormat="1" ht="22.5" customHeight="1">
      <c r="B717" s="195"/>
      <c r="D717" s="196" t="s">
        <v>147</v>
      </c>
      <c r="E717" s="197" t="s">
        <v>3</v>
      </c>
      <c r="F717" s="198" t="s">
        <v>150</v>
      </c>
      <c r="H717" s="199">
        <v>1</v>
      </c>
      <c r="I717" s="200"/>
      <c r="L717" s="195"/>
      <c r="M717" s="201"/>
      <c r="N717" s="202"/>
      <c r="O717" s="202"/>
      <c r="P717" s="202"/>
      <c r="Q717" s="202"/>
      <c r="R717" s="202"/>
      <c r="S717" s="202"/>
      <c r="T717" s="203"/>
      <c r="AT717" s="204" t="s">
        <v>147</v>
      </c>
      <c r="AU717" s="204" t="s">
        <v>81</v>
      </c>
      <c r="AV717" s="13" t="s">
        <v>145</v>
      </c>
      <c r="AW717" s="13" t="s">
        <v>37</v>
      </c>
      <c r="AX717" s="13" t="s">
        <v>22</v>
      </c>
      <c r="AY717" s="204" t="s">
        <v>137</v>
      </c>
    </row>
    <row r="718" spans="2:65" s="1" customFormat="1" ht="22.5" customHeight="1">
      <c r="B718" s="163"/>
      <c r="C718" s="209" t="s">
        <v>1191</v>
      </c>
      <c r="D718" s="209" t="s">
        <v>202</v>
      </c>
      <c r="E718" s="210" t="s">
        <v>1192</v>
      </c>
      <c r="F718" s="211" t="s">
        <v>1193</v>
      </c>
      <c r="G718" s="212" t="s">
        <v>287</v>
      </c>
      <c r="H718" s="213">
        <v>1</v>
      </c>
      <c r="I718" s="214"/>
      <c r="J718" s="215">
        <f>ROUND(I718*H718,2)</f>
        <v>0</v>
      </c>
      <c r="K718" s="211" t="s">
        <v>3</v>
      </c>
      <c r="L718" s="216"/>
      <c r="M718" s="217" t="s">
        <v>3</v>
      </c>
      <c r="N718" s="218" t="s">
        <v>44</v>
      </c>
      <c r="O718" s="35"/>
      <c r="P718" s="173">
        <f>O718*H718</f>
        <v>0</v>
      </c>
      <c r="Q718" s="173">
        <v>0</v>
      </c>
      <c r="R718" s="173">
        <f>Q718*H718</f>
        <v>0</v>
      </c>
      <c r="S718" s="173">
        <v>0</v>
      </c>
      <c r="T718" s="174">
        <f>S718*H718</f>
        <v>0</v>
      </c>
      <c r="AR718" s="17" t="s">
        <v>316</v>
      </c>
      <c r="AT718" s="17" t="s">
        <v>202</v>
      </c>
      <c r="AU718" s="17" t="s">
        <v>81</v>
      </c>
      <c r="AY718" s="17" t="s">
        <v>137</v>
      </c>
      <c r="BE718" s="175">
        <f>IF(N718="základní",J718,0)</f>
        <v>0</v>
      </c>
      <c r="BF718" s="175">
        <f>IF(N718="snížená",J718,0)</f>
        <v>0</v>
      </c>
      <c r="BG718" s="175">
        <f>IF(N718="zákl. přenesená",J718,0)</f>
        <v>0</v>
      </c>
      <c r="BH718" s="175">
        <f>IF(N718="sníž. přenesená",J718,0)</f>
        <v>0</v>
      </c>
      <c r="BI718" s="175">
        <f>IF(N718="nulová",J718,0)</f>
        <v>0</v>
      </c>
      <c r="BJ718" s="17" t="s">
        <v>22</v>
      </c>
      <c r="BK718" s="175">
        <f>ROUND(I718*H718,2)</f>
        <v>0</v>
      </c>
      <c r="BL718" s="17" t="s">
        <v>221</v>
      </c>
      <c r="BM718" s="17" t="s">
        <v>1194</v>
      </c>
    </row>
    <row r="719" spans="2:47" s="1" customFormat="1" ht="22.5" customHeight="1">
      <c r="B719" s="34"/>
      <c r="D719" s="196" t="s">
        <v>146</v>
      </c>
      <c r="F719" s="208" t="s">
        <v>1193</v>
      </c>
      <c r="I719" s="178"/>
      <c r="L719" s="34"/>
      <c r="M719" s="63"/>
      <c r="N719" s="35"/>
      <c r="O719" s="35"/>
      <c r="P719" s="35"/>
      <c r="Q719" s="35"/>
      <c r="R719" s="35"/>
      <c r="S719" s="35"/>
      <c r="T719" s="64"/>
      <c r="AT719" s="17" t="s">
        <v>146</v>
      </c>
      <c r="AU719" s="17" t="s">
        <v>81</v>
      </c>
    </row>
    <row r="720" spans="2:65" s="1" customFormat="1" ht="22.5" customHeight="1">
      <c r="B720" s="163"/>
      <c r="C720" s="164" t="s">
        <v>1195</v>
      </c>
      <c r="D720" s="164" t="s">
        <v>140</v>
      </c>
      <c r="E720" s="165" t="s">
        <v>548</v>
      </c>
      <c r="F720" s="166" t="s">
        <v>549</v>
      </c>
      <c r="G720" s="167" t="s">
        <v>193</v>
      </c>
      <c r="H720" s="168">
        <v>5</v>
      </c>
      <c r="I720" s="169"/>
      <c r="J720" s="170">
        <f>ROUND(I720*H720,2)</f>
        <v>0</v>
      </c>
      <c r="K720" s="166" t="s">
        <v>3</v>
      </c>
      <c r="L720" s="34"/>
      <c r="M720" s="171" t="s">
        <v>3</v>
      </c>
      <c r="N720" s="172" t="s">
        <v>44</v>
      </c>
      <c r="O720" s="35"/>
      <c r="P720" s="173">
        <f>O720*H720</f>
        <v>0</v>
      </c>
      <c r="Q720" s="173">
        <v>0</v>
      </c>
      <c r="R720" s="173">
        <f>Q720*H720</f>
        <v>0</v>
      </c>
      <c r="S720" s="173">
        <v>0</v>
      </c>
      <c r="T720" s="174">
        <f>S720*H720</f>
        <v>0</v>
      </c>
      <c r="AR720" s="17" t="s">
        <v>221</v>
      </c>
      <c r="AT720" s="17" t="s">
        <v>140</v>
      </c>
      <c r="AU720" s="17" t="s">
        <v>81</v>
      </c>
      <c r="AY720" s="17" t="s">
        <v>137</v>
      </c>
      <c r="BE720" s="175">
        <f>IF(N720="základní",J720,0)</f>
        <v>0</v>
      </c>
      <c r="BF720" s="175">
        <f>IF(N720="snížená",J720,0)</f>
        <v>0</v>
      </c>
      <c r="BG720" s="175">
        <f>IF(N720="zákl. přenesená",J720,0)</f>
        <v>0</v>
      </c>
      <c r="BH720" s="175">
        <f>IF(N720="sníž. přenesená",J720,0)</f>
        <v>0</v>
      </c>
      <c r="BI720" s="175">
        <f>IF(N720="nulová",J720,0)</f>
        <v>0</v>
      </c>
      <c r="BJ720" s="17" t="s">
        <v>22</v>
      </c>
      <c r="BK720" s="175">
        <f>ROUND(I720*H720,2)</f>
        <v>0</v>
      </c>
      <c r="BL720" s="17" t="s">
        <v>221</v>
      </c>
      <c r="BM720" s="17" t="s">
        <v>1196</v>
      </c>
    </row>
    <row r="721" spans="2:47" s="1" customFormat="1" ht="22.5" customHeight="1">
      <c r="B721" s="34"/>
      <c r="D721" s="196" t="s">
        <v>146</v>
      </c>
      <c r="F721" s="208" t="s">
        <v>549</v>
      </c>
      <c r="I721" s="178"/>
      <c r="L721" s="34"/>
      <c r="M721" s="63"/>
      <c r="N721" s="35"/>
      <c r="O721" s="35"/>
      <c r="P721" s="35"/>
      <c r="Q721" s="35"/>
      <c r="R721" s="35"/>
      <c r="S721" s="35"/>
      <c r="T721" s="64"/>
      <c r="AT721" s="17" t="s">
        <v>146</v>
      </c>
      <c r="AU721" s="17" t="s">
        <v>81</v>
      </c>
    </row>
    <row r="722" spans="2:65" s="1" customFormat="1" ht="22.5" customHeight="1">
      <c r="B722" s="163"/>
      <c r="C722" s="164" t="s">
        <v>1197</v>
      </c>
      <c r="D722" s="164" t="s">
        <v>140</v>
      </c>
      <c r="E722" s="165" t="s">
        <v>560</v>
      </c>
      <c r="F722" s="166" t="s">
        <v>561</v>
      </c>
      <c r="G722" s="167" t="s">
        <v>342</v>
      </c>
      <c r="H722" s="219"/>
      <c r="I722" s="169"/>
      <c r="J722" s="170">
        <f>ROUND(I722*H722,2)</f>
        <v>0</v>
      </c>
      <c r="K722" s="166" t="s">
        <v>3</v>
      </c>
      <c r="L722" s="34"/>
      <c r="M722" s="171" t="s">
        <v>3</v>
      </c>
      <c r="N722" s="172" t="s">
        <v>44</v>
      </c>
      <c r="O722" s="35"/>
      <c r="P722" s="173">
        <f>O722*H722</f>
        <v>0</v>
      </c>
      <c r="Q722" s="173">
        <v>0</v>
      </c>
      <c r="R722" s="173">
        <f>Q722*H722</f>
        <v>0</v>
      </c>
      <c r="S722" s="173">
        <v>0</v>
      </c>
      <c r="T722" s="174">
        <f>S722*H722</f>
        <v>0</v>
      </c>
      <c r="AR722" s="17" t="s">
        <v>221</v>
      </c>
      <c r="AT722" s="17" t="s">
        <v>140</v>
      </c>
      <c r="AU722" s="17" t="s">
        <v>81</v>
      </c>
      <c r="AY722" s="17" t="s">
        <v>137</v>
      </c>
      <c r="BE722" s="175">
        <f>IF(N722="základní",J722,0)</f>
        <v>0</v>
      </c>
      <c r="BF722" s="175">
        <f>IF(N722="snížená",J722,0)</f>
        <v>0</v>
      </c>
      <c r="BG722" s="175">
        <f>IF(N722="zákl. přenesená",J722,0)</f>
        <v>0</v>
      </c>
      <c r="BH722" s="175">
        <f>IF(N722="sníž. přenesená",J722,0)</f>
        <v>0</v>
      </c>
      <c r="BI722" s="175">
        <f>IF(N722="nulová",J722,0)</f>
        <v>0</v>
      </c>
      <c r="BJ722" s="17" t="s">
        <v>22</v>
      </c>
      <c r="BK722" s="175">
        <f>ROUND(I722*H722,2)</f>
        <v>0</v>
      </c>
      <c r="BL722" s="17" t="s">
        <v>221</v>
      </c>
      <c r="BM722" s="17" t="s">
        <v>1198</v>
      </c>
    </row>
    <row r="723" spans="2:47" s="1" customFormat="1" ht="22.5" customHeight="1">
      <c r="B723" s="34"/>
      <c r="D723" s="176" t="s">
        <v>146</v>
      </c>
      <c r="F723" s="177" t="s">
        <v>561</v>
      </c>
      <c r="I723" s="178"/>
      <c r="L723" s="34"/>
      <c r="M723" s="63"/>
      <c r="N723" s="35"/>
      <c r="O723" s="35"/>
      <c r="P723" s="35"/>
      <c r="Q723" s="35"/>
      <c r="R723" s="35"/>
      <c r="S723" s="35"/>
      <c r="T723" s="64"/>
      <c r="AT723" s="17" t="s">
        <v>146</v>
      </c>
      <c r="AU723" s="17" t="s">
        <v>81</v>
      </c>
    </row>
    <row r="724" spans="2:63" s="10" customFormat="1" ht="29.25" customHeight="1">
      <c r="B724" s="149"/>
      <c r="D724" s="160" t="s">
        <v>72</v>
      </c>
      <c r="E724" s="161" t="s">
        <v>1199</v>
      </c>
      <c r="F724" s="161" t="s">
        <v>1200</v>
      </c>
      <c r="I724" s="152"/>
      <c r="J724" s="162">
        <f>BK724</f>
        <v>0</v>
      </c>
      <c r="L724" s="149"/>
      <c r="M724" s="154"/>
      <c r="N724" s="155"/>
      <c r="O724" s="155"/>
      <c r="P724" s="156">
        <f>SUM(P725:P732)</f>
        <v>0</v>
      </c>
      <c r="Q724" s="155"/>
      <c r="R724" s="156">
        <f>SUM(R725:R732)</f>
        <v>0</v>
      </c>
      <c r="S724" s="155"/>
      <c r="T724" s="157">
        <f>SUM(T725:T732)</f>
        <v>0</v>
      </c>
      <c r="AR724" s="150" t="s">
        <v>81</v>
      </c>
      <c r="AT724" s="158" t="s">
        <v>72</v>
      </c>
      <c r="AU724" s="158" t="s">
        <v>22</v>
      </c>
      <c r="AY724" s="150" t="s">
        <v>137</v>
      </c>
      <c r="BK724" s="159">
        <f>SUM(BK725:BK732)</f>
        <v>0</v>
      </c>
    </row>
    <row r="725" spans="2:65" s="1" customFormat="1" ht="22.5" customHeight="1">
      <c r="B725" s="163"/>
      <c r="C725" s="164" t="s">
        <v>1201</v>
      </c>
      <c r="D725" s="164" t="s">
        <v>140</v>
      </c>
      <c r="E725" s="165" t="s">
        <v>1202</v>
      </c>
      <c r="F725" s="166" t="s">
        <v>1203</v>
      </c>
      <c r="G725" s="167" t="s">
        <v>703</v>
      </c>
      <c r="H725" s="168">
        <v>1</v>
      </c>
      <c r="I725" s="169"/>
      <c r="J725" s="170">
        <f>ROUND(I725*H725,2)</f>
        <v>0</v>
      </c>
      <c r="K725" s="166" t="s">
        <v>3</v>
      </c>
      <c r="L725" s="34"/>
      <c r="M725" s="171" t="s">
        <v>3</v>
      </c>
      <c r="N725" s="172" t="s">
        <v>44</v>
      </c>
      <c r="O725" s="35"/>
      <c r="P725" s="173">
        <f>O725*H725</f>
        <v>0</v>
      </c>
      <c r="Q725" s="173">
        <v>0</v>
      </c>
      <c r="R725" s="173">
        <f>Q725*H725</f>
        <v>0</v>
      </c>
      <c r="S725" s="173">
        <v>0</v>
      </c>
      <c r="T725" s="174">
        <f>S725*H725</f>
        <v>0</v>
      </c>
      <c r="AR725" s="17" t="s">
        <v>221</v>
      </c>
      <c r="AT725" s="17" t="s">
        <v>140</v>
      </c>
      <c r="AU725" s="17" t="s">
        <v>81</v>
      </c>
      <c r="AY725" s="17" t="s">
        <v>137</v>
      </c>
      <c r="BE725" s="175">
        <f>IF(N725="základní",J725,0)</f>
        <v>0</v>
      </c>
      <c r="BF725" s="175">
        <f>IF(N725="snížená",J725,0)</f>
        <v>0</v>
      </c>
      <c r="BG725" s="175">
        <f>IF(N725="zákl. přenesená",J725,0)</f>
        <v>0</v>
      </c>
      <c r="BH725" s="175">
        <f>IF(N725="sníž. přenesená",J725,0)</f>
        <v>0</v>
      </c>
      <c r="BI725" s="175">
        <f>IF(N725="nulová",J725,0)</f>
        <v>0</v>
      </c>
      <c r="BJ725" s="17" t="s">
        <v>22</v>
      </c>
      <c r="BK725" s="175">
        <f>ROUND(I725*H725,2)</f>
        <v>0</v>
      </c>
      <c r="BL725" s="17" t="s">
        <v>221</v>
      </c>
      <c r="BM725" s="17" t="s">
        <v>1204</v>
      </c>
    </row>
    <row r="726" spans="2:47" s="1" customFormat="1" ht="22.5" customHeight="1">
      <c r="B726" s="34"/>
      <c r="D726" s="196" t="s">
        <v>146</v>
      </c>
      <c r="F726" s="208" t="s">
        <v>1203</v>
      </c>
      <c r="I726" s="178"/>
      <c r="L726" s="34"/>
      <c r="M726" s="63"/>
      <c r="N726" s="35"/>
      <c r="O726" s="35"/>
      <c r="P726" s="35"/>
      <c r="Q726" s="35"/>
      <c r="R726" s="35"/>
      <c r="S726" s="35"/>
      <c r="T726" s="64"/>
      <c r="AT726" s="17" t="s">
        <v>146</v>
      </c>
      <c r="AU726" s="17" t="s">
        <v>81</v>
      </c>
    </row>
    <row r="727" spans="2:65" s="1" customFormat="1" ht="22.5" customHeight="1">
      <c r="B727" s="163"/>
      <c r="C727" s="164" t="s">
        <v>1205</v>
      </c>
      <c r="D727" s="164" t="s">
        <v>140</v>
      </c>
      <c r="E727" s="165" t="s">
        <v>1206</v>
      </c>
      <c r="F727" s="166" t="s">
        <v>1207</v>
      </c>
      <c r="G727" s="167" t="s">
        <v>703</v>
      </c>
      <c r="H727" s="168">
        <v>1</v>
      </c>
      <c r="I727" s="169"/>
      <c r="J727" s="170">
        <f>ROUND(I727*H727,2)</f>
        <v>0</v>
      </c>
      <c r="K727" s="166" t="s">
        <v>3</v>
      </c>
      <c r="L727" s="34"/>
      <c r="M727" s="171" t="s">
        <v>3</v>
      </c>
      <c r="N727" s="172" t="s">
        <v>44</v>
      </c>
      <c r="O727" s="35"/>
      <c r="P727" s="173">
        <f>O727*H727</f>
        <v>0</v>
      </c>
      <c r="Q727" s="173">
        <v>0</v>
      </c>
      <c r="R727" s="173">
        <f>Q727*H727</f>
        <v>0</v>
      </c>
      <c r="S727" s="173">
        <v>0</v>
      </c>
      <c r="T727" s="174">
        <f>S727*H727</f>
        <v>0</v>
      </c>
      <c r="AR727" s="17" t="s">
        <v>221</v>
      </c>
      <c r="AT727" s="17" t="s">
        <v>140</v>
      </c>
      <c r="AU727" s="17" t="s">
        <v>81</v>
      </c>
      <c r="AY727" s="17" t="s">
        <v>137</v>
      </c>
      <c r="BE727" s="175">
        <f>IF(N727="základní",J727,0)</f>
        <v>0</v>
      </c>
      <c r="BF727" s="175">
        <f>IF(N727="snížená",J727,0)</f>
        <v>0</v>
      </c>
      <c r="BG727" s="175">
        <f>IF(N727="zákl. přenesená",J727,0)</f>
        <v>0</v>
      </c>
      <c r="BH727" s="175">
        <f>IF(N727="sníž. přenesená",J727,0)</f>
        <v>0</v>
      </c>
      <c r="BI727" s="175">
        <f>IF(N727="nulová",J727,0)</f>
        <v>0</v>
      </c>
      <c r="BJ727" s="17" t="s">
        <v>22</v>
      </c>
      <c r="BK727" s="175">
        <f>ROUND(I727*H727,2)</f>
        <v>0</v>
      </c>
      <c r="BL727" s="17" t="s">
        <v>221</v>
      </c>
      <c r="BM727" s="17" t="s">
        <v>1208</v>
      </c>
    </row>
    <row r="728" spans="2:47" s="1" customFormat="1" ht="22.5" customHeight="1">
      <c r="B728" s="34"/>
      <c r="D728" s="196" t="s">
        <v>146</v>
      </c>
      <c r="F728" s="208" t="s">
        <v>1207</v>
      </c>
      <c r="I728" s="178"/>
      <c r="L728" s="34"/>
      <c r="M728" s="63"/>
      <c r="N728" s="35"/>
      <c r="O728" s="35"/>
      <c r="P728" s="35"/>
      <c r="Q728" s="35"/>
      <c r="R728" s="35"/>
      <c r="S728" s="35"/>
      <c r="T728" s="64"/>
      <c r="AT728" s="17" t="s">
        <v>146</v>
      </c>
      <c r="AU728" s="17" t="s">
        <v>81</v>
      </c>
    </row>
    <row r="729" spans="2:65" s="1" customFormat="1" ht="31.5" customHeight="1">
      <c r="B729" s="163"/>
      <c r="C729" s="164" t="s">
        <v>1209</v>
      </c>
      <c r="D729" s="164" t="s">
        <v>140</v>
      </c>
      <c r="E729" s="165" t="s">
        <v>1210</v>
      </c>
      <c r="F729" s="166" t="s">
        <v>1211</v>
      </c>
      <c r="G729" s="167" t="s">
        <v>703</v>
      </c>
      <c r="H729" s="168">
        <v>1</v>
      </c>
      <c r="I729" s="169"/>
      <c r="J729" s="170">
        <f>ROUND(I729*H729,2)</f>
        <v>0</v>
      </c>
      <c r="K729" s="166" t="s">
        <v>3</v>
      </c>
      <c r="L729" s="34"/>
      <c r="M729" s="171" t="s">
        <v>3</v>
      </c>
      <c r="N729" s="172" t="s">
        <v>44</v>
      </c>
      <c r="O729" s="35"/>
      <c r="P729" s="173">
        <f>O729*H729</f>
        <v>0</v>
      </c>
      <c r="Q729" s="173">
        <v>0</v>
      </c>
      <c r="R729" s="173">
        <f>Q729*H729</f>
        <v>0</v>
      </c>
      <c r="S729" s="173">
        <v>0</v>
      </c>
      <c r="T729" s="174">
        <f>S729*H729</f>
        <v>0</v>
      </c>
      <c r="AR729" s="17" t="s">
        <v>221</v>
      </c>
      <c r="AT729" s="17" t="s">
        <v>140</v>
      </c>
      <c r="AU729" s="17" t="s">
        <v>81</v>
      </c>
      <c r="AY729" s="17" t="s">
        <v>137</v>
      </c>
      <c r="BE729" s="175">
        <f>IF(N729="základní",J729,0)</f>
        <v>0</v>
      </c>
      <c r="BF729" s="175">
        <f>IF(N729="snížená",J729,0)</f>
        <v>0</v>
      </c>
      <c r="BG729" s="175">
        <f>IF(N729="zákl. přenesená",J729,0)</f>
        <v>0</v>
      </c>
      <c r="BH729" s="175">
        <f>IF(N729="sníž. přenesená",J729,0)</f>
        <v>0</v>
      </c>
      <c r="BI729" s="175">
        <f>IF(N729="nulová",J729,0)</f>
        <v>0</v>
      </c>
      <c r="BJ729" s="17" t="s">
        <v>22</v>
      </c>
      <c r="BK729" s="175">
        <f>ROUND(I729*H729,2)</f>
        <v>0</v>
      </c>
      <c r="BL729" s="17" t="s">
        <v>221</v>
      </c>
      <c r="BM729" s="17" t="s">
        <v>1212</v>
      </c>
    </row>
    <row r="730" spans="2:47" s="1" customFormat="1" ht="22.5" customHeight="1">
      <c r="B730" s="34"/>
      <c r="D730" s="196" t="s">
        <v>146</v>
      </c>
      <c r="F730" s="208" t="s">
        <v>1211</v>
      </c>
      <c r="I730" s="178"/>
      <c r="L730" s="34"/>
      <c r="M730" s="63"/>
      <c r="N730" s="35"/>
      <c r="O730" s="35"/>
      <c r="P730" s="35"/>
      <c r="Q730" s="35"/>
      <c r="R730" s="35"/>
      <c r="S730" s="35"/>
      <c r="T730" s="64"/>
      <c r="AT730" s="17" t="s">
        <v>146</v>
      </c>
      <c r="AU730" s="17" t="s">
        <v>81</v>
      </c>
    </row>
    <row r="731" spans="2:65" s="1" customFormat="1" ht="22.5" customHeight="1">
      <c r="B731" s="163"/>
      <c r="C731" s="164" t="s">
        <v>1213</v>
      </c>
      <c r="D731" s="164" t="s">
        <v>140</v>
      </c>
      <c r="E731" s="165" t="s">
        <v>1214</v>
      </c>
      <c r="F731" s="166" t="s">
        <v>1215</v>
      </c>
      <c r="G731" s="167" t="s">
        <v>703</v>
      </c>
      <c r="H731" s="168">
        <v>1</v>
      </c>
      <c r="I731" s="169"/>
      <c r="J731" s="170">
        <f>ROUND(I731*H731,2)</f>
        <v>0</v>
      </c>
      <c r="K731" s="166" t="s">
        <v>3</v>
      </c>
      <c r="L731" s="34"/>
      <c r="M731" s="171" t="s">
        <v>3</v>
      </c>
      <c r="N731" s="172" t="s">
        <v>44</v>
      </c>
      <c r="O731" s="35"/>
      <c r="P731" s="173">
        <f>O731*H731</f>
        <v>0</v>
      </c>
      <c r="Q731" s="173">
        <v>0</v>
      </c>
      <c r="R731" s="173">
        <f>Q731*H731</f>
        <v>0</v>
      </c>
      <c r="S731" s="173">
        <v>0</v>
      </c>
      <c r="T731" s="174">
        <f>S731*H731</f>
        <v>0</v>
      </c>
      <c r="AR731" s="17" t="s">
        <v>221</v>
      </c>
      <c r="AT731" s="17" t="s">
        <v>140</v>
      </c>
      <c r="AU731" s="17" t="s">
        <v>81</v>
      </c>
      <c r="AY731" s="17" t="s">
        <v>137</v>
      </c>
      <c r="BE731" s="175">
        <f>IF(N731="základní",J731,0)</f>
        <v>0</v>
      </c>
      <c r="BF731" s="175">
        <f>IF(N731="snížená",J731,0)</f>
        <v>0</v>
      </c>
      <c r="BG731" s="175">
        <f>IF(N731="zákl. přenesená",J731,0)</f>
        <v>0</v>
      </c>
      <c r="BH731" s="175">
        <f>IF(N731="sníž. přenesená",J731,0)</f>
        <v>0</v>
      </c>
      <c r="BI731" s="175">
        <f>IF(N731="nulová",J731,0)</f>
        <v>0</v>
      </c>
      <c r="BJ731" s="17" t="s">
        <v>22</v>
      </c>
      <c r="BK731" s="175">
        <f>ROUND(I731*H731,2)</f>
        <v>0</v>
      </c>
      <c r="BL731" s="17" t="s">
        <v>221</v>
      </c>
      <c r="BM731" s="17" t="s">
        <v>1216</v>
      </c>
    </row>
    <row r="732" spans="2:47" s="1" customFormat="1" ht="22.5" customHeight="1">
      <c r="B732" s="34"/>
      <c r="D732" s="176" t="s">
        <v>146</v>
      </c>
      <c r="F732" s="177" t="s">
        <v>1215</v>
      </c>
      <c r="I732" s="178"/>
      <c r="L732" s="34"/>
      <c r="M732" s="63"/>
      <c r="N732" s="35"/>
      <c r="O732" s="35"/>
      <c r="P732" s="35"/>
      <c r="Q732" s="35"/>
      <c r="R732" s="35"/>
      <c r="S732" s="35"/>
      <c r="T732" s="64"/>
      <c r="AT732" s="17" t="s">
        <v>146</v>
      </c>
      <c r="AU732" s="17" t="s">
        <v>81</v>
      </c>
    </row>
    <row r="733" spans="2:63" s="10" customFormat="1" ht="29.25" customHeight="1">
      <c r="B733" s="149"/>
      <c r="D733" s="160" t="s">
        <v>72</v>
      </c>
      <c r="E733" s="161" t="s">
        <v>562</v>
      </c>
      <c r="F733" s="161" t="s">
        <v>563</v>
      </c>
      <c r="I733" s="152"/>
      <c r="J733" s="162">
        <f>BK733</f>
        <v>0</v>
      </c>
      <c r="L733" s="149"/>
      <c r="M733" s="154"/>
      <c r="N733" s="155"/>
      <c r="O733" s="155"/>
      <c r="P733" s="156">
        <f>SUM(P734:P760)</f>
        <v>0</v>
      </c>
      <c r="Q733" s="155"/>
      <c r="R733" s="156">
        <f>SUM(R734:R760)</f>
        <v>0</v>
      </c>
      <c r="S733" s="155"/>
      <c r="T733" s="157">
        <f>SUM(T734:T760)</f>
        <v>0</v>
      </c>
      <c r="AR733" s="150" t="s">
        <v>81</v>
      </c>
      <c r="AT733" s="158" t="s">
        <v>72</v>
      </c>
      <c r="AU733" s="158" t="s">
        <v>22</v>
      </c>
      <c r="AY733" s="150" t="s">
        <v>137</v>
      </c>
      <c r="BK733" s="159">
        <f>SUM(BK734:BK760)</f>
        <v>0</v>
      </c>
    </row>
    <row r="734" spans="2:65" s="1" customFormat="1" ht="22.5" customHeight="1">
      <c r="B734" s="163"/>
      <c r="C734" s="164" t="s">
        <v>1217</v>
      </c>
      <c r="D734" s="164" t="s">
        <v>140</v>
      </c>
      <c r="E734" s="165" t="s">
        <v>565</v>
      </c>
      <c r="F734" s="166" t="s">
        <v>566</v>
      </c>
      <c r="G734" s="167" t="s">
        <v>143</v>
      </c>
      <c r="H734" s="168">
        <v>35</v>
      </c>
      <c r="I734" s="169"/>
      <c r="J734" s="170">
        <f>ROUND(I734*H734,2)</f>
        <v>0</v>
      </c>
      <c r="K734" s="166" t="s">
        <v>3</v>
      </c>
      <c r="L734" s="34"/>
      <c r="M734" s="171" t="s">
        <v>3</v>
      </c>
      <c r="N734" s="172" t="s">
        <v>44</v>
      </c>
      <c r="O734" s="35"/>
      <c r="P734" s="173">
        <f>O734*H734</f>
        <v>0</v>
      </c>
      <c r="Q734" s="173">
        <v>0</v>
      </c>
      <c r="R734" s="173">
        <f>Q734*H734</f>
        <v>0</v>
      </c>
      <c r="S734" s="173">
        <v>0</v>
      </c>
      <c r="T734" s="174">
        <f>S734*H734</f>
        <v>0</v>
      </c>
      <c r="AR734" s="17" t="s">
        <v>221</v>
      </c>
      <c r="AT734" s="17" t="s">
        <v>140</v>
      </c>
      <c r="AU734" s="17" t="s">
        <v>81</v>
      </c>
      <c r="AY734" s="17" t="s">
        <v>137</v>
      </c>
      <c r="BE734" s="175">
        <f>IF(N734="základní",J734,0)</f>
        <v>0</v>
      </c>
      <c r="BF734" s="175">
        <f>IF(N734="snížená",J734,0)</f>
        <v>0</v>
      </c>
      <c r="BG734" s="175">
        <f>IF(N734="zákl. přenesená",J734,0)</f>
        <v>0</v>
      </c>
      <c r="BH734" s="175">
        <f>IF(N734="sníž. přenesená",J734,0)</f>
        <v>0</v>
      </c>
      <c r="BI734" s="175">
        <f>IF(N734="nulová",J734,0)</f>
        <v>0</v>
      </c>
      <c r="BJ734" s="17" t="s">
        <v>22</v>
      </c>
      <c r="BK734" s="175">
        <f>ROUND(I734*H734,2)</f>
        <v>0</v>
      </c>
      <c r="BL734" s="17" t="s">
        <v>221</v>
      </c>
      <c r="BM734" s="17" t="s">
        <v>1218</v>
      </c>
    </row>
    <row r="735" spans="2:47" s="1" customFormat="1" ht="22.5" customHeight="1">
      <c r="B735" s="34"/>
      <c r="D735" s="176" t="s">
        <v>146</v>
      </c>
      <c r="F735" s="177" t="s">
        <v>566</v>
      </c>
      <c r="I735" s="178"/>
      <c r="L735" s="34"/>
      <c r="M735" s="63"/>
      <c r="N735" s="35"/>
      <c r="O735" s="35"/>
      <c r="P735" s="35"/>
      <c r="Q735" s="35"/>
      <c r="R735" s="35"/>
      <c r="S735" s="35"/>
      <c r="T735" s="64"/>
      <c r="AT735" s="17" t="s">
        <v>146</v>
      </c>
      <c r="AU735" s="17" t="s">
        <v>81</v>
      </c>
    </row>
    <row r="736" spans="2:51" s="11" customFormat="1" ht="22.5" customHeight="1">
      <c r="B736" s="179"/>
      <c r="D736" s="176" t="s">
        <v>147</v>
      </c>
      <c r="E736" s="180" t="s">
        <v>3</v>
      </c>
      <c r="F736" s="181" t="s">
        <v>566</v>
      </c>
      <c r="H736" s="182" t="s">
        <v>3</v>
      </c>
      <c r="I736" s="183"/>
      <c r="L736" s="179"/>
      <c r="M736" s="184"/>
      <c r="N736" s="185"/>
      <c r="O736" s="185"/>
      <c r="P736" s="185"/>
      <c r="Q736" s="185"/>
      <c r="R736" s="185"/>
      <c r="S736" s="185"/>
      <c r="T736" s="186"/>
      <c r="AT736" s="182" t="s">
        <v>147</v>
      </c>
      <c r="AU736" s="182" t="s">
        <v>81</v>
      </c>
      <c r="AV736" s="11" t="s">
        <v>22</v>
      </c>
      <c r="AW736" s="11" t="s">
        <v>37</v>
      </c>
      <c r="AX736" s="11" t="s">
        <v>73</v>
      </c>
      <c r="AY736" s="182" t="s">
        <v>137</v>
      </c>
    </row>
    <row r="737" spans="2:51" s="12" customFormat="1" ht="22.5" customHeight="1">
      <c r="B737" s="187"/>
      <c r="D737" s="176" t="s">
        <v>147</v>
      </c>
      <c r="E737" s="188" t="s">
        <v>3</v>
      </c>
      <c r="F737" s="189" t="s">
        <v>1219</v>
      </c>
      <c r="H737" s="190">
        <v>35</v>
      </c>
      <c r="I737" s="191"/>
      <c r="L737" s="187"/>
      <c r="M737" s="192"/>
      <c r="N737" s="193"/>
      <c r="O737" s="193"/>
      <c r="P737" s="193"/>
      <c r="Q737" s="193"/>
      <c r="R737" s="193"/>
      <c r="S737" s="193"/>
      <c r="T737" s="194"/>
      <c r="AT737" s="188" t="s">
        <v>147</v>
      </c>
      <c r="AU737" s="188" t="s">
        <v>81</v>
      </c>
      <c r="AV737" s="12" t="s">
        <v>81</v>
      </c>
      <c r="AW737" s="12" t="s">
        <v>37</v>
      </c>
      <c r="AX737" s="12" t="s">
        <v>73</v>
      </c>
      <c r="AY737" s="188" t="s">
        <v>137</v>
      </c>
    </row>
    <row r="738" spans="2:51" s="13" customFormat="1" ht="22.5" customHeight="1">
      <c r="B738" s="195"/>
      <c r="D738" s="196" t="s">
        <v>147</v>
      </c>
      <c r="E738" s="197" t="s">
        <v>3</v>
      </c>
      <c r="F738" s="198" t="s">
        <v>150</v>
      </c>
      <c r="H738" s="199">
        <v>35</v>
      </c>
      <c r="I738" s="200"/>
      <c r="L738" s="195"/>
      <c r="M738" s="201"/>
      <c r="N738" s="202"/>
      <c r="O738" s="202"/>
      <c r="P738" s="202"/>
      <c r="Q738" s="202"/>
      <c r="R738" s="202"/>
      <c r="S738" s="202"/>
      <c r="T738" s="203"/>
      <c r="AT738" s="204" t="s">
        <v>147</v>
      </c>
      <c r="AU738" s="204" t="s">
        <v>81</v>
      </c>
      <c r="AV738" s="13" t="s">
        <v>145</v>
      </c>
      <c r="AW738" s="13" t="s">
        <v>37</v>
      </c>
      <c r="AX738" s="13" t="s">
        <v>22</v>
      </c>
      <c r="AY738" s="204" t="s">
        <v>137</v>
      </c>
    </row>
    <row r="739" spans="2:65" s="1" customFormat="1" ht="22.5" customHeight="1">
      <c r="B739" s="163"/>
      <c r="C739" s="164" t="s">
        <v>1220</v>
      </c>
      <c r="D739" s="164" t="s">
        <v>140</v>
      </c>
      <c r="E739" s="165" t="s">
        <v>572</v>
      </c>
      <c r="F739" s="166" t="s">
        <v>573</v>
      </c>
      <c r="G739" s="167" t="s">
        <v>193</v>
      </c>
      <c r="H739" s="168">
        <v>420</v>
      </c>
      <c r="I739" s="169"/>
      <c r="J739" s="170">
        <f>ROUND(I739*H739,2)</f>
        <v>0</v>
      </c>
      <c r="K739" s="166" t="s">
        <v>3</v>
      </c>
      <c r="L739" s="34"/>
      <c r="M739" s="171" t="s">
        <v>3</v>
      </c>
      <c r="N739" s="172" t="s">
        <v>44</v>
      </c>
      <c r="O739" s="35"/>
      <c r="P739" s="173">
        <f>O739*H739</f>
        <v>0</v>
      </c>
      <c r="Q739" s="173">
        <v>0</v>
      </c>
      <c r="R739" s="173">
        <f>Q739*H739</f>
        <v>0</v>
      </c>
      <c r="S739" s="173">
        <v>0</v>
      </c>
      <c r="T739" s="174">
        <f>S739*H739</f>
        <v>0</v>
      </c>
      <c r="AR739" s="17" t="s">
        <v>221</v>
      </c>
      <c r="AT739" s="17" t="s">
        <v>140</v>
      </c>
      <c r="AU739" s="17" t="s">
        <v>81</v>
      </c>
      <c r="AY739" s="17" t="s">
        <v>137</v>
      </c>
      <c r="BE739" s="175">
        <f>IF(N739="základní",J739,0)</f>
        <v>0</v>
      </c>
      <c r="BF739" s="175">
        <f>IF(N739="snížená",J739,0)</f>
        <v>0</v>
      </c>
      <c r="BG739" s="175">
        <f>IF(N739="zákl. přenesená",J739,0)</f>
        <v>0</v>
      </c>
      <c r="BH739" s="175">
        <f>IF(N739="sníž. přenesená",J739,0)</f>
        <v>0</v>
      </c>
      <c r="BI739" s="175">
        <f>IF(N739="nulová",J739,0)</f>
        <v>0</v>
      </c>
      <c r="BJ739" s="17" t="s">
        <v>22</v>
      </c>
      <c r="BK739" s="175">
        <f>ROUND(I739*H739,2)</f>
        <v>0</v>
      </c>
      <c r="BL739" s="17" t="s">
        <v>221</v>
      </c>
      <c r="BM739" s="17" t="s">
        <v>1221</v>
      </c>
    </row>
    <row r="740" spans="2:47" s="1" customFormat="1" ht="22.5" customHeight="1">
      <c r="B740" s="34"/>
      <c r="D740" s="176" t="s">
        <v>146</v>
      </c>
      <c r="F740" s="177" t="s">
        <v>573</v>
      </c>
      <c r="I740" s="178"/>
      <c r="L740" s="34"/>
      <c r="M740" s="63"/>
      <c r="N740" s="35"/>
      <c r="O740" s="35"/>
      <c r="P740" s="35"/>
      <c r="Q740" s="35"/>
      <c r="R740" s="35"/>
      <c r="S740" s="35"/>
      <c r="T740" s="64"/>
      <c r="AT740" s="17" t="s">
        <v>146</v>
      </c>
      <c r="AU740" s="17" t="s">
        <v>81</v>
      </c>
    </row>
    <row r="741" spans="2:51" s="11" customFormat="1" ht="31.5" customHeight="1">
      <c r="B741" s="179"/>
      <c r="D741" s="176" t="s">
        <v>147</v>
      </c>
      <c r="E741" s="180" t="s">
        <v>3</v>
      </c>
      <c r="F741" s="181" t="s">
        <v>574</v>
      </c>
      <c r="H741" s="182" t="s">
        <v>3</v>
      </c>
      <c r="I741" s="183"/>
      <c r="L741" s="179"/>
      <c r="M741" s="184"/>
      <c r="N741" s="185"/>
      <c r="O741" s="185"/>
      <c r="P741" s="185"/>
      <c r="Q741" s="185"/>
      <c r="R741" s="185"/>
      <c r="S741" s="185"/>
      <c r="T741" s="186"/>
      <c r="AT741" s="182" t="s">
        <v>147</v>
      </c>
      <c r="AU741" s="182" t="s">
        <v>81</v>
      </c>
      <c r="AV741" s="11" t="s">
        <v>22</v>
      </c>
      <c r="AW741" s="11" t="s">
        <v>37</v>
      </c>
      <c r="AX741" s="11" t="s">
        <v>73</v>
      </c>
      <c r="AY741" s="182" t="s">
        <v>137</v>
      </c>
    </row>
    <row r="742" spans="2:51" s="12" customFormat="1" ht="22.5" customHeight="1">
      <c r="B742" s="187"/>
      <c r="D742" s="176" t="s">
        <v>147</v>
      </c>
      <c r="E742" s="188" t="s">
        <v>3</v>
      </c>
      <c r="F742" s="189" t="s">
        <v>1222</v>
      </c>
      <c r="H742" s="190">
        <v>420</v>
      </c>
      <c r="I742" s="191"/>
      <c r="L742" s="187"/>
      <c r="M742" s="192"/>
      <c r="N742" s="193"/>
      <c r="O742" s="193"/>
      <c r="P742" s="193"/>
      <c r="Q742" s="193"/>
      <c r="R742" s="193"/>
      <c r="S742" s="193"/>
      <c r="T742" s="194"/>
      <c r="AT742" s="188" t="s">
        <v>147</v>
      </c>
      <c r="AU742" s="188" t="s">
        <v>81</v>
      </c>
      <c r="AV742" s="12" t="s">
        <v>81</v>
      </c>
      <c r="AW742" s="12" t="s">
        <v>37</v>
      </c>
      <c r="AX742" s="12" t="s">
        <v>73</v>
      </c>
      <c r="AY742" s="188" t="s">
        <v>137</v>
      </c>
    </row>
    <row r="743" spans="2:51" s="13" customFormat="1" ht="22.5" customHeight="1">
      <c r="B743" s="195"/>
      <c r="D743" s="196" t="s">
        <v>147</v>
      </c>
      <c r="E743" s="197" t="s">
        <v>3</v>
      </c>
      <c r="F743" s="198" t="s">
        <v>150</v>
      </c>
      <c r="H743" s="199">
        <v>420</v>
      </c>
      <c r="I743" s="200"/>
      <c r="L743" s="195"/>
      <c r="M743" s="201"/>
      <c r="N743" s="202"/>
      <c r="O743" s="202"/>
      <c r="P743" s="202"/>
      <c r="Q743" s="202"/>
      <c r="R743" s="202"/>
      <c r="S743" s="202"/>
      <c r="T743" s="203"/>
      <c r="AT743" s="204" t="s">
        <v>147</v>
      </c>
      <c r="AU743" s="204" t="s">
        <v>81</v>
      </c>
      <c r="AV743" s="13" t="s">
        <v>145</v>
      </c>
      <c r="AW743" s="13" t="s">
        <v>37</v>
      </c>
      <c r="AX743" s="13" t="s">
        <v>22</v>
      </c>
      <c r="AY743" s="204" t="s">
        <v>137</v>
      </c>
    </row>
    <row r="744" spans="2:65" s="1" customFormat="1" ht="22.5" customHeight="1">
      <c r="B744" s="163"/>
      <c r="C744" s="209" t="s">
        <v>1223</v>
      </c>
      <c r="D744" s="209" t="s">
        <v>202</v>
      </c>
      <c r="E744" s="210" t="s">
        <v>577</v>
      </c>
      <c r="F744" s="211" t="s">
        <v>578</v>
      </c>
      <c r="G744" s="212" t="s">
        <v>143</v>
      </c>
      <c r="H744" s="213">
        <v>30.25</v>
      </c>
      <c r="I744" s="214"/>
      <c r="J744" s="215">
        <f>ROUND(I744*H744,2)</f>
        <v>0</v>
      </c>
      <c r="K744" s="211" t="s">
        <v>3</v>
      </c>
      <c r="L744" s="216"/>
      <c r="M744" s="217" t="s">
        <v>3</v>
      </c>
      <c r="N744" s="218" t="s">
        <v>44</v>
      </c>
      <c r="O744" s="35"/>
      <c r="P744" s="173">
        <f>O744*H744</f>
        <v>0</v>
      </c>
      <c r="Q744" s="173">
        <v>0</v>
      </c>
      <c r="R744" s="173">
        <f>Q744*H744</f>
        <v>0</v>
      </c>
      <c r="S744" s="173">
        <v>0</v>
      </c>
      <c r="T744" s="174">
        <f>S744*H744</f>
        <v>0</v>
      </c>
      <c r="AR744" s="17" t="s">
        <v>316</v>
      </c>
      <c r="AT744" s="17" t="s">
        <v>202</v>
      </c>
      <c r="AU744" s="17" t="s">
        <v>81</v>
      </c>
      <c r="AY744" s="17" t="s">
        <v>137</v>
      </c>
      <c r="BE744" s="175">
        <f>IF(N744="základní",J744,0)</f>
        <v>0</v>
      </c>
      <c r="BF744" s="175">
        <f>IF(N744="snížená",J744,0)</f>
        <v>0</v>
      </c>
      <c r="BG744" s="175">
        <f>IF(N744="zákl. přenesená",J744,0)</f>
        <v>0</v>
      </c>
      <c r="BH744" s="175">
        <f>IF(N744="sníž. přenesená",J744,0)</f>
        <v>0</v>
      </c>
      <c r="BI744" s="175">
        <f>IF(N744="nulová",J744,0)</f>
        <v>0</v>
      </c>
      <c r="BJ744" s="17" t="s">
        <v>22</v>
      </c>
      <c r="BK744" s="175">
        <f>ROUND(I744*H744,2)</f>
        <v>0</v>
      </c>
      <c r="BL744" s="17" t="s">
        <v>221</v>
      </c>
      <c r="BM744" s="17" t="s">
        <v>1224</v>
      </c>
    </row>
    <row r="745" spans="2:47" s="1" customFormat="1" ht="22.5" customHeight="1">
      <c r="B745" s="34"/>
      <c r="D745" s="176" t="s">
        <v>146</v>
      </c>
      <c r="F745" s="177" t="s">
        <v>578</v>
      </c>
      <c r="I745" s="178"/>
      <c r="L745" s="34"/>
      <c r="M745" s="63"/>
      <c r="N745" s="35"/>
      <c r="O745" s="35"/>
      <c r="P745" s="35"/>
      <c r="Q745" s="35"/>
      <c r="R745" s="35"/>
      <c r="S745" s="35"/>
      <c r="T745" s="64"/>
      <c r="AT745" s="17" t="s">
        <v>146</v>
      </c>
      <c r="AU745" s="17" t="s">
        <v>81</v>
      </c>
    </row>
    <row r="746" spans="2:51" s="11" customFormat="1" ht="31.5" customHeight="1">
      <c r="B746" s="179"/>
      <c r="D746" s="176" t="s">
        <v>147</v>
      </c>
      <c r="E746" s="180" t="s">
        <v>3</v>
      </c>
      <c r="F746" s="181" t="s">
        <v>1225</v>
      </c>
      <c r="H746" s="182" t="s">
        <v>3</v>
      </c>
      <c r="I746" s="183"/>
      <c r="L746" s="179"/>
      <c r="M746" s="184"/>
      <c r="N746" s="185"/>
      <c r="O746" s="185"/>
      <c r="P746" s="185"/>
      <c r="Q746" s="185"/>
      <c r="R746" s="185"/>
      <c r="S746" s="185"/>
      <c r="T746" s="186"/>
      <c r="AT746" s="182" t="s">
        <v>147</v>
      </c>
      <c r="AU746" s="182" t="s">
        <v>81</v>
      </c>
      <c r="AV746" s="11" t="s">
        <v>22</v>
      </c>
      <c r="AW746" s="11" t="s">
        <v>37</v>
      </c>
      <c r="AX746" s="11" t="s">
        <v>73</v>
      </c>
      <c r="AY746" s="182" t="s">
        <v>137</v>
      </c>
    </row>
    <row r="747" spans="2:51" s="12" customFormat="1" ht="22.5" customHeight="1">
      <c r="B747" s="187"/>
      <c r="D747" s="176" t="s">
        <v>147</v>
      </c>
      <c r="E747" s="188" t="s">
        <v>3</v>
      </c>
      <c r="F747" s="189" t="s">
        <v>1226</v>
      </c>
      <c r="H747" s="190">
        <v>30.25</v>
      </c>
      <c r="I747" s="191"/>
      <c r="L747" s="187"/>
      <c r="M747" s="192"/>
      <c r="N747" s="193"/>
      <c r="O747" s="193"/>
      <c r="P747" s="193"/>
      <c r="Q747" s="193"/>
      <c r="R747" s="193"/>
      <c r="S747" s="193"/>
      <c r="T747" s="194"/>
      <c r="AT747" s="188" t="s">
        <v>147</v>
      </c>
      <c r="AU747" s="188" t="s">
        <v>81</v>
      </c>
      <c r="AV747" s="12" t="s">
        <v>81</v>
      </c>
      <c r="AW747" s="12" t="s">
        <v>37</v>
      </c>
      <c r="AX747" s="12" t="s">
        <v>73</v>
      </c>
      <c r="AY747" s="188" t="s">
        <v>137</v>
      </c>
    </row>
    <row r="748" spans="2:51" s="13" customFormat="1" ht="22.5" customHeight="1">
      <c r="B748" s="195"/>
      <c r="D748" s="196" t="s">
        <v>147</v>
      </c>
      <c r="E748" s="197" t="s">
        <v>3</v>
      </c>
      <c r="F748" s="198" t="s">
        <v>150</v>
      </c>
      <c r="H748" s="199">
        <v>30.25</v>
      </c>
      <c r="I748" s="200"/>
      <c r="L748" s="195"/>
      <c r="M748" s="201"/>
      <c r="N748" s="202"/>
      <c r="O748" s="202"/>
      <c r="P748" s="202"/>
      <c r="Q748" s="202"/>
      <c r="R748" s="202"/>
      <c r="S748" s="202"/>
      <c r="T748" s="203"/>
      <c r="AT748" s="204" t="s">
        <v>147</v>
      </c>
      <c r="AU748" s="204" t="s">
        <v>81</v>
      </c>
      <c r="AV748" s="13" t="s">
        <v>145</v>
      </c>
      <c r="AW748" s="13" t="s">
        <v>37</v>
      </c>
      <c r="AX748" s="13" t="s">
        <v>22</v>
      </c>
      <c r="AY748" s="204" t="s">
        <v>137</v>
      </c>
    </row>
    <row r="749" spans="2:65" s="1" customFormat="1" ht="22.5" customHeight="1">
      <c r="B749" s="163"/>
      <c r="C749" s="164" t="s">
        <v>1227</v>
      </c>
      <c r="D749" s="164" t="s">
        <v>140</v>
      </c>
      <c r="E749" s="165" t="s">
        <v>1228</v>
      </c>
      <c r="F749" s="166" t="s">
        <v>1229</v>
      </c>
      <c r="G749" s="167" t="s">
        <v>143</v>
      </c>
      <c r="H749" s="168">
        <v>6.11</v>
      </c>
      <c r="I749" s="169"/>
      <c r="J749" s="170">
        <f>ROUND(I749*H749,2)</f>
        <v>0</v>
      </c>
      <c r="K749" s="166" t="s">
        <v>3</v>
      </c>
      <c r="L749" s="34"/>
      <c r="M749" s="171" t="s">
        <v>3</v>
      </c>
      <c r="N749" s="172" t="s">
        <v>44</v>
      </c>
      <c r="O749" s="35"/>
      <c r="P749" s="173">
        <f>O749*H749</f>
        <v>0</v>
      </c>
      <c r="Q749" s="173">
        <v>0</v>
      </c>
      <c r="R749" s="173">
        <f>Q749*H749</f>
        <v>0</v>
      </c>
      <c r="S749" s="173">
        <v>0</v>
      </c>
      <c r="T749" s="174">
        <f>S749*H749</f>
        <v>0</v>
      </c>
      <c r="AR749" s="17" t="s">
        <v>221</v>
      </c>
      <c r="AT749" s="17" t="s">
        <v>140</v>
      </c>
      <c r="AU749" s="17" t="s">
        <v>81</v>
      </c>
      <c r="AY749" s="17" t="s">
        <v>137</v>
      </c>
      <c r="BE749" s="175">
        <f>IF(N749="základní",J749,0)</f>
        <v>0</v>
      </c>
      <c r="BF749" s="175">
        <f>IF(N749="snížená",J749,0)</f>
        <v>0</v>
      </c>
      <c r="BG749" s="175">
        <f>IF(N749="zákl. přenesená",J749,0)</f>
        <v>0</v>
      </c>
      <c r="BH749" s="175">
        <f>IF(N749="sníž. přenesená",J749,0)</f>
        <v>0</v>
      </c>
      <c r="BI749" s="175">
        <f>IF(N749="nulová",J749,0)</f>
        <v>0</v>
      </c>
      <c r="BJ749" s="17" t="s">
        <v>22</v>
      </c>
      <c r="BK749" s="175">
        <f>ROUND(I749*H749,2)</f>
        <v>0</v>
      </c>
      <c r="BL749" s="17" t="s">
        <v>221</v>
      </c>
      <c r="BM749" s="17" t="s">
        <v>1230</v>
      </c>
    </row>
    <row r="750" spans="2:47" s="1" customFormat="1" ht="22.5" customHeight="1">
      <c r="B750" s="34"/>
      <c r="D750" s="176" t="s">
        <v>146</v>
      </c>
      <c r="F750" s="177" t="s">
        <v>1229</v>
      </c>
      <c r="I750" s="178"/>
      <c r="L750" s="34"/>
      <c r="M750" s="63"/>
      <c r="N750" s="35"/>
      <c r="O750" s="35"/>
      <c r="P750" s="35"/>
      <c r="Q750" s="35"/>
      <c r="R750" s="35"/>
      <c r="S750" s="35"/>
      <c r="T750" s="64"/>
      <c r="AT750" s="17" t="s">
        <v>146</v>
      </c>
      <c r="AU750" s="17" t="s">
        <v>81</v>
      </c>
    </row>
    <row r="751" spans="2:51" s="11" customFormat="1" ht="31.5" customHeight="1">
      <c r="B751" s="179"/>
      <c r="D751" s="176" t="s">
        <v>147</v>
      </c>
      <c r="E751" s="180" t="s">
        <v>3</v>
      </c>
      <c r="F751" s="181" t="s">
        <v>1231</v>
      </c>
      <c r="H751" s="182" t="s">
        <v>3</v>
      </c>
      <c r="I751" s="183"/>
      <c r="L751" s="179"/>
      <c r="M751" s="184"/>
      <c r="N751" s="185"/>
      <c r="O751" s="185"/>
      <c r="P751" s="185"/>
      <c r="Q751" s="185"/>
      <c r="R751" s="185"/>
      <c r="S751" s="185"/>
      <c r="T751" s="186"/>
      <c r="AT751" s="182" t="s">
        <v>147</v>
      </c>
      <c r="AU751" s="182" t="s">
        <v>81</v>
      </c>
      <c r="AV751" s="11" t="s">
        <v>22</v>
      </c>
      <c r="AW751" s="11" t="s">
        <v>37</v>
      </c>
      <c r="AX751" s="11" t="s">
        <v>73</v>
      </c>
      <c r="AY751" s="182" t="s">
        <v>137</v>
      </c>
    </row>
    <row r="752" spans="2:51" s="12" customFormat="1" ht="22.5" customHeight="1">
      <c r="B752" s="187"/>
      <c r="D752" s="176" t="s">
        <v>147</v>
      </c>
      <c r="E752" s="188" t="s">
        <v>3</v>
      </c>
      <c r="F752" s="189" t="s">
        <v>1232</v>
      </c>
      <c r="H752" s="190">
        <v>6.11</v>
      </c>
      <c r="I752" s="191"/>
      <c r="L752" s="187"/>
      <c r="M752" s="192"/>
      <c r="N752" s="193"/>
      <c r="O752" s="193"/>
      <c r="P752" s="193"/>
      <c r="Q752" s="193"/>
      <c r="R752" s="193"/>
      <c r="S752" s="193"/>
      <c r="T752" s="194"/>
      <c r="AT752" s="188" t="s">
        <v>147</v>
      </c>
      <c r="AU752" s="188" t="s">
        <v>81</v>
      </c>
      <c r="AV752" s="12" t="s">
        <v>81</v>
      </c>
      <c r="AW752" s="12" t="s">
        <v>37</v>
      </c>
      <c r="AX752" s="12" t="s">
        <v>73</v>
      </c>
      <c r="AY752" s="188" t="s">
        <v>137</v>
      </c>
    </row>
    <row r="753" spans="2:51" s="13" customFormat="1" ht="22.5" customHeight="1">
      <c r="B753" s="195"/>
      <c r="D753" s="196" t="s">
        <v>147</v>
      </c>
      <c r="E753" s="197" t="s">
        <v>3</v>
      </c>
      <c r="F753" s="198" t="s">
        <v>150</v>
      </c>
      <c r="H753" s="199">
        <v>6.11</v>
      </c>
      <c r="I753" s="200"/>
      <c r="L753" s="195"/>
      <c r="M753" s="201"/>
      <c r="N753" s="202"/>
      <c r="O753" s="202"/>
      <c r="P753" s="202"/>
      <c r="Q753" s="202"/>
      <c r="R753" s="202"/>
      <c r="S753" s="202"/>
      <c r="T753" s="203"/>
      <c r="AT753" s="204" t="s">
        <v>147</v>
      </c>
      <c r="AU753" s="204" t="s">
        <v>81</v>
      </c>
      <c r="AV753" s="13" t="s">
        <v>145</v>
      </c>
      <c r="AW753" s="13" t="s">
        <v>37</v>
      </c>
      <c r="AX753" s="13" t="s">
        <v>22</v>
      </c>
      <c r="AY753" s="204" t="s">
        <v>137</v>
      </c>
    </row>
    <row r="754" spans="2:65" s="1" customFormat="1" ht="22.5" customHeight="1">
      <c r="B754" s="163"/>
      <c r="C754" s="209" t="s">
        <v>1233</v>
      </c>
      <c r="D754" s="209" t="s">
        <v>202</v>
      </c>
      <c r="E754" s="210" t="s">
        <v>1234</v>
      </c>
      <c r="F754" s="211" t="s">
        <v>1235</v>
      </c>
      <c r="G754" s="212" t="s">
        <v>143</v>
      </c>
      <c r="H754" s="213">
        <v>6.721</v>
      </c>
      <c r="I754" s="214"/>
      <c r="J754" s="215">
        <f>ROUND(I754*H754,2)</f>
        <v>0</v>
      </c>
      <c r="K754" s="211" t="s">
        <v>3</v>
      </c>
      <c r="L754" s="216"/>
      <c r="M754" s="217" t="s">
        <v>3</v>
      </c>
      <c r="N754" s="218" t="s">
        <v>44</v>
      </c>
      <c r="O754" s="35"/>
      <c r="P754" s="173">
        <f>O754*H754</f>
        <v>0</v>
      </c>
      <c r="Q754" s="173">
        <v>0</v>
      </c>
      <c r="R754" s="173">
        <f>Q754*H754</f>
        <v>0</v>
      </c>
      <c r="S754" s="173">
        <v>0</v>
      </c>
      <c r="T754" s="174">
        <f>S754*H754</f>
        <v>0</v>
      </c>
      <c r="AR754" s="17" t="s">
        <v>316</v>
      </c>
      <c r="AT754" s="17" t="s">
        <v>202</v>
      </c>
      <c r="AU754" s="17" t="s">
        <v>81</v>
      </c>
      <c r="AY754" s="17" t="s">
        <v>137</v>
      </c>
      <c r="BE754" s="175">
        <f>IF(N754="základní",J754,0)</f>
        <v>0</v>
      </c>
      <c r="BF754" s="175">
        <f>IF(N754="snížená",J754,0)</f>
        <v>0</v>
      </c>
      <c r="BG754" s="175">
        <f>IF(N754="zákl. přenesená",J754,0)</f>
        <v>0</v>
      </c>
      <c r="BH754" s="175">
        <f>IF(N754="sníž. přenesená",J754,0)</f>
        <v>0</v>
      </c>
      <c r="BI754" s="175">
        <f>IF(N754="nulová",J754,0)</f>
        <v>0</v>
      </c>
      <c r="BJ754" s="17" t="s">
        <v>22</v>
      </c>
      <c r="BK754" s="175">
        <f>ROUND(I754*H754,2)</f>
        <v>0</v>
      </c>
      <c r="BL754" s="17" t="s">
        <v>221</v>
      </c>
      <c r="BM754" s="17" t="s">
        <v>1236</v>
      </c>
    </row>
    <row r="755" spans="2:47" s="1" customFormat="1" ht="22.5" customHeight="1">
      <c r="B755" s="34"/>
      <c r="D755" s="176" t="s">
        <v>146</v>
      </c>
      <c r="F755" s="177" t="s">
        <v>1235</v>
      </c>
      <c r="I755" s="178"/>
      <c r="L755" s="34"/>
      <c r="M755" s="63"/>
      <c r="N755" s="35"/>
      <c r="O755" s="35"/>
      <c r="P755" s="35"/>
      <c r="Q755" s="35"/>
      <c r="R755" s="35"/>
      <c r="S755" s="35"/>
      <c r="T755" s="64"/>
      <c r="AT755" s="17" t="s">
        <v>146</v>
      </c>
      <c r="AU755" s="17" t="s">
        <v>81</v>
      </c>
    </row>
    <row r="756" spans="2:51" s="11" customFormat="1" ht="31.5" customHeight="1">
      <c r="B756" s="179"/>
      <c r="D756" s="176" t="s">
        <v>147</v>
      </c>
      <c r="E756" s="180" t="s">
        <v>3</v>
      </c>
      <c r="F756" s="181" t="s">
        <v>1237</v>
      </c>
      <c r="H756" s="182" t="s">
        <v>3</v>
      </c>
      <c r="I756" s="183"/>
      <c r="L756" s="179"/>
      <c r="M756" s="184"/>
      <c r="N756" s="185"/>
      <c r="O756" s="185"/>
      <c r="P756" s="185"/>
      <c r="Q756" s="185"/>
      <c r="R756" s="185"/>
      <c r="S756" s="185"/>
      <c r="T756" s="186"/>
      <c r="AT756" s="182" t="s">
        <v>147</v>
      </c>
      <c r="AU756" s="182" t="s">
        <v>81</v>
      </c>
      <c r="AV756" s="11" t="s">
        <v>22</v>
      </c>
      <c r="AW756" s="11" t="s">
        <v>37</v>
      </c>
      <c r="AX756" s="11" t="s">
        <v>73</v>
      </c>
      <c r="AY756" s="182" t="s">
        <v>137</v>
      </c>
    </row>
    <row r="757" spans="2:51" s="12" customFormat="1" ht="22.5" customHeight="1">
      <c r="B757" s="187"/>
      <c r="D757" s="176" t="s">
        <v>147</v>
      </c>
      <c r="E757" s="188" t="s">
        <v>3</v>
      </c>
      <c r="F757" s="189" t="s">
        <v>1238</v>
      </c>
      <c r="H757" s="190">
        <v>6.721</v>
      </c>
      <c r="I757" s="191"/>
      <c r="L757" s="187"/>
      <c r="M757" s="192"/>
      <c r="N757" s="193"/>
      <c r="O757" s="193"/>
      <c r="P757" s="193"/>
      <c r="Q757" s="193"/>
      <c r="R757" s="193"/>
      <c r="S757" s="193"/>
      <c r="T757" s="194"/>
      <c r="AT757" s="188" t="s">
        <v>147</v>
      </c>
      <c r="AU757" s="188" t="s">
        <v>81</v>
      </c>
      <c r="AV757" s="12" t="s">
        <v>81</v>
      </c>
      <c r="AW757" s="12" t="s">
        <v>37</v>
      </c>
      <c r="AX757" s="12" t="s">
        <v>73</v>
      </c>
      <c r="AY757" s="188" t="s">
        <v>137</v>
      </c>
    </row>
    <row r="758" spans="2:51" s="13" customFormat="1" ht="22.5" customHeight="1">
      <c r="B758" s="195"/>
      <c r="D758" s="196" t="s">
        <v>147</v>
      </c>
      <c r="E758" s="197" t="s">
        <v>3</v>
      </c>
      <c r="F758" s="198" t="s">
        <v>150</v>
      </c>
      <c r="H758" s="199">
        <v>6.721</v>
      </c>
      <c r="I758" s="200"/>
      <c r="L758" s="195"/>
      <c r="M758" s="201"/>
      <c r="N758" s="202"/>
      <c r="O758" s="202"/>
      <c r="P758" s="202"/>
      <c r="Q758" s="202"/>
      <c r="R758" s="202"/>
      <c r="S758" s="202"/>
      <c r="T758" s="203"/>
      <c r="AT758" s="204" t="s">
        <v>147</v>
      </c>
      <c r="AU758" s="204" t="s">
        <v>81</v>
      </c>
      <c r="AV758" s="13" t="s">
        <v>145</v>
      </c>
      <c r="AW758" s="13" t="s">
        <v>37</v>
      </c>
      <c r="AX758" s="13" t="s">
        <v>22</v>
      </c>
      <c r="AY758" s="204" t="s">
        <v>137</v>
      </c>
    </row>
    <row r="759" spans="2:65" s="1" customFormat="1" ht="22.5" customHeight="1">
      <c r="B759" s="163"/>
      <c r="C759" s="164" t="s">
        <v>1239</v>
      </c>
      <c r="D759" s="164" t="s">
        <v>140</v>
      </c>
      <c r="E759" s="165" t="s">
        <v>580</v>
      </c>
      <c r="F759" s="166" t="s">
        <v>581</v>
      </c>
      <c r="G759" s="167" t="s">
        <v>342</v>
      </c>
      <c r="H759" s="219"/>
      <c r="I759" s="169"/>
      <c r="J759" s="170">
        <f>ROUND(I759*H759,2)</f>
        <v>0</v>
      </c>
      <c r="K759" s="166" t="s">
        <v>3</v>
      </c>
      <c r="L759" s="34"/>
      <c r="M759" s="171" t="s">
        <v>3</v>
      </c>
      <c r="N759" s="172" t="s">
        <v>44</v>
      </c>
      <c r="O759" s="35"/>
      <c r="P759" s="173">
        <f>O759*H759</f>
        <v>0</v>
      </c>
      <c r="Q759" s="173">
        <v>0</v>
      </c>
      <c r="R759" s="173">
        <f>Q759*H759</f>
        <v>0</v>
      </c>
      <c r="S759" s="173">
        <v>0</v>
      </c>
      <c r="T759" s="174">
        <f>S759*H759</f>
        <v>0</v>
      </c>
      <c r="AR759" s="17" t="s">
        <v>221</v>
      </c>
      <c r="AT759" s="17" t="s">
        <v>140</v>
      </c>
      <c r="AU759" s="17" t="s">
        <v>81</v>
      </c>
      <c r="AY759" s="17" t="s">
        <v>137</v>
      </c>
      <c r="BE759" s="175">
        <f>IF(N759="základní",J759,0)</f>
        <v>0</v>
      </c>
      <c r="BF759" s="175">
        <f>IF(N759="snížená",J759,0)</f>
        <v>0</v>
      </c>
      <c r="BG759" s="175">
        <f>IF(N759="zákl. přenesená",J759,0)</f>
        <v>0</v>
      </c>
      <c r="BH759" s="175">
        <f>IF(N759="sníž. přenesená",J759,0)</f>
        <v>0</v>
      </c>
      <c r="BI759" s="175">
        <f>IF(N759="nulová",J759,0)</f>
        <v>0</v>
      </c>
      <c r="BJ759" s="17" t="s">
        <v>22</v>
      </c>
      <c r="BK759" s="175">
        <f>ROUND(I759*H759,2)</f>
        <v>0</v>
      </c>
      <c r="BL759" s="17" t="s">
        <v>221</v>
      </c>
      <c r="BM759" s="17" t="s">
        <v>1240</v>
      </c>
    </row>
    <row r="760" spans="2:47" s="1" customFormat="1" ht="22.5" customHeight="1">
      <c r="B760" s="34"/>
      <c r="D760" s="176" t="s">
        <v>146</v>
      </c>
      <c r="F760" s="177" t="s">
        <v>581</v>
      </c>
      <c r="I760" s="178"/>
      <c r="L760" s="34"/>
      <c r="M760" s="63"/>
      <c r="N760" s="35"/>
      <c r="O760" s="35"/>
      <c r="P760" s="35"/>
      <c r="Q760" s="35"/>
      <c r="R760" s="35"/>
      <c r="S760" s="35"/>
      <c r="T760" s="64"/>
      <c r="AT760" s="17" t="s">
        <v>146</v>
      </c>
      <c r="AU760" s="17" t="s">
        <v>81</v>
      </c>
    </row>
    <row r="761" spans="2:63" s="10" customFormat="1" ht="29.25" customHeight="1">
      <c r="B761" s="149"/>
      <c r="D761" s="160" t="s">
        <v>72</v>
      </c>
      <c r="E761" s="161" t="s">
        <v>582</v>
      </c>
      <c r="F761" s="161" t="s">
        <v>583</v>
      </c>
      <c r="I761" s="152"/>
      <c r="J761" s="162">
        <f>BK761</f>
        <v>0</v>
      </c>
      <c r="L761" s="149"/>
      <c r="M761" s="154"/>
      <c r="N761" s="155"/>
      <c r="O761" s="155"/>
      <c r="P761" s="156">
        <f>SUM(P762:P795)</f>
        <v>0</v>
      </c>
      <c r="Q761" s="155"/>
      <c r="R761" s="156">
        <f>SUM(R762:R795)</f>
        <v>0</v>
      </c>
      <c r="S761" s="155"/>
      <c r="T761" s="157">
        <f>SUM(T762:T795)</f>
        <v>0</v>
      </c>
      <c r="AR761" s="150" t="s">
        <v>81</v>
      </c>
      <c r="AT761" s="158" t="s">
        <v>72</v>
      </c>
      <c r="AU761" s="158" t="s">
        <v>22</v>
      </c>
      <c r="AY761" s="150" t="s">
        <v>137</v>
      </c>
      <c r="BK761" s="159">
        <f>SUM(BK762:BK795)</f>
        <v>0</v>
      </c>
    </row>
    <row r="762" spans="2:65" s="1" customFormat="1" ht="22.5" customHeight="1">
      <c r="B762" s="163"/>
      <c r="C762" s="164" t="s">
        <v>1241</v>
      </c>
      <c r="D762" s="164" t="s">
        <v>140</v>
      </c>
      <c r="E762" s="165" t="s">
        <v>585</v>
      </c>
      <c r="F762" s="166" t="s">
        <v>586</v>
      </c>
      <c r="G762" s="167" t="s">
        <v>143</v>
      </c>
      <c r="H762" s="168">
        <v>145.91</v>
      </c>
      <c r="I762" s="169"/>
      <c r="J762" s="170">
        <f>ROUND(I762*H762,2)</f>
        <v>0</v>
      </c>
      <c r="K762" s="166" t="s">
        <v>3</v>
      </c>
      <c r="L762" s="34"/>
      <c r="M762" s="171" t="s">
        <v>3</v>
      </c>
      <c r="N762" s="172" t="s">
        <v>44</v>
      </c>
      <c r="O762" s="35"/>
      <c r="P762" s="173">
        <f>O762*H762</f>
        <v>0</v>
      </c>
      <c r="Q762" s="173">
        <v>0</v>
      </c>
      <c r="R762" s="173">
        <f>Q762*H762</f>
        <v>0</v>
      </c>
      <c r="S762" s="173">
        <v>0</v>
      </c>
      <c r="T762" s="174">
        <f>S762*H762</f>
        <v>0</v>
      </c>
      <c r="AR762" s="17" t="s">
        <v>221</v>
      </c>
      <c r="AT762" s="17" t="s">
        <v>140</v>
      </c>
      <c r="AU762" s="17" t="s">
        <v>81</v>
      </c>
      <c r="AY762" s="17" t="s">
        <v>137</v>
      </c>
      <c r="BE762" s="175">
        <f>IF(N762="základní",J762,0)</f>
        <v>0</v>
      </c>
      <c r="BF762" s="175">
        <f>IF(N762="snížená",J762,0)</f>
        <v>0</v>
      </c>
      <c r="BG762" s="175">
        <f>IF(N762="zákl. přenesená",J762,0)</f>
        <v>0</v>
      </c>
      <c r="BH762" s="175">
        <f>IF(N762="sníž. přenesená",J762,0)</f>
        <v>0</v>
      </c>
      <c r="BI762" s="175">
        <f>IF(N762="nulová",J762,0)</f>
        <v>0</v>
      </c>
      <c r="BJ762" s="17" t="s">
        <v>22</v>
      </c>
      <c r="BK762" s="175">
        <f>ROUND(I762*H762,2)</f>
        <v>0</v>
      </c>
      <c r="BL762" s="17" t="s">
        <v>221</v>
      </c>
      <c r="BM762" s="17" t="s">
        <v>1242</v>
      </c>
    </row>
    <row r="763" spans="2:47" s="1" customFormat="1" ht="22.5" customHeight="1">
      <c r="B763" s="34"/>
      <c r="D763" s="176" t="s">
        <v>146</v>
      </c>
      <c r="F763" s="177" t="s">
        <v>586</v>
      </c>
      <c r="I763" s="178"/>
      <c r="L763" s="34"/>
      <c r="M763" s="63"/>
      <c r="N763" s="35"/>
      <c r="O763" s="35"/>
      <c r="P763" s="35"/>
      <c r="Q763" s="35"/>
      <c r="R763" s="35"/>
      <c r="S763" s="35"/>
      <c r="T763" s="64"/>
      <c r="AT763" s="17" t="s">
        <v>146</v>
      </c>
      <c r="AU763" s="17" t="s">
        <v>81</v>
      </c>
    </row>
    <row r="764" spans="2:51" s="11" customFormat="1" ht="31.5" customHeight="1">
      <c r="B764" s="179"/>
      <c r="D764" s="176" t="s">
        <v>147</v>
      </c>
      <c r="E764" s="180" t="s">
        <v>3</v>
      </c>
      <c r="F764" s="181" t="s">
        <v>587</v>
      </c>
      <c r="H764" s="182" t="s">
        <v>3</v>
      </c>
      <c r="I764" s="183"/>
      <c r="L764" s="179"/>
      <c r="M764" s="184"/>
      <c r="N764" s="185"/>
      <c r="O764" s="185"/>
      <c r="P764" s="185"/>
      <c r="Q764" s="185"/>
      <c r="R764" s="185"/>
      <c r="S764" s="185"/>
      <c r="T764" s="186"/>
      <c r="AT764" s="182" t="s">
        <v>147</v>
      </c>
      <c r="AU764" s="182" t="s">
        <v>81</v>
      </c>
      <c r="AV764" s="11" t="s">
        <v>22</v>
      </c>
      <c r="AW764" s="11" t="s">
        <v>37</v>
      </c>
      <c r="AX764" s="11" t="s">
        <v>73</v>
      </c>
      <c r="AY764" s="182" t="s">
        <v>137</v>
      </c>
    </row>
    <row r="765" spans="2:51" s="12" customFormat="1" ht="22.5" customHeight="1">
      <c r="B765" s="187"/>
      <c r="D765" s="176" t="s">
        <v>147</v>
      </c>
      <c r="E765" s="188" t="s">
        <v>3</v>
      </c>
      <c r="F765" s="189" t="s">
        <v>1243</v>
      </c>
      <c r="H765" s="190">
        <v>73.41</v>
      </c>
      <c r="I765" s="191"/>
      <c r="L765" s="187"/>
      <c r="M765" s="192"/>
      <c r="N765" s="193"/>
      <c r="O765" s="193"/>
      <c r="P765" s="193"/>
      <c r="Q765" s="193"/>
      <c r="R765" s="193"/>
      <c r="S765" s="193"/>
      <c r="T765" s="194"/>
      <c r="AT765" s="188" t="s">
        <v>147</v>
      </c>
      <c r="AU765" s="188" t="s">
        <v>81</v>
      </c>
      <c r="AV765" s="12" t="s">
        <v>81</v>
      </c>
      <c r="AW765" s="12" t="s">
        <v>37</v>
      </c>
      <c r="AX765" s="12" t="s">
        <v>73</v>
      </c>
      <c r="AY765" s="188" t="s">
        <v>137</v>
      </c>
    </row>
    <row r="766" spans="2:51" s="12" customFormat="1" ht="22.5" customHeight="1">
      <c r="B766" s="187"/>
      <c r="D766" s="176" t="s">
        <v>147</v>
      </c>
      <c r="E766" s="188" t="s">
        <v>3</v>
      </c>
      <c r="F766" s="189" t="s">
        <v>1244</v>
      </c>
      <c r="H766" s="190">
        <v>72.5</v>
      </c>
      <c r="I766" s="191"/>
      <c r="L766" s="187"/>
      <c r="M766" s="192"/>
      <c r="N766" s="193"/>
      <c r="O766" s="193"/>
      <c r="P766" s="193"/>
      <c r="Q766" s="193"/>
      <c r="R766" s="193"/>
      <c r="S766" s="193"/>
      <c r="T766" s="194"/>
      <c r="AT766" s="188" t="s">
        <v>147</v>
      </c>
      <c r="AU766" s="188" t="s">
        <v>81</v>
      </c>
      <c r="AV766" s="12" t="s">
        <v>81</v>
      </c>
      <c r="AW766" s="12" t="s">
        <v>37</v>
      </c>
      <c r="AX766" s="12" t="s">
        <v>73</v>
      </c>
      <c r="AY766" s="188" t="s">
        <v>137</v>
      </c>
    </row>
    <row r="767" spans="2:51" s="13" customFormat="1" ht="22.5" customHeight="1">
      <c r="B767" s="195"/>
      <c r="D767" s="196" t="s">
        <v>147</v>
      </c>
      <c r="E767" s="197" t="s">
        <v>3</v>
      </c>
      <c r="F767" s="198" t="s">
        <v>150</v>
      </c>
      <c r="H767" s="199">
        <v>145.91</v>
      </c>
      <c r="I767" s="200"/>
      <c r="L767" s="195"/>
      <c r="M767" s="201"/>
      <c r="N767" s="202"/>
      <c r="O767" s="202"/>
      <c r="P767" s="202"/>
      <c r="Q767" s="202"/>
      <c r="R767" s="202"/>
      <c r="S767" s="202"/>
      <c r="T767" s="203"/>
      <c r="AT767" s="204" t="s">
        <v>147</v>
      </c>
      <c r="AU767" s="204" t="s">
        <v>81</v>
      </c>
      <c r="AV767" s="13" t="s">
        <v>145</v>
      </c>
      <c r="AW767" s="13" t="s">
        <v>37</v>
      </c>
      <c r="AX767" s="13" t="s">
        <v>22</v>
      </c>
      <c r="AY767" s="204" t="s">
        <v>137</v>
      </c>
    </row>
    <row r="768" spans="2:65" s="1" customFormat="1" ht="22.5" customHeight="1">
      <c r="B768" s="163"/>
      <c r="C768" s="164" t="s">
        <v>1245</v>
      </c>
      <c r="D768" s="164" t="s">
        <v>140</v>
      </c>
      <c r="E768" s="165" t="s">
        <v>595</v>
      </c>
      <c r="F768" s="166" t="s">
        <v>596</v>
      </c>
      <c r="G768" s="167" t="s">
        <v>143</v>
      </c>
      <c r="H768" s="168">
        <v>145.91</v>
      </c>
      <c r="I768" s="169"/>
      <c r="J768" s="170">
        <f>ROUND(I768*H768,2)</f>
        <v>0</v>
      </c>
      <c r="K768" s="166" t="s">
        <v>3</v>
      </c>
      <c r="L768" s="34"/>
      <c r="M768" s="171" t="s">
        <v>3</v>
      </c>
      <c r="N768" s="172" t="s">
        <v>44</v>
      </c>
      <c r="O768" s="35"/>
      <c r="P768" s="173">
        <f>O768*H768</f>
        <v>0</v>
      </c>
      <c r="Q768" s="173">
        <v>0</v>
      </c>
      <c r="R768" s="173">
        <f>Q768*H768</f>
        <v>0</v>
      </c>
      <c r="S768" s="173">
        <v>0</v>
      </c>
      <c r="T768" s="174">
        <f>S768*H768</f>
        <v>0</v>
      </c>
      <c r="AR768" s="17" t="s">
        <v>221</v>
      </c>
      <c r="AT768" s="17" t="s">
        <v>140</v>
      </c>
      <c r="AU768" s="17" t="s">
        <v>81</v>
      </c>
      <c r="AY768" s="17" t="s">
        <v>137</v>
      </c>
      <c r="BE768" s="175">
        <f>IF(N768="základní",J768,0)</f>
        <v>0</v>
      </c>
      <c r="BF768" s="175">
        <f>IF(N768="snížená",J768,0)</f>
        <v>0</v>
      </c>
      <c r="BG768" s="175">
        <f>IF(N768="zákl. přenesená",J768,0)</f>
        <v>0</v>
      </c>
      <c r="BH768" s="175">
        <f>IF(N768="sníž. přenesená",J768,0)</f>
        <v>0</v>
      </c>
      <c r="BI768" s="175">
        <f>IF(N768="nulová",J768,0)</f>
        <v>0</v>
      </c>
      <c r="BJ768" s="17" t="s">
        <v>22</v>
      </c>
      <c r="BK768" s="175">
        <f>ROUND(I768*H768,2)</f>
        <v>0</v>
      </c>
      <c r="BL768" s="17" t="s">
        <v>221</v>
      </c>
      <c r="BM768" s="17" t="s">
        <v>1246</v>
      </c>
    </row>
    <row r="769" spans="2:47" s="1" customFormat="1" ht="22.5" customHeight="1">
      <c r="B769" s="34"/>
      <c r="D769" s="196" t="s">
        <v>146</v>
      </c>
      <c r="F769" s="208" t="s">
        <v>596</v>
      </c>
      <c r="I769" s="178"/>
      <c r="L769" s="34"/>
      <c r="M769" s="63"/>
      <c r="N769" s="35"/>
      <c r="O769" s="35"/>
      <c r="P769" s="35"/>
      <c r="Q769" s="35"/>
      <c r="R769" s="35"/>
      <c r="S769" s="35"/>
      <c r="T769" s="64"/>
      <c r="AT769" s="17" t="s">
        <v>146</v>
      </c>
      <c r="AU769" s="17" t="s">
        <v>81</v>
      </c>
    </row>
    <row r="770" spans="2:65" s="1" customFormat="1" ht="22.5" customHeight="1">
      <c r="B770" s="163"/>
      <c r="C770" s="164" t="s">
        <v>1247</v>
      </c>
      <c r="D770" s="164" t="s">
        <v>140</v>
      </c>
      <c r="E770" s="165" t="s">
        <v>598</v>
      </c>
      <c r="F770" s="166" t="s">
        <v>599</v>
      </c>
      <c r="G770" s="167" t="s">
        <v>143</v>
      </c>
      <c r="H770" s="168">
        <v>145.91</v>
      </c>
      <c r="I770" s="169"/>
      <c r="J770" s="170">
        <f>ROUND(I770*H770,2)</f>
        <v>0</v>
      </c>
      <c r="K770" s="166" t="s">
        <v>3</v>
      </c>
      <c r="L770" s="34"/>
      <c r="M770" s="171" t="s">
        <v>3</v>
      </c>
      <c r="N770" s="172" t="s">
        <v>44</v>
      </c>
      <c r="O770" s="35"/>
      <c r="P770" s="173">
        <f>O770*H770</f>
        <v>0</v>
      </c>
      <c r="Q770" s="173">
        <v>0</v>
      </c>
      <c r="R770" s="173">
        <f>Q770*H770</f>
        <v>0</v>
      </c>
      <c r="S770" s="173">
        <v>0</v>
      </c>
      <c r="T770" s="174">
        <f>S770*H770</f>
        <v>0</v>
      </c>
      <c r="AR770" s="17" t="s">
        <v>221</v>
      </c>
      <c r="AT770" s="17" t="s">
        <v>140</v>
      </c>
      <c r="AU770" s="17" t="s">
        <v>81</v>
      </c>
      <c r="AY770" s="17" t="s">
        <v>137</v>
      </c>
      <c r="BE770" s="175">
        <f>IF(N770="základní",J770,0)</f>
        <v>0</v>
      </c>
      <c r="BF770" s="175">
        <f>IF(N770="snížená",J770,0)</f>
        <v>0</v>
      </c>
      <c r="BG770" s="175">
        <f>IF(N770="zákl. přenesená",J770,0)</f>
        <v>0</v>
      </c>
      <c r="BH770" s="175">
        <f>IF(N770="sníž. přenesená",J770,0)</f>
        <v>0</v>
      </c>
      <c r="BI770" s="175">
        <f>IF(N770="nulová",J770,0)</f>
        <v>0</v>
      </c>
      <c r="BJ770" s="17" t="s">
        <v>22</v>
      </c>
      <c r="BK770" s="175">
        <f>ROUND(I770*H770,2)</f>
        <v>0</v>
      </c>
      <c r="BL770" s="17" t="s">
        <v>221</v>
      </c>
      <c r="BM770" s="17" t="s">
        <v>1248</v>
      </c>
    </row>
    <row r="771" spans="2:47" s="1" customFormat="1" ht="22.5" customHeight="1">
      <c r="B771" s="34"/>
      <c r="D771" s="196" t="s">
        <v>146</v>
      </c>
      <c r="F771" s="208" t="s">
        <v>599</v>
      </c>
      <c r="I771" s="178"/>
      <c r="L771" s="34"/>
      <c r="M771" s="63"/>
      <c r="N771" s="35"/>
      <c r="O771" s="35"/>
      <c r="P771" s="35"/>
      <c r="Q771" s="35"/>
      <c r="R771" s="35"/>
      <c r="S771" s="35"/>
      <c r="T771" s="64"/>
      <c r="AT771" s="17" t="s">
        <v>146</v>
      </c>
      <c r="AU771" s="17" t="s">
        <v>81</v>
      </c>
    </row>
    <row r="772" spans="2:65" s="1" customFormat="1" ht="22.5" customHeight="1">
      <c r="B772" s="163"/>
      <c r="C772" s="164" t="s">
        <v>1249</v>
      </c>
      <c r="D772" s="164" t="s">
        <v>140</v>
      </c>
      <c r="E772" s="165" t="s">
        <v>601</v>
      </c>
      <c r="F772" s="166" t="s">
        <v>602</v>
      </c>
      <c r="G772" s="167" t="s">
        <v>143</v>
      </c>
      <c r="H772" s="168">
        <v>145.91</v>
      </c>
      <c r="I772" s="169"/>
      <c r="J772" s="170">
        <f>ROUND(I772*H772,2)</f>
        <v>0</v>
      </c>
      <c r="K772" s="166" t="s">
        <v>3</v>
      </c>
      <c r="L772" s="34"/>
      <c r="M772" s="171" t="s">
        <v>3</v>
      </c>
      <c r="N772" s="172" t="s">
        <v>44</v>
      </c>
      <c r="O772" s="35"/>
      <c r="P772" s="173">
        <f>O772*H772</f>
        <v>0</v>
      </c>
      <c r="Q772" s="173">
        <v>0</v>
      </c>
      <c r="R772" s="173">
        <f>Q772*H772</f>
        <v>0</v>
      </c>
      <c r="S772" s="173">
        <v>0</v>
      </c>
      <c r="T772" s="174">
        <f>S772*H772</f>
        <v>0</v>
      </c>
      <c r="AR772" s="17" t="s">
        <v>221</v>
      </c>
      <c r="AT772" s="17" t="s">
        <v>140</v>
      </c>
      <c r="AU772" s="17" t="s">
        <v>81</v>
      </c>
      <c r="AY772" s="17" t="s">
        <v>137</v>
      </c>
      <c r="BE772" s="175">
        <f>IF(N772="základní",J772,0)</f>
        <v>0</v>
      </c>
      <c r="BF772" s="175">
        <f>IF(N772="snížená",J772,0)</f>
        <v>0</v>
      </c>
      <c r="BG772" s="175">
        <f>IF(N772="zákl. přenesená",J772,0)</f>
        <v>0</v>
      </c>
      <c r="BH772" s="175">
        <f>IF(N772="sníž. přenesená",J772,0)</f>
        <v>0</v>
      </c>
      <c r="BI772" s="175">
        <f>IF(N772="nulová",J772,0)</f>
        <v>0</v>
      </c>
      <c r="BJ772" s="17" t="s">
        <v>22</v>
      </c>
      <c r="BK772" s="175">
        <f>ROUND(I772*H772,2)</f>
        <v>0</v>
      </c>
      <c r="BL772" s="17" t="s">
        <v>221</v>
      </c>
      <c r="BM772" s="17" t="s">
        <v>1250</v>
      </c>
    </row>
    <row r="773" spans="2:47" s="1" customFormat="1" ht="22.5" customHeight="1">
      <c r="B773" s="34"/>
      <c r="D773" s="176" t="s">
        <v>146</v>
      </c>
      <c r="F773" s="177" t="s">
        <v>602</v>
      </c>
      <c r="I773" s="178"/>
      <c r="L773" s="34"/>
      <c r="M773" s="63"/>
      <c r="N773" s="35"/>
      <c r="O773" s="35"/>
      <c r="P773" s="35"/>
      <c r="Q773" s="35"/>
      <c r="R773" s="35"/>
      <c r="S773" s="35"/>
      <c r="T773" s="64"/>
      <c r="AT773" s="17" t="s">
        <v>146</v>
      </c>
      <c r="AU773" s="17" t="s">
        <v>81</v>
      </c>
    </row>
    <row r="774" spans="2:51" s="11" customFormat="1" ht="22.5" customHeight="1">
      <c r="B774" s="179"/>
      <c r="D774" s="176" t="s">
        <v>147</v>
      </c>
      <c r="E774" s="180" t="s">
        <v>3</v>
      </c>
      <c r="F774" s="181" t="s">
        <v>603</v>
      </c>
      <c r="H774" s="182" t="s">
        <v>3</v>
      </c>
      <c r="I774" s="183"/>
      <c r="L774" s="179"/>
      <c r="M774" s="184"/>
      <c r="N774" s="185"/>
      <c r="O774" s="185"/>
      <c r="P774" s="185"/>
      <c r="Q774" s="185"/>
      <c r="R774" s="185"/>
      <c r="S774" s="185"/>
      <c r="T774" s="186"/>
      <c r="AT774" s="182" t="s">
        <v>147</v>
      </c>
      <c r="AU774" s="182" t="s">
        <v>81</v>
      </c>
      <c r="AV774" s="11" t="s">
        <v>22</v>
      </c>
      <c r="AW774" s="11" t="s">
        <v>37</v>
      </c>
      <c r="AX774" s="11" t="s">
        <v>73</v>
      </c>
      <c r="AY774" s="182" t="s">
        <v>137</v>
      </c>
    </row>
    <row r="775" spans="2:51" s="12" customFormat="1" ht="22.5" customHeight="1">
      <c r="B775" s="187"/>
      <c r="D775" s="176" t="s">
        <v>147</v>
      </c>
      <c r="E775" s="188" t="s">
        <v>3</v>
      </c>
      <c r="F775" s="189" t="s">
        <v>1251</v>
      </c>
      <c r="H775" s="190">
        <v>145.91</v>
      </c>
      <c r="I775" s="191"/>
      <c r="L775" s="187"/>
      <c r="M775" s="192"/>
      <c r="N775" s="193"/>
      <c r="O775" s="193"/>
      <c r="P775" s="193"/>
      <c r="Q775" s="193"/>
      <c r="R775" s="193"/>
      <c r="S775" s="193"/>
      <c r="T775" s="194"/>
      <c r="AT775" s="188" t="s">
        <v>147</v>
      </c>
      <c r="AU775" s="188" t="s">
        <v>81</v>
      </c>
      <c r="AV775" s="12" t="s">
        <v>81</v>
      </c>
      <c r="AW775" s="12" t="s">
        <v>37</v>
      </c>
      <c r="AX775" s="12" t="s">
        <v>73</v>
      </c>
      <c r="AY775" s="188" t="s">
        <v>137</v>
      </c>
    </row>
    <row r="776" spans="2:51" s="13" customFormat="1" ht="22.5" customHeight="1">
      <c r="B776" s="195"/>
      <c r="D776" s="196" t="s">
        <v>147</v>
      </c>
      <c r="E776" s="197" t="s">
        <v>3</v>
      </c>
      <c r="F776" s="198" t="s">
        <v>150</v>
      </c>
      <c r="H776" s="199">
        <v>145.91</v>
      </c>
      <c r="I776" s="200"/>
      <c r="L776" s="195"/>
      <c r="M776" s="201"/>
      <c r="N776" s="202"/>
      <c r="O776" s="202"/>
      <c r="P776" s="202"/>
      <c r="Q776" s="202"/>
      <c r="R776" s="202"/>
      <c r="S776" s="202"/>
      <c r="T776" s="203"/>
      <c r="AT776" s="204" t="s">
        <v>147</v>
      </c>
      <c r="AU776" s="204" t="s">
        <v>81</v>
      </c>
      <c r="AV776" s="13" t="s">
        <v>145</v>
      </c>
      <c r="AW776" s="13" t="s">
        <v>37</v>
      </c>
      <c r="AX776" s="13" t="s">
        <v>22</v>
      </c>
      <c r="AY776" s="204" t="s">
        <v>137</v>
      </c>
    </row>
    <row r="777" spans="2:65" s="1" customFormat="1" ht="22.5" customHeight="1">
      <c r="B777" s="163"/>
      <c r="C777" s="164" t="s">
        <v>1252</v>
      </c>
      <c r="D777" s="164" t="s">
        <v>140</v>
      </c>
      <c r="E777" s="165" t="s">
        <v>605</v>
      </c>
      <c r="F777" s="166" t="s">
        <v>606</v>
      </c>
      <c r="G777" s="167" t="s">
        <v>143</v>
      </c>
      <c r="H777" s="168">
        <v>145.91</v>
      </c>
      <c r="I777" s="169"/>
      <c r="J777" s="170">
        <f>ROUND(I777*H777,2)</f>
        <v>0</v>
      </c>
      <c r="K777" s="166" t="s">
        <v>3</v>
      </c>
      <c r="L777" s="34"/>
      <c r="M777" s="171" t="s">
        <v>3</v>
      </c>
      <c r="N777" s="172" t="s">
        <v>44</v>
      </c>
      <c r="O777" s="35"/>
      <c r="P777" s="173">
        <f>O777*H777</f>
        <v>0</v>
      </c>
      <c r="Q777" s="173">
        <v>0</v>
      </c>
      <c r="R777" s="173">
        <f>Q777*H777</f>
        <v>0</v>
      </c>
      <c r="S777" s="173">
        <v>0</v>
      </c>
      <c r="T777" s="174">
        <f>S777*H777</f>
        <v>0</v>
      </c>
      <c r="AR777" s="17" t="s">
        <v>221</v>
      </c>
      <c r="AT777" s="17" t="s">
        <v>140</v>
      </c>
      <c r="AU777" s="17" t="s">
        <v>81</v>
      </c>
      <c r="AY777" s="17" t="s">
        <v>137</v>
      </c>
      <c r="BE777" s="175">
        <f>IF(N777="základní",J777,0)</f>
        <v>0</v>
      </c>
      <c r="BF777" s="175">
        <f>IF(N777="snížená",J777,0)</f>
        <v>0</v>
      </c>
      <c r="BG777" s="175">
        <f>IF(N777="zákl. přenesená",J777,0)</f>
        <v>0</v>
      </c>
      <c r="BH777" s="175">
        <f>IF(N777="sníž. přenesená",J777,0)</f>
        <v>0</v>
      </c>
      <c r="BI777" s="175">
        <f>IF(N777="nulová",J777,0)</f>
        <v>0</v>
      </c>
      <c r="BJ777" s="17" t="s">
        <v>22</v>
      </c>
      <c r="BK777" s="175">
        <f>ROUND(I777*H777,2)</f>
        <v>0</v>
      </c>
      <c r="BL777" s="17" t="s">
        <v>221</v>
      </c>
      <c r="BM777" s="17" t="s">
        <v>1253</v>
      </c>
    </row>
    <row r="778" spans="2:47" s="1" customFormat="1" ht="22.5" customHeight="1">
      <c r="B778" s="34"/>
      <c r="D778" s="176" t="s">
        <v>146</v>
      </c>
      <c r="F778" s="177" t="s">
        <v>606</v>
      </c>
      <c r="I778" s="178"/>
      <c r="L778" s="34"/>
      <c r="M778" s="63"/>
      <c r="N778" s="35"/>
      <c r="O778" s="35"/>
      <c r="P778" s="35"/>
      <c r="Q778" s="35"/>
      <c r="R778" s="35"/>
      <c r="S778" s="35"/>
      <c r="T778" s="64"/>
      <c r="AT778" s="17" t="s">
        <v>146</v>
      </c>
      <c r="AU778" s="17" t="s">
        <v>81</v>
      </c>
    </row>
    <row r="779" spans="2:51" s="11" customFormat="1" ht="22.5" customHeight="1">
      <c r="B779" s="179"/>
      <c r="D779" s="176" t="s">
        <v>147</v>
      </c>
      <c r="E779" s="180" t="s">
        <v>3</v>
      </c>
      <c r="F779" s="181" t="s">
        <v>607</v>
      </c>
      <c r="H779" s="182" t="s">
        <v>3</v>
      </c>
      <c r="I779" s="183"/>
      <c r="L779" s="179"/>
      <c r="M779" s="184"/>
      <c r="N779" s="185"/>
      <c r="O779" s="185"/>
      <c r="P779" s="185"/>
      <c r="Q779" s="185"/>
      <c r="R779" s="185"/>
      <c r="S779" s="185"/>
      <c r="T779" s="186"/>
      <c r="AT779" s="182" t="s">
        <v>147</v>
      </c>
      <c r="AU779" s="182" t="s">
        <v>81</v>
      </c>
      <c r="AV779" s="11" t="s">
        <v>22</v>
      </c>
      <c r="AW779" s="11" t="s">
        <v>37</v>
      </c>
      <c r="AX779" s="11" t="s">
        <v>73</v>
      </c>
      <c r="AY779" s="182" t="s">
        <v>137</v>
      </c>
    </row>
    <row r="780" spans="2:51" s="12" customFormat="1" ht="22.5" customHeight="1">
      <c r="B780" s="187"/>
      <c r="D780" s="176" t="s">
        <v>147</v>
      </c>
      <c r="E780" s="188" t="s">
        <v>3</v>
      </c>
      <c r="F780" s="189" t="s">
        <v>1251</v>
      </c>
      <c r="H780" s="190">
        <v>145.91</v>
      </c>
      <c r="I780" s="191"/>
      <c r="L780" s="187"/>
      <c r="M780" s="192"/>
      <c r="N780" s="193"/>
      <c r="O780" s="193"/>
      <c r="P780" s="193"/>
      <c r="Q780" s="193"/>
      <c r="R780" s="193"/>
      <c r="S780" s="193"/>
      <c r="T780" s="194"/>
      <c r="AT780" s="188" t="s">
        <v>147</v>
      </c>
      <c r="AU780" s="188" t="s">
        <v>81</v>
      </c>
      <c r="AV780" s="12" t="s">
        <v>81</v>
      </c>
      <c r="AW780" s="12" t="s">
        <v>37</v>
      </c>
      <c r="AX780" s="12" t="s">
        <v>73</v>
      </c>
      <c r="AY780" s="188" t="s">
        <v>137</v>
      </c>
    </row>
    <row r="781" spans="2:51" s="13" customFormat="1" ht="22.5" customHeight="1">
      <c r="B781" s="195"/>
      <c r="D781" s="196" t="s">
        <v>147</v>
      </c>
      <c r="E781" s="197" t="s">
        <v>3</v>
      </c>
      <c r="F781" s="198" t="s">
        <v>150</v>
      </c>
      <c r="H781" s="199">
        <v>145.91</v>
      </c>
      <c r="I781" s="200"/>
      <c r="L781" s="195"/>
      <c r="M781" s="201"/>
      <c r="N781" s="202"/>
      <c r="O781" s="202"/>
      <c r="P781" s="202"/>
      <c r="Q781" s="202"/>
      <c r="R781" s="202"/>
      <c r="S781" s="202"/>
      <c r="T781" s="203"/>
      <c r="AT781" s="204" t="s">
        <v>147</v>
      </c>
      <c r="AU781" s="204" t="s">
        <v>81</v>
      </c>
      <c r="AV781" s="13" t="s">
        <v>145</v>
      </c>
      <c r="AW781" s="13" t="s">
        <v>37</v>
      </c>
      <c r="AX781" s="13" t="s">
        <v>22</v>
      </c>
      <c r="AY781" s="204" t="s">
        <v>137</v>
      </c>
    </row>
    <row r="782" spans="2:65" s="1" customFormat="1" ht="22.5" customHeight="1">
      <c r="B782" s="163"/>
      <c r="C782" s="209" t="s">
        <v>1254</v>
      </c>
      <c r="D782" s="209" t="s">
        <v>202</v>
      </c>
      <c r="E782" s="210" t="s">
        <v>611</v>
      </c>
      <c r="F782" s="211" t="s">
        <v>612</v>
      </c>
      <c r="G782" s="212" t="s">
        <v>143</v>
      </c>
      <c r="H782" s="213">
        <v>160.501</v>
      </c>
      <c r="I782" s="214"/>
      <c r="J782" s="215">
        <f>ROUND(I782*H782,2)</f>
        <v>0</v>
      </c>
      <c r="K782" s="211" t="s">
        <v>3</v>
      </c>
      <c r="L782" s="216"/>
      <c r="M782" s="217" t="s">
        <v>3</v>
      </c>
      <c r="N782" s="218" t="s">
        <v>44</v>
      </c>
      <c r="O782" s="35"/>
      <c r="P782" s="173">
        <f>O782*H782</f>
        <v>0</v>
      </c>
      <c r="Q782" s="173">
        <v>0</v>
      </c>
      <c r="R782" s="173">
        <f>Q782*H782</f>
        <v>0</v>
      </c>
      <c r="S782" s="173">
        <v>0</v>
      </c>
      <c r="T782" s="174">
        <f>S782*H782</f>
        <v>0</v>
      </c>
      <c r="AR782" s="17" t="s">
        <v>316</v>
      </c>
      <c r="AT782" s="17" t="s">
        <v>202</v>
      </c>
      <c r="AU782" s="17" t="s">
        <v>81</v>
      </c>
      <c r="AY782" s="17" t="s">
        <v>137</v>
      </c>
      <c r="BE782" s="175">
        <f>IF(N782="základní",J782,0)</f>
        <v>0</v>
      </c>
      <c r="BF782" s="175">
        <f>IF(N782="snížená",J782,0)</f>
        <v>0</v>
      </c>
      <c r="BG782" s="175">
        <f>IF(N782="zákl. přenesená",J782,0)</f>
        <v>0</v>
      </c>
      <c r="BH782" s="175">
        <f>IF(N782="sníž. přenesená",J782,0)</f>
        <v>0</v>
      </c>
      <c r="BI782" s="175">
        <f>IF(N782="nulová",J782,0)</f>
        <v>0</v>
      </c>
      <c r="BJ782" s="17" t="s">
        <v>22</v>
      </c>
      <c r="BK782" s="175">
        <f>ROUND(I782*H782,2)</f>
        <v>0</v>
      </c>
      <c r="BL782" s="17" t="s">
        <v>221</v>
      </c>
      <c r="BM782" s="17" t="s">
        <v>1255</v>
      </c>
    </row>
    <row r="783" spans="2:47" s="1" customFormat="1" ht="22.5" customHeight="1">
      <c r="B783" s="34"/>
      <c r="D783" s="176" t="s">
        <v>146</v>
      </c>
      <c r="F783" s="177" t="s">
        <v>612</v>
      </c>
      <c r="I783" s="178"/>
      <c r="L783" s="34"/>
      <c r="M783" s="63"/>
      <c r="N783" s="35"/>
      <c r="O783" s="35"/>
      <c r="P783" s="35"/>
      <c r="Q783" s="35"/>
      <c r="R783" s="35"/>
      <c r="S783" s="35"/>
      <c r="T783" s="64"/>
      <c r="AT783" s="17" t="s">
        <v>146</v>
      </c>
      <c r="AU783" s="17" t="s">
        <v>81</v>
      </c>
    </row>
    <row r="784" spans="2:51" s="11" customFormat="1" ht="31.5" customHeight="1">
      <c r="B784" s="179"/>
      <c r="D784" s="176" t="s">
        <v>147</v>
      </c>
      <c r="E784" s="180" t="s">
        <v>3</v>
      </c>
      <c r="F784" s="181" t="s">
        <v>613</v>
      </c>
      <c r="H784" s="182" t="s">
        <v>3</v>
      </c>
      <c r="I784" s="183"/>
      <c r="L784" s="179"/>
      <c r="M784" s="184"/>
      <c r="N784" s="185"/>
      <c r="O784" s="185"/>
      <c r="P784" s="185"/>
      <c r="Q784" s="185"/>
      <c r="R784" s="185"/>
      <c r="S784" s="185"/>
      <c r="T784" s="186"/>
      <c r="AT784" s="182" t="s">
        <v>147</v>
      </c>
      <c r="AU784" s="182" t="s">
        <v>81</v>
      </c>
      <c r="AV784" s="11" t="s">
        <v>22</v>
      </c>
      <c r="AW784" s="11" t="s">
        <v>37</v>
      </c>
      <c r="AX784" s="11" t="s">
        <v>73</v>
      </c>
      <c r="AY784" s="182" t="s">
        <v>137</v>
      </c>
    </row>
    <row r="785" spans="2:51" s="12" customFormat="1" ht="22.5" customHeight="1">
      <c r="B785" s="187"/>
      <c r="D785" s="176" t="s">
        <v>147</v>
      </c>
      <c r="E785" s="188" t="s">
        <v>3</v>
      </c>
      <c r="F785" s="189" t="s">
        <v>1256</v>
      </c>
      <c r="H785" s="190">
        <v>160.501</v>
      </c>
      <c r="I785" s="191"/>
      <c r="L785" s="187"/>
      <c r="M785" s="192"/>
      <c r="N785" s="193"/>
      <c r="O785" s="193"/>
      <c r="P785" s="193"/>
      <c r="Q785" s="193"/>
      <c r="R785" s="193"/>
      <c r="S785" s="193"/>
      <c r="T785" s="194"/>
      <c r="AT785" s="188" t="s">
        <v>147</v>
      </c>
      <c r="AU785" s="188" t="s">
        <v>81</v>
      </c>
      <c r="AV785" s="12" t="s">
        <v>81</v>
      </c>
      <c r="AW785" s="12" t="s">
        <v>37</v>
      </c>
      <c r="AX785" s="12" t="s">
        <v>73</v>
      </c>
      <c r="AY785" s="188" t="s">
        <v>137</v>
      </c>
    </row>
    <row r="786" spans="2:51" s="13" customFormat="1" ht="22.5" customHeight="1">
      <c r="B786" s="195"/>
      <c r="D786" s="196" t="s">
        <v>147</v>
      </c>
      <c r="E786" s="197" t="s">
        <v>3</v>
      </c>
      <c r="F786" s="198" t="s">
        <v>150</v>
      </c>
      <c r="H786" s="199">
        <v>160.501</v>
      </c>
      <c r="I786" s="200"/>
      <c r="L786" s="195"/>
      <c r="M786" s="201"/>
      <c r="N786" s="202"/>
      <c r="O786" s="202"/>
      <c r="P786" s="202"/>
      <c r="Q786" s="202"/>
      <c r="R786" s="202"/>
      <c r="S786" s="202"/>
      <c r="T786" s="203"/>
      <c r="AT786" s="204" t="s">
        <v>147</v>
      </c>
      <c r="AU786" s="204" t="s">
        <v>81</v>
      </c>
      <c r="AV786" s="13" t="s">
        <v>145</v>
      </c>
      <c r="AW786" s="13" t="s">
        <v>37</v>
      </c>
      <c r="AX786" s="13" t="s">
        <v>22</v>
      </c>
      <c r="AY786" s="204" t="s">
        <v>137</v>
      </c>
    </row>
    <row r="787" spans="2:65" s="1" customFormat="1" ht="22.5" customHeight="1">
      <c r="B787" s="163"/>
      <c r="C787" s="164" t="s">
        <v>1257</v>
      </c>
      <c r="D787" s="164" t="s">
        <v>140</v>
      </c>
      <c r="E787" s="165" t="s">
        <v>616</v>
      </c>
      <c r="F787" s="166" t="s">
        <v>617</v>
      </c>
      <c r="G787" s="167" t="s">
        <v>336</v>
      </c>
      <c r="H787" s="168">
        <v>280</v>
      </c>
      <c r="I787" s="169"/>
      <c r="J787" s="170">
        <f>ROUND(I787*H787,2)</f>
        <v>0</v>
      </c>
      <c r="K787" s="166" t="s">
        <v>3</v>
      </c>
      <c r="L787" s="34"/>
      <c r="M787" s="171" t="s">
        <v>3</v>
      </c>
      <c r="N787" s="172" t="s">
        <v>44</v>
      </c>
      <c r="O787" s="35"/>
      <c r="P787" s="173">
        <f>O787*H787</f>
        <v>0</v>
      </c>
      <c r="Q787" s="173">
        <v>0</v>
      </c>
      <c r="R787" s="173">
        <f>Q787*H787</f>
        <v>0</v>
      </c>
      <c r="S787" s="173">
        <v>0</v>
      </c>
      <c r="T787" s="174">
        <f>S787*H787</f>
        <v>0</v>
      </c>
      <c r="AR787" s="17" t="s">
        <v>221</v>
      </c>
      <c r="AT787" s="17" t="s">
        <v>140</v>
      </c>
      <c r="AU787" s="17" t="s">
        <v>81</v>
      </c>
      <c r="AY787" s="17" t="s">
        <v>137</v>
      </c>
      <c r="BE787" s="175">
        <f>IF(N787="základní",J787,0)</f>
        <v>0</v>
      </c>
      <c r="BF787" s="175">
        <f>IF(N787="snížená",J787,0)</f>
        <v>0</v>
      </c>
      <c r="BG787" s="175">
        <f>IF(N787="zákl. přenesená",J787,0)</f>
        <v>0</v>
      </c>
      <c r="BH787" s="175">
        <f>IF(N787="sníž. přenesená",J787,0)</f>
        <v>0</v>
      </c>
      <c r="BI787" s="175">
        <f>IF(N787="nulová",J787,0)</f>
        <v>0</v>
      </c>
      <c r="BJ787" s="17" t="s">
        <v>22</v>
      </c>
      <c r="BK787" s="175">
        <f>ROUND(I787*H787,2)</f>
        <v>0</v>
      </c>
      <c r="BL787" s="17" t="s">
        <v>221</v>
      </c>
      <c r="BM787" s="17" t="s">
        <v>1258</v>
      </c>
    </row>
    <row r="788" spans="2:47" s="1" customFormat="1" ht="22.5" customHeight="1">
      <c r="B788" s="34"/>
      <c r="D788" s="196" t="s">
        <v>146</v>
      </c>
      <c r="F788" s="208" t="s">
        <v>617</v>
      </c>
      <c r="I788" s="178"/>
      <c r="L788" s="34"/>
      <c r="M788" s="63"/>
      <c r="N788" s="35"/>
      <c r="O788" s="35"/>
      <c r="P788" s="35"/>
      <c r="Q788" s="35"/>
      <c r="R788" s="35"/>
      <c r="S788" s="35"/>
      <c r="T788" s="64"/>
      <c r="AT788" s="17" t="s">
        <v>146</v>
      </c>
      <c r="AU788" s="17" t="s">
        <v>81</v>
      </c>
    </row>
    <row r="789" spans="2:65" s="1" customFormat="1" ht="22.5" customHeight="1">
      <c r="B789" s="163"/>
      <c r="C789" s="209" t="s">
        <v>1259</v>
      </c>
      <c r="D789" s="209" t="s">
        <v>202</v>
      </c>
      <c r="E789" s="210" t="s">
        <v>619</v>
      </c>
      <c r="F789" s="211" t="s">
        <v>620</v>
      </c>
      <c r="G789" s="212" t="s">
        <v>336</v>
      </c>
      <c r="H789" s="213">
        <v>285.6</v>
      </c>
      <c r="I789" s="214"/>
      <c r="J789" s="215">
        <f>ROUND(I789*H789,2)</f>
        <v>0</v>
      </c>
      <c r="K789" s="211" t="s">
        <v>3</v>
      </c>
      <c r="L789" s="216"/>
      <c r="M789" s="217" t="s">
        <v>3</v>
      </c>
      <c r="N789" s="218" t="s">
        <v>44</v>
      </c>
      <c r="O789" s="35"/>
      <c r="P789" s="173">
        <f>O789*H789</f>
        <v>0</v>
      </c>
      <c r="Q789" s="173">
        <v>0</v>
      </c>
      <c r="R789" s="173">
        <f>Q789*H789</f>
        <v>0</v>
      </c>
      <c r="S789" s="173">
        <v>0</v>
      </c>
      <c r="T789" s="174">
        <f>S789*H789</f>
        <v>0</v>
      </c>
      <c r="AR789" s="17" t="s">
        <v>316</v>
      </c>
      <c r="AT789" s="17" t="s">
        <v>202</v>
      </c>
      <c r="AU789" s="17" t="s">
        <v>81</v>
      </c>
      <c r="AY789" s="17" t="s">
        <v>137</v>
      </c>
      <c r="BE789" s="175">
        <f>IF(N789="základní",J789,0)</f>
        <v>0</v>
      </c>
      <c r="BF789" s="175">
        <f>IF(N789="snížená",J789,0)</f>
        <v>0</v>
      </c>
      <c r="BG789" s="175">
        <f>IF(N789="zákl. přenesená",J789,0)</f>
        <v>0</v>
      </c>
      <c r="BH789" s="175">
        <f>IF(N789="sníž. přenesená",J789,0)</f>
        <v>0</v>
      </c>
      <c r="BI789" s="175">
        <f>IF(N789="nulová",J789,0)</f>
        <v>0</v>
      </c>
      <c r="BJ789" s="17" t="s">
        <v>22</v>
      </c>
      <c r="BK789" s="175">
        <f>ROUND(I789*H789,2)</f>
        <v>0</v>
      </c>
      <c r="BL789" s="17" t="s">
        <v>221</v>
      </c>
      <c r="BM789" s="17" t="s">
        <v>1260</v>
      </c>
    </row>
    <row r="790" spans="2:47" s="1" customFormat="1" ht="22.5" customHeight="1">
      <c r="B790" s="34"/>
      <c r="D790" s="176" t="s">
        <v>146</v>
      </c>
      <c r="F790" s="177" t="s">
        <v>620</v>
      </c>
      <c r="I790" s="178"/>
      <c r="L790" s="34"/>
      <c r="M790" s="63"/>
      <c r="N790" s="35"/>
      <c r="O790" s="35"/>
      <c r="P790" s="35"/>
      <c r="Q790" s="35"/>
      <c r="R790" s="35"/>
      <c r="S790" s="35"/>
      <c r="T790" s="64"/>
      <c r="AT790" s="17" t="s">
        <v>146</v>
      </c>
      <c r="AU790" s="17" t="s">
        <v>81</v>
      </c>
    </row>
    <row r="791" spans="2:51" s="11" customFormat="1" ht="31.5" customHeight="1">
      <c r="B791" s="179"/>
      <c r="D791" s="176" t="s">
        <v>147</v>
      </c>
      <c r="E791" s="180" t="s">
        <v>3</v>
      </c>
      <c r="F791" s="181" t="s">
        <v>621</v>
      </c>
      <c r="H791" s="182" t="s">
        <v>3</v>
      </c>
      <c r="I791" s="183"/>
      <c r="L791" s="179"/>
      <c r="M791" s="184"/>
      <c r="N791" s="185"/>
      <c r="O791" s="185"/>
      <c r="P791" s="185"/>
      <c r="Q791" s="185"/>
      <c r="R791" s="185"/>
      <c r="S791" s="185"/>
      <c r="T791" s="186"/>
      <c r="AT791" s="182" t="s">
        <v>147</v>
      </c>
      <c r="AU791" s="182" t="s">
        <v>81</v>
      </c>
      <c r="AV791" s="11" t="s">
        <v>22</v>
      </c>
      <c r="AW791" s="11" t="s">
        <v>37</v>
      </c>
      <c r="AX791" s="11" t="s">
        <v>73</v>
      </c>
      <c r="AY791" s="182" t="s">
        <v>137</v>
      </c>
    </row>
    <row r="792" spans="2:51" s="12" customFormat="1" ht="22.5" customHeight="1">
      <c r="B792" s="187"/>
      <c r="D792" s="176" t="s">
        <v>147</v>
      </c>
      <c r="E792" s="188" t="s">
        <v>3</v>
      </c>
      <c r="F792" s="189" t="s">
        <v>1261</v>
      </c>
      <c r="H792" s="190">
        <v>285.6</v>
      </c>
      <c r="I792" s="191"/>
      <c r="L792" s="187"/>
      <c r="M792" s="192"/>
      <c r="N792" s="193"/>
      <c r="O792" s="193"/>
      <c r="P792" s="193"/>
      <c r="Q792" s="193"/>
      <c r="R792" s="193"/>
      <c r="S792" s="193"/>
      <c r="T792" s="194"/>
      <c r="AT792" s="188" t="s">
        <v>147</v>
      </c>
      <c r="AU792" s="188" t="s">
        <v>81</v>
      </c>
      <c r="AV792" s="12" t="s">
        <v>81</v>
      </c>
      <c r="AW792" s="12" t="s">
        <v>37</v>
      </c>
      <c r="AX792" s="12" t="s">
        <v>73</v>
      </c>
      <c r="AY792" s="188" t="s">
        <v>137</v>
      </c>
    </row>
    <row r="793" spans="2:51" s="13" customFormat="1" ht="22.5" customHeight="1">
      <c r="B793" s="195"/>
      <c r="D793" s="196" t="s">
        <v>147</v>
      </c>
      <c r="E793" s="197" t="s">
        <v>3</v>
      </c>
      <c r="F793" s="198" t="s">
        <v>150</v>
      </c>
      <c r="H793" s="199">
        <v>285.6</v>
      </c>
      <c r="I793" s="200"/>
      <c r="L793" s="195"/>
      <c r="M793" s="201"/>
      <c r="N793" s="202"/>
      <c r="O793" s="202"/>
      <c r="P793" s="202"/>
      <c r="Q793" s="202"/>
      <c r="R793" s="202"/>
      <c r="S793" s="202"/>
      <c r="T793" s="203"/>
      <c r="AT793" s="204" t="s">
        <v>147</v>
      </c>
      <c r="AU793" s="204" t="s">
        <v>81</v>
      </c>
      <c r="AV793" s="13" t="s">
        <v>145</v>
      </c>
      <c r="AW793" s="13" t="s">
        <v>37</v>
      </c>
      <c r="AX793" s="13" t="s">
        <v>22</v>
      </c>
      <c r="AY793" s="204" t="s">
        <v>137</v>
      </c>
    </row>
    <row r="794" spans="2:65" s="1" customFormat="1" ht="22.5" customHeight="1">
      <c r="B794" s="163"/>
      <c r="C794" s="164" t="s">
        <v>1262</v>
      </c>
      <c r="D794" s="164" t="s">
        <v>140</v>
      </c>
      <c r="E794" s="165" t="s">
        <v>624</v>
      </c>
      <c r="F794" s="166" t="s">
        <v>625</v>
      </c>
      <c r="G794" s="167" t="s">
        <v>342</v>
      </c>
      <c r="H794" s="219"/>
      <c r="I794" s="169"/>
      <c r="J794" s="170">
        <f>ROUND(I794*H794,2)</f>
        <v>0</v>
      </c>
      <c r="K794" s="166" t="s">
        <v>3</v>
      </c>
      <c r="L794" s="34"/>
      <c r="M794" s="171" t="s">
        <v>3</v>
      </c>
      <c r="N794" s="172" t="s">
        <v>44</v>
      </c>
      <c r="O794" s="35"/>
      <c r="P794" s="173">
        <f>O794*H794</f>
        <v>0</v>
      </c>
      <c r="Q794" s="173">
        <v>0</v>
      </c>
      <c r="R794" s="173">
        <f>Q794*H794</f>
        <v>0</v>
      </c>
      <c r="S794" s="173">
        <v>0</v>
      </c>
      <c r="T794" s="174">
        <f>S794*H794</f>
        <v>0</v>
      </c>
      <c r="AR794" s="17" t="s">
        <v>221</v>
      </c>
      <c r="AT794" s="17" t="s">
        <v>140</v>
      </c>
      <c r="AU794" s="17" t="s">
        <v>81</v>
      </c>
      <c r="AY794" s="17" t="s">
        <v>137</v>
      </c>
      <c r="BE794" s="175">
        <f>IF(N794="základní",J794,0)</f>
        <v>0</v>
      </c>
      <c r="BF794" s="175">
        <f>IF(N794="snížená",J794,0)</f>
        <v>0</v>
      </c>
      <c r="BG794" s="175">
        <f>IF(N794="zákl. přenesená",J794,0)</f>
        <v>0</v>
      </c>
      <c r="BH794" s="175">
        <f>IF(N794="sníž. přenesená",J794,0)</f>
        <v>0</v>
      </c>
      <c r="BI794" s="175">
        <f>IF(N794="nulová",J794,0)</f>
        <v>0</v>
      </c>
      <c r="BJ794" s="17" t="s">
        <v>22</v>
      </c>
      <c r="BK794" s="175">
        <f>ROUND(I794*H794,2)</f>
        <v>0</v>
      </c>
      <c r="BL794" s="17" t="s">
        <v>221</v>
      </c>
      <c r="BM794" s="17" t="s">
        <v>1263</v>
      </c>
    </row>
    <row r="795" spans="2:47" s="1" customFormat="1" ht="22.5" customHeight="1">
      <c r="B795" s="34"/>
      <c r="D795" s="176" t="s">
        <v>146</v>
      </c>
      <c r="F795" s="177" t="s">
        <v>625</v>
      </c>
      <c r="I795" s="178"/>
      <c r="L795" s="34"/>
      <c r="M795" s="63"/>
      <c r="N795" s="35"/>
      <c r="O795" s="35"/>
      <c r="P795" s="35"/>
      <c r="Q795" s="35"/>
      <c r="R795" s="35"/>
      <c r="S795" s="35"/>
      <c r="T795" s="64"/>
      <c r="AT795" s="17" t="s">
        <v>146</v>
      </c>
      <c r="AU795" s="17" t="s">
        <v>81</v>
      </c>
    </row>
    <row r="796" spans="2:63" s="10" customFormat="1" ht="29.25" customHeight="1">
      <c r="B796" s="149"/>
      <c r="D796" s="160" t="s">
        <v>72</v>
      </c>
      <c r="E796" s="161" t="s">
        <v>626</v>
      </c>
      <c r="F796" s="161" t="s">
        <v>627</v>
      </c>
      <c r="I796" s="152"/>
      <c r="J796" s="162">
        <f>BK796</f>
        <v>0</v>
      </c>
      <c r="L796" s="149"/>
      <c r="M796" s="154"/>
      <c r="N796" s="155"/>
      <c r="O796" s="155"/>
      <c r="P796" s="156">
        <f>SUM(P797:P803)</f>
        <v>0</v>
      </c>
      <c r="Q796" s="155"/>
      <c r="R796" s="156">
        <f>SUM(R797:R803)</f>
        <v>0</v>
      </c>
      <c r="S796" s="155"/>
      <c r="T796" s="157">
        <f>SUM(T797:T803)</f>
        <v>0</v>
      </c>
      <c r="AR796" s="150" t="s">
        <v>81</v>
      </c>
      <c r="AT796" s="158" t="s">
        <v>72</v>
      </c>
      <c r="AU796" s="158" t="s">
        <v>22</v>
      </c>
      <c r="AY796" s="150" t="s">
        <v>137</v>
      </c>
      <c r="BK796" s="159">
        <f>SUM(BK797:BK803)</f>
        <v>0</v>
      </c>
    </row>
    <row r="797" spans="2:65" s="1" customFormat="1" ht="22.5" customHeight="1">
      <c r="B797" s="163"/>
      <c r="C797" s="164" t="s">
        <v>1264</v>
      </c>
      <c r="D797" s="164" t="s">
        <v>140</v>
      </c>
      <c r="E797" s="165" t="s">
        <v>629</v>
      </c>
      <c r="F797" s="166" t="s">
        <v>630</v>
      </c>
      <c r="G797" s="167" t="s">
        <v>143</v>
      </c>
      <c r="H797" s="168">
        <v>14.91</v>
      </c>
      <c r="I797" s="169"/>
      <c r="J797" s="170">
        <f>ROUND(I797*H797,2)</f>
        <v>0</v>
      </c>
      <c r="K797" s="166" t="s">
        <v>3</v>
      </c>
      <c r="L797" s="34"/>
      <c r="M797" s="171" t="s">
        <v>3</v>
      </c>
      <c r="N797" s="172" t="s">
        <v>44</v>
      </c>
      <c r="O797" s="35"/>
      <c r="P797" s="173">
        <f>O797*H797</f>
        <v>0</v>
      </c>
      <c r="Q797" s="173">
        <v>0</v>
      </c>
      <c r="R797" s="173">
        <f>Q797*H797</f>
        <v>0</v>
      </c>
      <c r="S797" s="173">
        <v>0</v>
      </c>
      <c r="T797" s="174">
        <f>S797*H797</f>
        <v>0</v>
      </c>
      <c r="AR797" s="17" t="s">
        <v>221</v>
      </c>
      <c r="AT797" s="17" t="s">
        <v>140</v>
      </c>
      <c r="AU797" s="17" t="s">
        <v>81</v>
      </c>
      <c r="AY797" s="17" t="s">
        <v>137</v>
      </c>
      <c r="BE797" s="175">
        <f>IF(N797="základní",J797,0)</f>
        <v>0</v>
      </c>
      <c r="BF797" s="175">
        <f>IF(N797="snížená",J797,0)</f>
        <v>0</v>
      </c>
      <c r="BG797" s="175">
        <f>IF(N797="zákl. přenesená",J797,0)</f>
        <v>0</v>
      </c>
      <c r="BH797" s="175">
        <f>IF(N797="sníž. přenesená",J797,0)</f>
        <v>0</v>
      </c>
      <c r="BI797" s="175">
        <f>IF(N797="nulová",J797,0)</f>
        <v>0</v>
      </c>
      <c r="BJ797" s="17" t="s">
        <v>22</v>
      </c>
      <c r="BK797" s="175">
        <f>ROUND(I797*H797,2)</f>
        <v>0</v>
      </c>
      <c r="BL797" s="17" t="s">
        <v>221</v>
      </c>
      <c r="BM797" s="17" t="s">
        <v>1265</v>
      </c>
    </row>
    <row r="798" spans="2:47" s="1" customFormat="1" ht="22.5" customHeight="1">
      <c r="B798" s="34"/>
      <c r="D798" s="176" t="s">
        <v>146</v>
      </c>
      <c r="F798" s="177" t="s">
        <v>630</v>
      </c>
      <c r="I798" s="178"/>
      <c r="L798" s="34"/>
      <c r="M798" s="63"/>
      <c r="N798" s="35"/>
      <c r="O798" s="35"/>
      <c r="P798" s="35"/>
      <c r="Q798" s="35"/>
      <c r="R798" s="35"/>
      <c r="S798" s="35"/>
      <c r="T798" s="64"/>
      <c r="AT798" s="17" t="s">
        <v>146</v>
      </c>
      <c r="AU798" s="17" t="s">
        <v>81</v>
      </c>
    </row>
    <row r="799" spans="2:51" s="11" customFormat="1" ht="31.5" customHeight="1">
      <c r="B799" s="179"/>
      <c r="D799" s="176" t="s">
        <v>147</v>
      </c>
      <c r="E799" s="180" t="s">
        <v>3</v>
      </c>
      <c r="F799" s="181" t="s">
        <v>631</v>
      </c>
      <c r="H799" s="182" t="s">
        <v>3</v>
      </c>
      <c r="I799" s="183"/>
      <c r="L799" s="179"/>
      <c r="M799" s="184"/>
      <c r="N799" s="185"/>
      <c r="O799" s="185"/>
      <c r="P799" s="185"/>
      <c r="Q799" s="185"/>
      <c r="R799" s="185"/>
      <c r="S799" s="185"/>
      <c r="T799" s="186"/>
      <c r="AT799" s="182" t="s">
        <v>147</v>
      </c>
      <c r="AU799" s="182" t="s">
        <v>81</v>
      </c>
      <c r="AV799" s="11" t="s">
        <v>22</v>
      </c>
      <c r="AW799" s="11" t="s">
        <v>37</v>
      </c>
      <c r="AX799" s="11" t="s">
        <v>73</v>
      </c>
      <c r="AY799" s="182" t="s">
        <v>137</v>
      </c>
    </row>
    <row r="800" spans="2:51" s="12" customFormat="1" ht="22.5" customHeight="1">
      <c r="B800" s="187"/>
      <c r="D800" s="176" t="s">
        <v>147</v>
      </c>
      <c r="E800" s="188" t="s">
        <v>3</v>
      </c>
      <c r="F800" s="189" t="s">
        <v>1266</v>
      </c>
      <c r="H800" s="190">
        <v>14.91</v>
      </c>
      <c r="I800" s="191"/>
      <c r="L800" s="187"/>
      <c r="M800" s="192"/>
      <c r="N800" s="193"/>
      <c r="O800" s="193"/>
      <c r="P800" s="193"/>
      <c r="Q800" s="193"/>
      <c r="R800" s="193"/>
      <c r="S800" s="193"/>
      <c r="T800" s="194"/>
      <c r="AT800" s="188" t="s">
        <v>147</v>
      </c>
      <c r="AU800" s="188" t="s">
        <v>81</v>
      </c>
      <c r="AV800" s="12" t="s">
        <v>81</v>
      </c>
      <c r="AW800" s="12" t="s">
        <v>37</v>
      </c>
      <c r="AX800" s="12" t="s">
        <v>73</v>
      </c>
      <c r="AY800" s="188" t="s">
        <v>137</v>
      </c>
    </row>
    <row r="801" spans="2:51" s="13" customFormat="1" ht="22.5" customHeight="1">
      <c r="B801" s="195"/>
      <c r="D801" s="196" t="s">
        <v>147</v>
      </c>
      <c r="E801" s="197" t="s">
        <v>3</v>
      </c>
      <c r="F801" s="198" t="s">
        <v>150</v>
      </c>
      <c r="H801" s="199">
        <v>14.91</v>
      </c>
      <c r="I801" s="200"/>
      <c r="L801" s="195"/>
      <c r="M801" s="201"/>
      <c r="N801" s="202"/>
      <c r="O801" s="202"/>
      <c r="P801" s="202"/>
      <c r="Q801" s="202"/>
      <c r="R801" s="202"/>
      <c r="S801" s="202"/>
      <c r="T801" s="203"/>
      <c r="AT801" s="204" t="s">
        <v>147</v>
      </c>
      <c r="AU801" s="204" t="s">
        <v>81</v>
      </c>
      <c r="AV801" s="13" t="s">
        <v>145</v>
      </c>
      <c r="AW801" s="13" t="s">
        <v>37</v>
      </c>
      <c r="AX801" s="13" t="s">
        <v>22</v>
      </c>
      <c r="AY801" s="204" t="s">
        <v>137</v>
      </c>
    </row>
    <row r="802" spans="2:65" s="1" customFormat="1" ht="22.5" customHeight="1">
      <c r="B802" s="163"/>
      <c r="C802" s="164" t="s">
        <v>1267</v>
      </c>
      <c r="D802" s="164" t="s">
        <v>140</v>
      </c>
      <c r="E802" s="165" t="s">
        <v>632</v>
      </c>
      <c r="F802" s="166" t="s">
        <v>633</v>
      </c>
      <c r="G802" s="167" t="s">
        <v>342</v>
      </c>
      <c r="H802" s="219"/>
      <c r="I802" s="169"/>
      <c r="J802" s="170">
        <f>ROUND(I802*H802,2)</f>
        <v>0</v>
      </c>
      <c r="K802" s="166" t="s">
        <v>3</v>
      </c>
      <c r="L802" s="34"/>
      <c r="M802" s="171" t="s">
        <v>3</v>
      </c>
      <c r="N802" s="172" t="s">
        <v>44</v>
      </c>
      <c r="O802" s="35"/>
      <c r="P802" s="173">
        <f>O802*H802</f>
        <v>0</v>
      </c>
      <c r="Q802" s="173">
        <v>0</v>
      </c>
      <c r="R802" s="173">
        <f>Q802*H802</f>
        <v>0</v>
      </c>
      <c r="S802" s="173">
        <v>0</v>
      </c>
      <c r="T802" s="174">
        <f>S802*H802</f>
        <v>0</v>
      </c>
      <c r="AR802" s="17" t="s">
        <v>221</v>
      </c>
      <c r="AT802" s="17" t="s">
        <v>140</v>
      </c>
      <c r="AU802" s="17" t="s">
        <v>81</v>
      </c>
      <c r="AY802" s="17" t="s">
        <v>137</v>
      </c>
      <c r="BE802" s="175">
        <f>IF(N802="základní",J802,0)</f>
        <v>0</v>
      </c>
      <c r="BF802" s="175">
        <f>IF(N802="snížená",J802,0)</f>
        <v>0</v>
      </c>
      <c r="BG802" s="175">
        <f>IF(N802="zákl. přenesená",J802,0)</f>
        <v>0</v>
      </c>
      <c r="BH802" s="175">
        <f>IF(N802="sníž. přenesená",J802,0)</f>
        <v>0</v>
      </c>
      <c r="BI802" s="175">
        <f>IF(N802="nulová",J802,0)</f>
        <v>0</v>
      </c>
      <c r="BJ802" s="17" t="s">
        <v>22</v>
      </c>
      <c r="BK802" s="175">
        <f>ROUND(I802*H802,2)</f>
        <v>0</v>
      </c>
      <c r="BL802" s="17" t="s">
        <v>221</v>
      </c>
      <c r="BM802" s="17" t="s">
        <v>1268</v>
      </c>
    </row>
    <row r="803" spans="2:47" s="1" customFormat="1" ht="22.5" customHeight="1">
      <c r="B803" s="34"/>
      <c r="D803" s="176" t="s">
        <v>146</v>
      </c>
      <c r="F803" s="177" t="s">
        <v>633</v>
      </c>
      <c r="I803" s="178"/>
      <c r="L803" s="34"/>
      <c r="M803" s="63"/>
      <c r="N803" s="35"/>
      <c r="O803" s="35"/>
      <c r="P803" s="35"/>
      <c r="Q803" s="35"/>
      <c r="R803" s="35"/>
      <c r="S803" s="35"/>
      <c r="T803" s="64"/>
      <c r="AT803" s="17" t="s">
        <v>146</v>
      </c>
      <c r="AU803" s="17" t="s">
        <v>81</v>
      </c>
    </row>
    <row r="804" spans="2:63" s="10" customFormat="1" ht="29.25" customHeight="1">
      <c r="B804" s="149"/>
      <c r="D804" s="160" t="s">
        <v>72</v>
      </c>
      <c r="E804" s="161" t="s">
        <v>634</v>
      </c>
      <c r="F804" s="161" t="s">
        <v>635</v>
      </c>
      <c r="I804" s="152"/>
      <c r="J804" s="162">
        <f>BK804</f>
        <v>0</v>
      </c>
      <c r="L804" s="149"/>
      <c r="M804" s="154"/>
      <c r="N804" s="155"/>
      <c r="O804" s="155"/>
      <c r="P804" s="156">
        <f>SUM(P805:P831)</f>
        <v>0</v>
      </c>
      <c r="Q804" s="155"/>
      <c r="R804" s="156">
        <f>SUM(R805:R831)</f>
        <v>0</v>
      </c>
      <c r="S804" s="155"/>
      <c r="T804" s="157">
        <f>SUM(T805:T831)</f>
        <v>0</v>
      </c>
      <c r="AR804" s="150" t="s">
        <v>81</v>
      </c>
      <c r="AT804" s="158" t="s">
        <v>72</v>
      </c>
      <c r="AU804" s="158" t="s">
        <v>22</v>
      </c>
      <c r="AY804" s="150" t="s">
        <v>137</v>
      </c>
      <c r="BK804" s="159">
        <f>SUM(BK805:BK831)</f>
        <v>0</v>
      </c>
    </row>
    <row r="805" spans="2:65" s="1" customFormat="1" ht="31.5" customHeight="1">
      <c r="B805" s="163"/>
      <c r="C805" s="164" t="s">
        <v>1269</v>
      </c>
      <c r="D805" s="164" t="s">
        <v>140</v>
      </c>
      <c r="E805" s="165" t="s">
        <v>637</v>
      </c>
      <c r="F805" s="166" t="s">
        <v>638</v>
      </c>
      <c r="G805" s="167" t="s">
        <v>143</v>
      </c>
      <c r="H805" s="168">
        <v>132.026</v>
      </c>
      <c r="I805" s="169"/>
      <c r="J805" s="170">
        <f>ROUND(I805*H805,2)</f>
        <v>0</v>
      </c>
      <c r="K805" s="166" t="s">
        <v>3</v>
      </c>
      <c r="L805" s="34"/>
      <c r="M805" s="171" t="s">
        <v>3</v>
      </c>
      <c r="N805" s="172" t="s">
        <v>44</v>
      </c>
      <c r="O805" s="35"/>
      <c r="P805" s="173">
        <f>O805*H805</f>
        <v>0</v>
      </c>
      <c r="Q805" s="173">
        <v>0</v>
      </c>
      <c r="R805" s="173">
        <f>Q805*H805</f>
        <v>0</v>
      </c>
      <c r="S805" s="173">
        <v>0</v>
      </c>
      <c r="T805" s="174">
        <f>S805*H805</f>
        <v>0</v>
      </c>
      <c r="AR805" s="17" t="s">
        <v>221</v>
      </c>
      <c r="AT805" s="17" t="s">
        <v>140</v>
      </c>
      <c r="AU805" s="17" t="s">
        <v>81</v>
      </c>
      <c r="AY805" s="17" t="s">
        <v>137</v>
      </c>
      <c r="BE805" s="175">
        <f>IF(N805="základní",J805,0)</f>
        <v>0</v>
      </c>
      <c r="BF805" s="175">
        <f>IF(N805="snížená",J805,0)</f>
        <v>0</v>
      </c>
      <c r="BG805" s="175">
        <f>IF(N805="zákl. přenesená",J805,0)</f>
        <v>0</v>
      </c>
      <c r="BH805" s="175">
        <f>IF(N805="sníž. přenesená",J805,0)</f>
        <v>0</v>
      </c>
      <c r="BI805" s="175">
        <f>IF(N805="nulová",J805,0)</f>
        <v>0</v>
      </c>
      <c r="BJ805" s="17" t="s">
        <v>22</v>
      </c>
      <c r="BK805" s="175">
        <f>ROUND(I805*H805,2)</f>
        <v>0</v>
      </c>
      <c r="BL805" s="17" t="s">
        <v>221</v>
      </c>
      <c r="BM805" s="17" t="s">
        <v>1270</v>
      </c>
    </row>
    <row r="806" spans="2:47" s="1" customFormat="1" ht="22.5" customHeight="1">
      <c r="B806" s="34"/>
      <c r="D806" s="176" t="s">
        <v>146</v>
      </c>
      <c r="F806" s="177" t="s">
        <v>638</v>
      </c>
      <c r="I806" s="178"/>
      <c r="L806" s="34"/>
      <c r="M806" s="63"/>
      <c r="N806" s="35"/>
      <c r="O806" s="35"/>
      <c r="P806" s="35"/>
      <c r="Q806" s="35"/>
      <c r="R806" s="35"/>
      <c r="S806" s="35"/>
      <c r="T806" s="64"/>
      <c r="AT806" s="17" t="s">
        <v>146</v>
      </c>
      <c r="AU806" s="17" t="s">
        <v>81</v>
      </c>
    </row>
    <row r="807" spans="2:51" s="11" customFormat="1" ht="31.5" customHeight="1">
      <c r="B807" s="179"/>
      <c r="D807" s="176" t="s">
        <v>147</v>
      </c>
      <c r="E807" s="180" t="s">
        <v>3</v>
      </c>
      <c r="F807" s="181" t="s">
        <v>639</v>
      </c>
      <c r="H807" s="182" t="s">
        <v>3</v>
      </c>
      <c r="I807" s="183"/>
      <c r="L807" s="179"/>
      <c r="M807" s="184"/>
      <c r="N807" s="185"/>
      <c r="O807" s="185"/>
      <c r="P807" s="185"/>
      <c r="Q807" s="185"/>
      <c r="R807" s="185"/>
      <c r="S807" s="185"/>
      <c r="T807" s="186"/>
      <c r="AT807" s="182" t="s">
        <v>147</v>
      </c>
      <c r="AU807" s="182" t="s">
        <v>81</v>
      </c>
      <c r="AV807" s="11" t="s">
        <v>22</v>
      </c>
      <c r="AW807" s="11" t="s">
        <v>37</v>
      </c>
      <c r="AX807" s="11" t="s">
        <v>73</v>
      </c>
      <c r="AY807" s="182" t="s">
        <v>137</v>
      </c>
    </row>
    <row r="808" spans="2:51" s="12" customFormat="1" ht="22.5" customHeight="1">
      <c r="B808" s="187"/>
      <c r="D808" s="176" t="s">
        <v>147</v>
      </c>
      <c r="E808" s="188" t="s">
        <v>3</v>
      </c>
      <c r="F808" s="189" t="s">
        <v>1271</v>
      </c>
      <c r="H808" s="190">
        <v>11.13</v>
      </c>
      <c r="I808" s="191"/>
      <c r="L808" s="187"/>
      <c r="M808" s="192"/>
      <c r="N808" s="193"/>
      <c r="O808" s="193"/>
      <c r="P808" s="193"/>
      <c r="Q808" s="193"/>
      <c r="R808" s="193"/>
      <c r="S808" s="193"/>
      <c r="T808" s="194"/>
      <c r="AT808" s="188" t="s">
        <v>147</v>
      </c>
      <c r="AU808" s="188" t="s">
        <v>81</v>
      </c>
      <c r="AV808" s="12" t="s">
        <v>81</v>
      </c>
      <c r="AW808" s="12" t="s">
        <v>37</v>
      </c>
      <c r="AX808" s="12" t="s">
        <v>73</v>
      </c>
      <c r="AY808" s="188" t="s">
        <v>137</v>
      </c>
    </row>
    <row r="809" spans="2:51" s="12" customFormat="1" ht="22.5" customHeight="1">
      <c r="B809" s="187"/>
      <c r="D809" s="176" t="s">
        <v>147</v>
      </c>
      <c r="E809" s="188" t="s">
        <v>3</v>
      </c>
      <c r="F809" s="189" t="s">
        <v>1272</v>
      </c>
      <c r="H809" s="190">
        <v>11.067</v>
      </c>
      <c r="I809" s="191"/>
      <c r="L809" s="187"/>
      <c r="M809" s="192"/>
      <c r="N809" s="193"/>
      <c r="O809" s="193"/>
      <c r="P809" s="193"/>
      <c r="Q809" s="193"/>
      <c r="R809" s="193"/>
      <c r="S809" s="193"/>
      <c r="T809" s="194"/>
      <c r="AT809" s="188" t="s">
        <v>147</v>
      </c>
      <c r="AU809" s="188" t="s">
        <v>81</v>
      </c>
      <c r="AV809" s="12" t="s">
        <v>81</v>
      </c>
      <c r="AW809" s="12" t="s">
        <v>37</v>
      </c>
      <c r="AX809" s="12" t="s">
        <v>73</v>
      </c>
      <c r="AY809" s="188" t="s">
        <v>137</v>
      </c>
    </row>
    <row r="810" spans="2:51" s="12" customFormat="1" ht="22.5" customHeight="1">
      <c r="B810" s="187"/>
      <c r="D810" s="176" t="s">
        <v>147</v>
      </c>
      <c r="E810" s="188" t="s">
        <v>3</v>
      </c>
      <c r="F810" s="189" t="s">
        <v>1273</v>
      </c>
      <c r="H810" s="190">
        <v>10.1</v>
      </c>
      <c r="I810" s="191"/>
      <c r="L810" s="187"/>
      <c r="M810" s="192"/>
      <c r="N810" s="193"/>
      <c r="O810" s="193"/>
      <c r="P810" s="193"/>
      <c r="Q810" s="193"/>
      <c r="R810" s="193"/>
      <c r="S810" s="193"/>
      <c r="T810" s="194"/>
      <c r="AT810" s="188" t="s">
        <v>147</v>
      </c>
      <c r="AU810" s="188" t="s">
        <v>81</v>
      </c>
      <c r="AV810" s="12" t="s">
        <v>81</v>
      </c>
      <c r="AW810" s="12" t="s">
        <v>37</v>
      </c>
      <c r="AX810" s="12" t="s">
        <v>73</v>
      </c>
      <c r="AY810" s="188" t="s">
        <v>137</v>
      </c>
    </row>
    <row r="811" spans="2:51" s="12" customFormat="1" ht="22.5" customHeight="1">
      <c r="B811" s="187"/>
      <c r="D811" s="176" t="s">
        <v>147</v>
      </c>
      <c r="E811" s="188" t="s">
        <v>3</v>
      </c>
      <c r="F811" s="189" t="s">
        <v>1274</v>
      </c>
      <c r="H811" s="190">
        <v>10.037</v>
      </c>
      <c r="I811" s="191"/>
      <c r="L811" s="187"/>
      <c r="M811" s="192"/>
      <c r="N811" s="193"/>
      <c r="O811" s="193"/>
      <c r="P811" s="193"/>
      <c r="Q811" s="193"/>
      <c r="R811" s="193"/>
      <c r="S811" s="193"/>
      <c r="T811" s="194"/>
      <c r="AT811" s="188" t="s">
        <v>147</v>
      </c>
      <c r="AU811" s="188" t="s">
        <v>81</v>
      </c>
      <c r="AV811" s="12" t="s">
        <v>81</v>
      </c>
      <c r="AW811" s="12" t="s">
        <v>37</v>
      </c>
      <c r="AX811" s="12" t="s">
        <v>73</v>
      </c>
      <c r="AY811" s="188" t="s">
        <v>137</v>
      </c>
    </row>
    <row r="812" spans="2:51" s="12" customFormat="1" ht="22.5" customHeight="1">
      <c r="B812" s="187"/>
      <c r="D812" s="176" t="s">
        <v>147</v>
      </c>
      <c r="E812" s="188" t="s">
        <v>3</v>
      </c>
      <c r="F812" s="189" t="s">
        <v>1275</v>
      </c>
      <c r="H812" s="190">
        <v>5.084</v>
      </c>
      <c r="I812" s="191"/>
      <c r="L812" s="187"/>
      <c r="M812" s="192"/>
      <c r="N812" s="193"/>
      <c r="O812" s="193"/>
      <c r="P812" s="193"/>
      <c r="Q812" s="193"/>
      <c r="R812" s="193"/>
      <c r="S812" s="193"/>
      <c r="T812" s="194"/>
      <c r="AT812" s="188" t="s">
        <v>147</v>
      </c>
      <c r="AU812" s="188" t="s">
        <v>81</v>
      </c>
      <c r="AV812" s="12" t="s">
        <v>81</v>
      </c>
      <c r="AW812" s="12" t="s">
        <v>37</v>
      </c>
      <c r="AX812" s="12" t="s">
        <v>73</v>
      </c>
      <c r="AY812" s="188" t="s">
        <v>137</v>
      </c>
    </row>
    <row r="813" spans="2:51" s="12" customFormat="1" ht="22.5" customHeight="1">
      <c r="B813" s="187"/>
      <c r="D813" s="176" t="s">
        <v>147</v>
      </c>
      <c r="E813" s="188" t="s">
        <v>3</v>
      </c>
      <c r="F813" s="189" t="s">
        <v>1276</v>
      </c>
      <c r="H813" s="190">
        <v>5.384</v>
      </c>
      <c r="I813" s="191"/>
      <c r="L813" s="187"/>
      <c r="M813" s="192"/>
      <c r="N813" s="193"/>
      <c r="O813" s="193"/>
      <c r="P813" s="193"/>
      <c r="Q813" s="193"/>
      <c r="R813" s="193"/>
      <c r="S813" s="193"/>
      <c r="T813" s="194"/>
      <c r="AT813" s="188" t="s">
        <v>147</v>
      </c>
      <c r="AU813" s="188" t="s">
        <v>81</v>
      </c>
      <c r="AV813" s="12" t="s">
        <v>81</v>
      </c>
      <c r="AW813" s="12" t="s">
        <v>37</v>
      </c>
      <c r="AX813" s="12" t="s">
        <v>73</v>
      </c>
      <c r="AY813" s="188" t="s">
        <v>137</v>
      </c>
    </row>
    <row r="814" spans="2:51" s="12" customFormat="1" ht="22.5" customHeight="1">
      <c r="B814" s="187"/>
      <c r="D814" s="176" t="s">
        <v>147</v>
      </c>
      <c r="E814" s="188" t="s">
        <v>3</v>
      </c>
      <c r="F814" s="189" t="s">
        <v>1277</v>
      </c>
      <c r="H814" s="190">
        <v>15.21</v>
      </c>
      <c r="I814" s="191"/>
      <c r="L814" s="187"/>
      <c r="M814" s="192"/>
      <c r="N814" s="193"/>
      <c r="O814" s="193"/>
      <c r="P814" s="193"/>
      <c r="Q814" s="193"/>
      <c r="R814" s="193"/>
      <c r="S814" s="193"/>
      <c r="T814" s="194"/>
      <c r="AT814" s="188" t="s">
        <v>147</v>
      </c>
      <c r="AU814" s="188" t="s">
        <v>81</v>
      </c>
      <c r="AV814" s="12" t="s">
        <v>81</v>
      </c>
      <c r="AW814" s="12" t="s">
        <v>37</v>
      </c>
      <c r="AX814" s="12" t="s">
        <v>73</v>
      </c>
      <c r="AY814" s="188" t="s">
        <v>137</v>
      </c>
    </row>
    <row r="815" spans="2:51" s="12" customFormat="1" ht="22.5" customHeight="1">
      <c r="B815" s="187"/>
      <c r="D815" s="176" t="s">
        <v>147</v>
      </c>
      <c r="E815" s="188" t="s">
        <v>3</v>
      </c>
      <c r="F815" s="189" t="s">
        <v>1278</v>
      </c>
      <c r="H815" s="190">
        <v>14.895</v>
      </c>
      <c r="I815" s="191"/>
      <c r="L815" s="187"/>
      <c r="M815" s="192"/>
      <c r="N815" s="193"/>
      <c r="O815" s="193"/>
      <c r="P815" s="193"/>
      <c r="Q815" s="193"/>
      <c r="R815" s="193"/>
      <c r="S815" s="193"/>
      <c r="T815" s="194"/>
      <c r="AT815" s="188" t="s">
        <v>147</v>
      </c>
      <c r="AU815" s="188" t="s">
        <v>81</v>
      </c>
      <c r="AV815" s="12" t="s">
        <v>81</v>
      </c>
      <c r="AW815" s="12" t="s">
        <v>37</v>
      </c>
      <c r="AX815" s="12" t="s">
        <v>73</v>
      </c>
      <c r="AY815" s="188" t="s">
        <v>137</v>
      </c>
    </row>
    <row r="816" spans="2:51" s="12" customFormat="1" ht="22.5" customHeight="1">
      <c r="B816" s="187"/>
      <c r="D816" s="176" t="s">
        <v>147</v>
      </c>
      <c r="E816" s="188" t="s">
        <v>3</v>
      </c>
      <c r="F816" s="189" t="s">
        <v>1279</v>
      </c>
      <c r="H816" s="190">
        <v>15.19</v>
      </c>
      <c r="I816" s="191"/>
      <c r="L816" s="187"/>
      <c r="M816" s="192"/>
      <c r="N816" s="193"/>
      <c r="O816" s="193"/>
      <c r="P816" s="193"/>
      <c r="Q816" s="193"/>
      <c r="R816" s="193"/>
      <c r="S816" s="193"/>
      <c r="T816" s="194"/>
      <c r="AT816" s="188" t="s">
        <v>147</v>
      </c>
      <c r="AU816" s="188" t="s">
        <v>81</v>
      </c>
      <c r="AV816" s="12" t="s">
        <v>81</v>
      </c>
      <c r="AW816" s="12" t="s">
        <v>37</v>
      </c>
      <c r="AX816" s="12" t="s">
        <v>73</v>
      </c>
      <c r="AY816" s="188" t="s">
        <v>137</v>
      </c>
    </row>
    <row r="817" spans="2:51" s="12" customFormat="1" ht="22.5" customHeight="1">
      <c r="B817" s="187"/>
      <c r="D817" s="176" t="s">
        <v>147</v>
      </c>
      <c r="E817" s="188" t="s">
        <v>3</v>
      </c>
      <c r="F817" s="189" t="s">
        <v>1280</v>
      </c>
      <c r="H817" s="190">
        <v>15.988</v>
      </c>
      <c r="I817" s="191"/>
      <c r="L817" s="187"/>
      <c r="M817" s="192"/>
      <c r="N817" s="193"/>
      <c r="O817" s="193"/>
      <c r="P817" s="193"/>
      <c r="Q817" s="193"/>
      <c r="R817" s="193"/>
      <c r="S817" s="193"/>
      <c r="T817" s="194"/>
      <c r="AT817" s="188" t="s">
        <v>147</v>
      </c>
      <c r="AU817" s="188" t="s">
        <v>81</v>
      </c>
      <c r="AV817" s="12" t="s">
        <v>81</v>
      </c>
      <c r="AW817" s="12" t="s">
        <v>37</v>
      </c>
      <c r="AX817" s="12" t="s">
        <v>73</v>
      </c>
      <c r="AY817" s="188" t="s">
        <v>137</v>
      </c>
    </row>
    <row r="818" spans="2:51" s="12" customFormat="1" ht="22.5" customHeight="1">
      <c r="B818" s="187"/>
      <c r="D818" s="176" t="s">
        <v>147</v>
      </c>
      <c r="E818" s="188" t="s">
        <v>3</v>
      </c>
      <c r="F818" s="189" t="s">
        <v>1281</v>
      </c>
      <c r="H818" s="190">
        <v>17.941</v>
      </c>
      <c r="I818" s="191"/>
      <c r="L818" s="187"/>
      <c r="M818" s="192"/>
      <c r="N818" s="193"/>
      <c r="O818" s="193"/>
      <c r="P818" s="193"/>
      <c r="Q818" s="193"/>
      <c r="R818" s="193"/>
      <c r="S818" s="193"/>
      <c r="T818" s="194"/>
      <c r="AT818" s="188" t="s">
        <v>147</v>
      </c>
      <c r="AU818" s="188" t="s">
        <v>81</v>
      </c>
      <c r="AV818" s="12" t="s">
        <v>81</v>
      </c>
      <c r="AW818" s="12" t="s">
        <v>37</v>
      </c>
      <c r="AX818" s="12" t="s">
        <v>73</v>
      </c>
      <c r="AY818" s="188" t="s">
        <v>137</v>
      </c>
    </row>
    <row r="819" spans="2:51" s="13" customFormat="1" ht="22.5" customHeight="1">
      <c r="B819" s="195"/>
      <c r="D819" s="196" t="s">
        <v>147</v>
      </c>
      <c r="E819" s="197" t="s">
        <v>3</v>
      </c>
      <c r="F819" s="198" t="s">
        <v>150</v>
      </c>
      <c r="H819" s="199">
        <v>132.026</v>
      </c>
      <c r="I819" s="200"/>
      <c r="L819" s="195"/>
      <c r="M819" s="201"/>
      <c r="N819" s="202"/>
      <c r="O819" s="202"/>
      <c r="P819" s="202"/>
      <c r="Q819" s="202"/>
      <c r="R819" s="202"/>
      <c r="S819" s="202"/>
      <c r="T819" s="203"/>
      <c r="AT819" s="204" t="s">
        <v>147</v>
      </c>
      <c r="AU819" s="204" t="s">
        <v>81</v>
      </c>
      <c r="AV819" s="13" t="s">
        <v>145</v>
      </c>
      <c r="AW819" s="13" t="s">
        <v>37</v>
      </c>
      <c r="AX819" s="13" t="s">
        <v>22</v>
      </c>
      <c r="AY819" s="204" t="s">
        <v>137</v>
      </c>
    </row>
    <row r="820" spans="2:65" s="1" customFormat="1" ht="22.5" customHeight="1">
      <c r="B820" s="163"/>
      <c r="C820" s="209" t="s">
        <v>1282</v>
      </c>
      <c r="D820" s="209" t="s">
        <v>202</v>
      </c>
      <c r="E820" s="210" t="s">
        <v>648</v>
      </c>
      <c r="F820" s="211" t="s">
        <v>649</v>
      </c>
      <c r="G820" s="212" t="s">
        <v>143</v>
      </c>
      <c r="H820" s="213">
        <v>145.229</v>
      </c>
      <c r="I820" s="214"/>
      <c r="J820" s="215">
        <f>ROUND(I820*H820,2)</f>
        <v>0</v>
      </c>
      <c r="K820" s="211" t="s">
        <v>3</v>
      </c>
      <c r="L820" s="216"/>
      <c r="M820" s="217" t="s">
        <v>3</v>
      </c>
      <c r="N820" s="218" t="s">
        <v>44</v>
      </c>
      <c r="O820" s="35"/>
      <c r="P820" s="173">
        <f>O820*H820</f>
        <v>0</v>
      </c>
      <c r="Q820" s="173">
        <v>0</v>
      </c>
      <c r="R820" s="173">
        <f>Q820*H820</f>
        <v>0</v>
      </c>
      <c r="S820" s="173">
        <v>0</v>
      </c>
      <c r="T820" s="174">
        <f>S820*H820</f>
        <v>0</v>
      </c>
      <c r="AR820" s="17" t="s">
        <v>316</v>
      </c>
      <c r="AT820" s="17" t="s">
        <v>202</v>
      </c>
      <c r="AU820" s="17" t="s">
        <v>81</v>
      </c>
      <c r="AY820" s="17" t="s">
        <v>137</v>
      </c>
      <c r="BE820" s="175">
        <f>IF(N820="základní",J820,0)</f>
        <v>0</v>
      </c>
      <c r="BF820" s="175">
        <f>IF(N820="snížená",J820,0)</f>
        <v>0</v>
      </c>
      <c r="BG820" s="175">
        <f>IF(N820="zákl. přenesená",J820,0)</f>
        <v>0</v>
      </c>
      <c r="BH820" s="175">
        <f>IF(N820="sníž. přenesená",J820,0)</f>
        <v>0</v>
      </c>
      <c r="BI820" s="175">
        <f>IF(N820="nulová",J820,0)</f>
        <v>0</v>
      </c>
      <c r="BJ820" s="17" t="s">
        <v>22</v>
      </c>
      <c r="BK820" s="175">
        <f>ROUND(I820*H820,2)</f>
        <v>0</v>
      </c>
      <c r="BL820" s="17" t="s">
        <v>221</v>
      </c>
      <c r="BM820" s="17" t="s">
        <v>1283</v>
      </c>
    </row>
    <row r="821" spans="2:47" s="1" customFormat="1" ht="22.5" customHeight="1">
      <c r="B821" s="34"/>
      <c r="D821" s="176" t="s">
        <v>146</v>
      </c>
      <c r="F821" s="177" t="s">
        <v>649</v>
      </c>
      <c r="I821" s="178"/>
      <c r="L821" s="34"/>
      <c r="M821" s="63"/>
      <c r="N821" s="35"/>
      <c r="O821" s="35"/>
      <c r="P821" s="35"/>
      <c r="Q821" s="35"/>
      <c r="R821" s="35"/>
      <c r="S821" s="35"/>
      <c r="T821" s="64"/>
      <c r="AT821" s="17" t="s">
        <v>146</v>
      </c>
      <c r="AU821" s="17" t="s">
        <v>81</v>
      </c>
    </row>
    <row r="822" spans="2:51" s="11" customFormat="1" ht="31.5" customHeight="1">
      <c r="B822" s="179"/>
      <c r="D822" s="176" t="s">
        <v>147</v>
      </c>
      <c r="E822" s="180" t="s">
        <v>3</v>
      </c>
      <c r="F822" s="181" t="s">
        <v>650</v>
      </c>
      <c r="H822" s="182" t="s">
        <v>3</v>
      </c>
      <c r="I822" s="183"/>
      <c r="L822" s="179"/>
      <c r="M822" s="184"/>
      <c r="N822" s="185"/>
      <c r="O822" s="185"/>
      <c r="P822" s="185"/>
      <c r="Q822" s="185"/>
      <c r="R822" s="185"/>
      <c r="S822" s="185"/>
      <c r="T822" s="186"/>
      <c r="AT822" s="182" t="s">
        <v>147</v>
      </c>
      <c r="AU822" s="182" t="s">
        <v>81</v>
      </c>
      <c r="AV822" s="11" t="s">
        <v>22</v>
      </c>
      <c r="AW822" s="11" t="s">
        <v>37</v>
      </c>
      <c r="AX822" s="11" t="s">
        <v>73</v>
      </c>
      <c r="AY822" s="182" t="s">
        <v>137</v>
      </c>
    </row>
    <row r="823" spans="2:51" s="12" customFormat="1" ht="22.5" customHeight="1">
      <c r="B823" s="187"/>
      <c r="D823" s="176" t="s">
        <v>147</v>
      </c>
      <c r="E823" s="188" t="s">
        <v>3</v>
      </c>
      <c r="F823" s="189" t="s">
        <v>1284</v>
      </c>
      <c r="H823" s="190">
        <v>145.229</v>
      </c>
      <c r="I823" s="191"/>
      <c r="L823" s="187"/>
      <c r="M823" s="192"/>
      <c r="N823" s="193"/>
      <c r="O823" s="193"/>
      <c r="P823" s="193"/>
      <c r="Q823" s="193"/>
      <c r="R823" s="193"/>
      <c r="S823" s="193"/>
      <c r="T823" s="194"/>
      <c r="AT823" s="188" t="s">
        <v>147</v>
      </c>
      <c r="AU823" s="188" t="s">
        <v>81</v>
      </c>
      <c r="AV823" s="12" t="s">
        <v>81</v>
      </c>
      <c r="AW823" s="12" t="s">
        <v>37</v>
      </c>
      <c r="AX823" s="12" t="s">
        <v>73</v>
      </c>
      <c r="AY823" s="188" t="s">
        <v>137</v>
      </c>
    </row>
    <row r="824" spans="2:51" s="13" customFormat="1" ht="22.5" customHeight="1">
      <c r="B824" s="195"/>
      <c r="D824" s="196" t="s">
        <v>147</v>
      </c>
      <c r="E824" s="197" t="s">
        <v>3</v>
      </c>
      <c r="F824" s="198" t="s">
        <v>150</v>
      </c>
      <c r="H824" s="199">
        <v>145.229</v>
      </c>
      <c r="I824" s="200"/>
      <c r="L824" s="195"/>
      <c r="M824" s="201"/>
      <c r="N824" s="202"/>
      <c r="O824" s="202"/>
      <c r="P824" s="202"/>
      <c r="Q824" s="202"/>
      <c r="R824" s="202"/>
      <c r="S824" s="202"/>
      <c r="T824" s="203"/>
      <c r="AT824" s="204" t="s">
        <v>147</v>
      </c>
      <c r="AU824" s="204" t="s">
        <v>81</v>
      </c>
      <c r="AV824" s="13" t="s">
        <v>145</v>
      </c>
      <c r="AW824" s="13" t="s">
        <v>37</v>
      </c>
      <c r="AX824" s="13" t="s">
        <v>22</v>
      </c>
      <c r="AY824" s="204" t="s">
        <v>137</v>
      </c>
    </row>
    <row r="825" spans="2:65" s="1" customFormat="1" ht="22.5" customHeight="1">
      <c r="B825" s="163"/>
      <c r="C825" s="164" t="s">
        <v>1285</v>
      </c>
      <c r="D825" s="164" t="s">
        <v>140</v>
      </c>
      <c r="E825" s="165" t="s">
        <v>653</v>
      </c>
      <c r="F825" s="166" t="s">
        <v>654</v>
      </c>
      <c r="G825" s="167" t="s">
        <v>143</v>
      </c>
      <c r="H825" s="168">
        <v>52.81</v>
      </c>
      <c r="I825" s="169"/>
      <c r="J825" s="170">
        <f>ROUND(I825*H825,2)</f>
        <v>0</v>
      </c>
      <c r="K825" s="166" t="s">
        <v>3</v>
      </c>
      <c r="L825" s="34"/>
      <c r="M825" s="171" t="s">
        <v>3</v>
      </c>
      <c r="N825" s="172" t="s">
        <v>44</v>
      </c>
      <c r="O825" s="35"/>
      <c r="P825" s="173">
        <f>O825*H825</f>
        <v>0</v>
      </c>
      <c r="Q825" s="173">
        <v>0</v>
      </c>
      <c r="R825" s="173">
        <f>Q825*H825</f>
        <v>0</v>
      </c>
      <c r="S825" s="173">
        <v>0</v>
      </c>
      <c r="T825" s="174">
        <f>S825*H825</f>
        <v>0</v>
      </c>
      <c r="AR825" s="17" t="s">
        <v>221</v>
      </c>
      <c r="AT825" s="17" t="s">
        <v>140</v>
      </c>
      <c r="AU825" s="17" t="s">
        <v>81</v>
      </c>
      <c r="AY825" s="17" t="s">
        <v>137</v>
      </c>
      <c r="BE825" s="175">
        <f>IF(N825="základní",J825,0)</f>
        <v>0</v>
      </c>
      <c r="BF825" s="175">
        <f>IF(N825="snížená",J825,0)</f>
        <v>0</v>
      </c>
      <c r="BG825" s="175">
        <f>IF(N825="zákl. přenesená",J825,0)</f>
        <v>0</v>
      </c>
      <c r="BH825" s="175">
        <f>IF(N825="sníž. přenesená",J825,0)</f>
        <v>0</v>
      </c>
      <c r="BI825" s="175">
        <f>IF(N825="nulová",J825,0)</f>
        <v>0</v>
      </c>
      <c r="BJ825" s="17" t="s">
        <v>22</v>
      </c>
      <c r="BK825" s="175">
        <f>ROUND(I825*H825,2)</f>
        <v>0</v>
      </c>
      <c r="BL825" s="17" t="s">
        <v>221</v>
      </c>
      <c r="BM825" s="17" t="s">
        <v>1286</v>
      </c>
    </row>
    <row r="826" spans="2:47" s="1" customFormat="1" ht="22.5" customHeight="1">
      <c r="B826" s="34"/>
      <c r="D826" s="176" t="s">
        <v>146</v>
      </c>
      <c r="F826" s="177" t="s">
        <v>654</v>
      </c>
      <c r="I826" s="178"/>
      <c r="L826" s="34"/>
      <c r="M826" s="63"/>
      <c r="N826" s="35"/>
      <c r="O826" s="35"/>
      <c r="P826" s="35"/>
      <c r="Q826" s="35"/>
      <c r="R826" s="35"/>
      <c r="S826" s="35"/>
      <c r="T826" s="64"/>
      <c r="AT826" s="17" t="s">
        <v>146</v>
      </c>
      <c r="AU826" s="17" t="s">
        <v>81</v>
      </c>
    </row>
    <row r="827" spans="2:51" s="11" customFormat="1" ht="31.5" customHeight="1">
      <c r="B827" s="179"/>
      <c r="D827" s="176" t="s">
        <v>147</v>
      </c>
      <c r="E827" s="180" t="s">
        <v>3</v>
      </c>
      <c r="F827" s="181" t="s">
        <v>655</v>
      </c>
      <c r="H827" s="182" t="s">
        <v>3</v>
      </c>
      <c r="I827" s="183"/>
      <c r="L827" s="179"/>
      <c r="M827" s="184"/>
      <c r="N827" s="185"/>
      <c r="O827" s="185"/>
      <c r="P827" s="185"/>
      <c r="Q827" s="185"/>
      <c r="R827" s="185"/>
      <c r="S827" s="185"/>
      <c r="T827" s="186"/>
      <c r="AT827" s="182" t="s">
        <v>147</v>
      </c>
      <c r="AU827" s="182" t="s">
        <v>81</v>
      </c>
      <c r="AV827" s="11" t="s">
        <v>22</v>
      </c>
      <c r="AW827" s="11" t="s">
        <v>37</v>
      </c>
      <c r="AX827" s="11" t="s">
        <v>73</v>
      </c>
      <c r="AY827" s="182" t="s">
        <v>137</v>
      </c>
    </row>
    <row r="828" spans="2:51" s="12" customFormat="1" ht="22.5" customHeight="1">
      <c r="B828" s="187"/>
      <c r="D828" s="176" t="s">
        <v>147</v>
      </c>
      <c r="E828" s="188" t="s">
        <v>3</v>
      </c>
      <c r="F828" s="189" t="s">
        <v>1287</v>
      </c>
      <c r="H828" s="190">
        <v>52.81</v>
      </c>
      <c r="I828" s="191"/>
      <c r="L828" s="187"/>
      <c r="M828" s="192"/>
      <c r="N828" s="193"/>
      <c r="O828" s="193"/>
      <c r="P828" s="193"/>
      <c r="Q828" s="193"/>
      <c r="R828" s="193"/>
      <c r="S828" s="193"/>
      <c r="T828" s="194"/>
      <c r="AT828" s="188" t="s">
        <v>147</v>
      </c>
      <c r="AU828" s="188" t="s">
        <v>81</v>
      </c>
      <c r="AV828" s="12" t="s">
        <v>81</v>
      </c>
      <c r="AW828" s="12" t="s">
        <v>37</v>
      </c>
      <c r="AX828" s="12" t="s">
        <v>73</v>
      </c>
      <c r="AY828" s="188" t="s">
        <v>137</v>
      </c>
    </row>
    <row r="829" spans="2:51" s="13" customFormat="1" ht="22.5" customHeight="1">
      <c r="B829" s="195"/>
      <c r="D829" s="196" t="s">
        <v>147</v>
      </c>
      <c r="E829" s="197" t="s">
        <v>3</v>
      </c>
      <c r="F829" s="198" t="s">
        <v>150</v>
      </c>
      <c r="H829" s="199">
        <v>52.81</v>
      </c>
      <c r="I829" s="200"/>
      <c r="L829" s="195"/>
      <c r="M829" s="201"/>
      <c r="N829" s="202"/>
      <c r="O829" s="202"/>
      <c r="P829" s="202"/>
      <c r="Q829" s="202"/>
      <c r="R829" s="202"/>
      <c r="S829" s="202"/>
      <c r="T829" s="203"/>
      <c r="AT829" s="204" t="s">
        <v>147</v>
      </c>
      <c r="AU829" s="204" t="s">
        <v>81</v>
      </c>
      <c r="AV829" s="13" t="s">
        <v>145</v>
      </c>
      <c r="AW829" s="13" t="s">
        <v>37</v>
      </c>
      <c r="AX829" s="13" t="s">
        <v>22</v>
      </c>
      <c r="AY829" s="204" t="s">
        <v>137</v>
      </c>
    </row>
    <row r="830" spans="2:65" s="1" customFormat="1" ht="22.5" customHeight="1">
      <c r="B830" s="163"/>
      <c r="C830" s="164" t="s">
        <v>1288</v>
      </c>
      <c r="D830" s="164" t="s">
        <v>140</v>
      </c>
      <c r="E830" s="165" t="s">
        <v>658</v>
      </c>
      <c r="F830" s="166" t="s">
        <v>659</v>
      </c>
      <c r="G830" s="167" t="s">
        <v>342</v>
      </c>
      <c r="H830" s="219"/>
      <c r="I830" s="169"/>
      <c r="J830" s="170">
        <f>ROUND(I830*H830,2)</f>
        <v>0</v>
      </c>
      <c r="K830" s="166" t="s">
        <v>3</v>
      </c>
      <c r="L830" s="34"/>
      <c r="M830" s="171" t="s">
        <v>3</v>
      </c>
      <c r="N830" s="172" t="s">
        <v>44</v>
      </c>
      <c r="O830" s="35"/>
      <c r="P830" s="173">
        <f>O830*H830</f>
        <v>0</v>
      </c>
      <c r="Q830" s="173">
        <v>0</v>
      </c>
      <c r="R830" s="173">
        <f>Q830*H830</f>
        <v>0</v>
      </c>
      <c r="S830" s="173">
        <v>0</v>
      </c>
      <c r="T830" s="174">
        <f>S830*H830</f>
        <v>0</v>
      </c>
      <c r="AR830" s="17" t="s">
        <v>221</v>
      </c>
      <c r="AT830" s="17" t="s">
        <v>140</v>
      </c>
      <c r="AU830" s="17" t="s">
        <v>81</v>
      </c>
      <c r="AY830" s="17" t="s">
        <v>137</v>
      </c>
      <c r="BE830" s="175">
        <f>IF(N830="základní",J830,0)</f>
        <v>0</v>
      </c>
      <c r="BF830" s="175">
        <f>IF(N830="snížená",J830,0)</f>
        <v>0</v>
      </c>
      <c r="BG830" s="175">
        <f>IF(N830="zákl. přenesená",J830,0)</f>
        <v>0</v>
      </c>
      <c r="BH830" s="175">
        <f>IF(N830="sníž. přenesená",J830,0)</f>
        <v>0</v>
      </c>
      <c r="BI830" s="175">
        <f>IF(N830="nulová",J830,0)</f>
        <v>0</v>
      </c>
      <c r="BJ830" s="17" t="s">
        <v>22</v>
      </c>
      <c r="BK830" s="175">
        <f>ROUND(I830*H830,2)</f>
        <v>0</v>
      </c>
      <c r="BL830" s="17" t="s">
        <v>221</v>
      </c>
      <c r="BM830" s="17" t="s">
        <v>1289</v>
      </c>
    </row>
    <row r="831" spans="2:47" s="1" customFormat="1" ht="22.5" customHeight="1">
      <c r="B831" s="34"/>
      <c r="D831" s="176" t="s">
        <v>146</v>
      </c>
      <c r="F831" s="177" t="s">
        <v>659</v>
      </c>
      <c r="I831" s="178"/>
      <c r="L831" s="34"/>
      <c r="M831" s="63"/>
      <c r="N831" s="35"/>
      <c r="O831" s="35"/>
      <c r="P831" s="35"/>
      <c r="Q831" s="35"/>
      <c r="R831" s="35"/>
      <c r="S831" s="35"/>
      <c r="T831" s="64"/>
      <c r="AT831" s="17" t="s">
        <v>146</v>
      </c>
      <c r="AU831" s="17" t="s">
        <v>81</v>
      </c>
    </row>
    <row r="832" spans="2:63" s="10" customFormat="1" ht="29.25" customHeight="1">
      <c r="B832" s="149"/>
      <c r="D832" s="160" t="s">
        <v>72</v>
      </c>
      <c r="E832" s="161" t="s">
        <v>660</v>
      </c>
      <c r="F832" s="161" t="s">
        <v>661</v>
      </c>
      <c r="I832" s="152"/>
      <c r="J832" s="162">
        <f>BK832</f>
        <v>0</v>
      </c>
      <c r="L832" s="149"/>
      <c r="M832" s="154"/>
      <c r="N832" s="155"/>
      <c r="O832" s="155"/>
      <c r="P832" s="156">
        <f>SUM(P833:P841)</f>
        <v>0</v>
      </c>
      <c r="Q832" s="155"/>
      <c r="R832" s="156">
        <f>SUM(R833:R841)</f>
        <v>0</v>
      </c>
      <c r="S832" s="155"/>
      <c r="T832" s="157">
        <f>SUM(T833:T841)</f>
        <v>0</v>
      </c>
      <c r="AR832" s="150" t="s">
        <v>81</v>
      </c>
      <c r="AT832" s="158" t="s">
        <v>72</v>
      </c>
      <c r="AU832" s="158" t="s">
        <v>22</v>
      </c>
      <c r="AY832" s="150" t="s">
        <v>137</v>
      </c>
      <c r="BK832" s="159">
        <f>SUM(BK833:BK841)</f>
        <v>0</v>
      </c>
    </row>
    <row r="833" spans="2:65" s="1" customFormat="1" ht="31.5" customHeight="1">
      <c r="B833" s="163"/>
      <c r="C833" s="164" t="s">
        <v>1290</v>
      </c>
      <c r="D833" s="164" t="s">
        <v>140</v>
      </c>
      <c r="E833" s="165" t="s">
        <v>663</v>
      </c>
      <c r="F833" s="166" t="s">
        <v>664</v>
      </c>
      <c r="G833" s="167" t="s">
        <v>143</v>
      </c>
      <c r="H833" s="168">
        <v>13</v>
      </c>
      <c r="I833" s="169"/>
      <c r="J833" s="170">
        <f>ROUND(I833*H833,2)</f>
        <v>0</v>
      </c>
      <c r="K833" s="166" t="s">
        <v>3</v>
      </c>
      <c r="L833" s="34"/>
      <c r="M833" s="171" t="s">
        <v>3</v>
      </c>
      <c r="N833" s="172" t="s">
        <v>44</v>
      </c>
      <c r="O833" s="35"/>
      <c r="P833" s="173">
        <f>O833*H833</f>
        <v>0</v>
      </c>
      <c r="Q833" s="173">
        <v>0</v>
      </c>
      <c r="R833" s="173">
        <f>Q833*H833</f>
        <v>0</v>
      </c>
      <c r="S833" s="173">
        <v>0</v>
      </c>
      <c r="T833" s="174">
        <f>S833*H833</f>
        <v>0</v>
      </c>
      <c r="AR833" s="17" t="s">
        <v>221</v>
      </c>
      <c r="AT833" s="17" t="s">
        <v>140</v>
      </c>
      <c r="AU833" s="17" t="s">
        <v>81</v>
      </c>
      <c r="AY833" s="17" t="s">
        <v>137</v>
      </c>
      <c r="BE833" s="175">
        <f>IF(N833="základní",J833,0)</f>
        <v>0</v>
      </c>
      <c r="BF833" s="175">
        <f>IF(N833="snížená",J833,0)</f>
        <v>0</v>
      </c>
      <c r="BG833" s="175">
        <f>IF(N833="zákl. přenesená",J833,0)</f>
        <v>0</v>
      </c>
      <c r="BH833" s="175">
        <f>IF(N833="sníž. přenesená",J833,0)</f>
        <v>0</v>
      </c>
      <c r="BI833" s="175">
        <f>IF(N833="nulová",J833,0)</f>
        <v>0</v>
      </c>
      <c r="BJ833" s="17" t="s">
        <v>22</v>
      </c>
      <c r="BK833" s="175">
        <f>ROUND(I833*H833,2)</f>
        <v>0</v>
      </c>
      <c r="BL833" s="17" t="s">
        <v>221</v>
      </c>
      <c r="BM833" s="17" t="s">
        <v>1291</v>
      </c>
    </row>
    <row r="834" spans="2:47" s="1" customFormat="1" ht="22.5" customHeight="1">
      <c r="B834" s="34"/>
      <c r="D834" s="176" t="s">
        <v>146</v>
      </c>
      <c r="F834" s="177" t="s">
        <v>664</v>
      </c>
      <c r="I834" s="178"/>
      <c r="L834" s="34"/>
      <c r="M834" s="63"/>
      <c r="N834" s="35"/>
      <c r="O834" s="35"/>
      <c r="P834" s="35"/>
      <c r="Q834" s="35"/>
      <c r="R834" s="35"/>
      <c r="S834" s="35"/>
      <c r="T834" s="64"/>
      <c r="AT834" s="17" t="s">
        <v>146</v>
      </c>
      <c r="AU834" s="17" t="s">
        <v>81</v>
      </c>
    </row>
    <row r="835" spans="2:51" s="11" customFormat="1" ht="31.5" customHeight="1">
      <c r="B835" s="179"/>
      <c r="D835" s="176" t="s">
        <v>147</v>
      </c>
      <c r="E835" s="180" t="s">
        <v>3</v>
      </c>
      <c r="F835" s="181" t="s">
        <v>665</v>
      </c>
      <c r="H835" s="182" t="s">
        <v>3</v>
      </c>
      <c r="I835" s="183"/>
      <c r="L835" s="179"/>
      <c r="M835" s="184"/>
      <c r="N835" s="185"/>
      <c r="O835" s="185"/>
      <c r="P835" s="185"/>
      <c r="Q835" s="185"/>
      <c r="R835" s="185"/>
      <c r="S835" s="185"/>
      <c r="T835" s="186"/>
      <c r="AT835" s="182" t="s">
        <v>147</v>
      </c>
      <c r="AU835" s="182" t="s">
        <v>81</v>
      </c>
      <c r="AV835" s="11" t="s">
        <v>22</v>
      </c>
      <c r="AW835" s="11" t="s">
        <v>37</v>
      </c>
      <c r="AX835" s="11" t="s">
        <v>73</v>
      </c>
      <c r="AY835" s="182" t="s">
        <v>137</v>
      </c>
    </row>
    <row r="836" spans="2:51" s="12" customFormat="1" ht="22.5" customHeight="1">
      <c r="B836" s="187"/>
      <c r="D836" s="176" t="s">
        <v>147</v>
      </c>
      <c r="E836" s="188" t="s">
        <v>3</v>
      </c>
      <c r="F836" s="189" t="s">
        <v>1292</v>
      </c>
      <c r="H836" s="190">
        <v>13</v>
      </c>
      <c r="I836" s="191"/>
      <c r="L836" s="187"/>
      <c r="M836" s="192"/>
      <c r="N836" s="193"/>
      <c r="O836" s="193"/>
      <c r="P836" s="193"/>
      <c r="Q836" s="193"/>
      <c r="R836" s="193"/>
      <c r="S836" s="193"/>
      <c r="T836" s="194"/>
      <c r="AT836" s="188" t="s">
        <v>147</v>
      </c>
      <c r="AU836" s="188" t="s">
        <v>81</v>
      </c>
      <c r="AV836" s="12" t="s">
        <v>81</v>
      </c>
      <c r="AW836" s="12" t="s">
        <v>37</v>
      </c>
      <c r="AX836" s="12" t="s">
        <v>73</v>
      </c>
      <c r="AY836" s="188" t="s">
        <v>137</v>
      </c>
    </row>
    <row r="837" spans="2:51" s="13" customFormat="1" ht="22.5" customHeight="1">
      <c r="B837" s="195"/>
      <c r="D837" s="196" t="s">
        <v>147</v>
      </c>
      <c r="E837" s="197" t="s">
        <v>3</v>
      </c>
      <c r="F837" s="198" t="s">
        <v>150</v>
      </c>
      <c r="H837" s="199">
        <v>13</v>
      </c>
      <c r="I837" s="200"/>
      <c r="L837" s="195"/>
      <c r="M837" s="201"/>
      <c r="N837" s="202"/>
      <c r="O837" s="202"/>
      <c r="P837" s="202"/>
      <c r="Q837" s="202"/>
      <c r="R837" s="202"/>
      <c r="S837" s="202"/>
      <c r="T837" s="203"/>
      <c r="AT837" s="204" t="s">
        <v>147</v>
      </c>
      <c r="AU837" s="204" t="s">
        <v>81</v>
      </c>
      <c r="AV837" s="13" t="s">
        <v>145</v>
      </c>
      <c r="AW837" s="13" t="s">
        <v>37</v>
      </c>
      <c r="AX837" s="13" t="s">
        <v>22</v>
      </c>
      <c r="AY837" s="204" t="s">
        <v>137</v>
      </c>
    </row>
    <row r="838" spans="2:65" s="1" customFormat="1" ht="22.5" customHeight="1">
      <c r="B838" s="163"/>
      <c r="C838" s="164" t="s">
        <v>1293</v>
      </c>
      <c r="D838" s="164" t="s">
        <v>140</v>
      </c>
      <c r="E838" s="165" t="s">
        <v>668</v>
      </c>
      <c r="F838" s="166" t="s">
        <v>669</v>
      </c>
      <c r="G838" s="167" t="s">
        <v>143</v>
      </c>
      <c r="H838" s="168">
        <v>13</v>
      </c>
      <c r="I838" s="169"/>
      <c r="J838" s="170">
        <f>ROUND(I838*H838,2)</f>
        <v>0</v>
      </c>
      <c r="K838" s="166" t="s">
        <v>3</v>
      </c>
      <c r="L838" s="34"/>
      <c r="M838" s="171" t="s">
        <v>3</v>
      </c>
      <c r="N838" s="172" t="s">
        <v>44</v>
      </c>
      <c r="O838" s="35"/>
      <c r="P838" s="173">
        <f>O838*H838</f>
        <v>0</v>
      </c>
      <c r="Q838" s="173">
        <v>0</v>
      </c>
      <c r="R838" s="173">
        <f>Q838*H838</f>
        <v>0</v>
      </c>
      <c r="S838" s="173">
        <v>0</v>
      </c>
      <c r="T838" s="174">
        <f>S838*H838</f>
        <v>0</v>
      </c>
      <c r="AR838" s="17" t="s">
        <v>221</v>
      </c>
      <c r="AT838" s="17" t="s">
        <v>140</v>
      </c>
      <c r="AU838" s="17" t="s">
        <v>81</v>
      </c>
      <c r="AY838" s="17" t="s">
        <v>137</v>
      </c>
      <c r="BE838" s="175">
        <f>IF(N838="základní",J838,0)</f>
        <v>0</v>
      </c>
      <c r="BF838" s="175">
        <f>IF(N838="snížená",J838,0)</f>
        <v>0</v>
      </c>
      <c r="BG838" s="175">
        <f>IF(N838="zákl. přenesená",J838,0)</f>
        <v>0</v>
      </c>
      <c r="BH838" s="175">
        <f>IF(N838="sníž. přenesená",J838,0)</f>
        <v>0</v>
      </c>
      <c r="BI838" s="175">
        <f>IF(N838="nulová",J838,0)</f>
        <v>0</v>
      </c>
      <c r="BJ838" s="17" t="s">
        <v>22</v>
      </c>
      <c r="BK838" s="175">
        <f>ROUND(I838*H838,2)</f>
        <v>0</v>
      </c>
      <c r="BL838" s="17" t="s">
        <v>221</v>
      </c>
      <c r="BM838" s="17" t="s">
        <v>1294</v>
      </c>
    </row>
    <row r="839" spans="2:47" s="1" customFormat="1" ht="22.5" customHeight="1">
      <c r="B839" s="34"/>
      <c r="D839" s="196" t="s">
        <v>146</v>
      </c>
      <c r="F839" s="208" t="s">
        <v>669</v>
      </c>
      <c r="I839" s="178"/>
      <c r="L839" s="34"/>
      <c r="M839" s="63"/>
      <c r="N839" s="35"/>
      <c r="O839" s="35"/>
      <c r="P839" s="35"/>
      <c r="Q839" s="35"/>
      <c r="R839" s="35"/>
      <c r="S839" s="35"/>
      <c r="T839" s="64"/>
      <c r="AT839" s="17" t="s">
        <v>146</v>
      </c>
      <c r="AU839" s="17" t="s">
        <v>81</v>
      </c>
    </row>
    <row r="840" spans="2:65" s="1" customFormat="1" ht="22.5" customHeight="1">
      <c r="B840" s="163"/>
      <c r="C840" s="164" t="s">
        <v>1295</v>
      </c>
      <c r="D840" s="164" t="s">
        <v>140</v>
      </c>
      <c r="E840" s="165" t="s">
        <v>671</v>
      </c>
      <c r="F840" s="166" t="s">
        <v>672</v>
      </c>
      <c r="G840" s="167" t="s">
        <v>143</v>
      </c>
      <c r="H840" s="168">
        <v>13</v>
      </c>
      <c r="I840" s="169"/>
      <c r="J840" s="170">
        <f>ROUND(I840*H840,2)</f>
        <v>0</v>
      </c>
      <c r="K840" s="166" t="s">
        <v>3</v>
      </c>
      <c r="L840" s="34"/>
      <c r="M840" s="171" t="s">
        <v>3</v>
      </c>
      <c r="N840" s="172" t="s">
        <v>44</v>
      </c>
      <c r="O840" s="35"/>
      <c r="P840" s="173">
        <f>O840*H840</f>
        <v>0</v>
      </c>
      <c r="Q840" s="173">
        <v>0</v>
      </c>
      <c r="R840" s="173">
        <f>Q840*H840</f>
        <v>0</v>
      </c>
      <c r="S840" s="173">
        <v>0</v>
      </c>
      <c r="T840" s="174">
        <f>S840*H840</f>
        <v>0</v>
      </c>
      <c r="AR840" s="17" t="s">
        <v>221</v>
      </c>
      <c r="AT840" s="17" t="s">
        <v>140</v>
      </c>
      <c r="AU840" s="17" t="s">
        <v>81</v>
      </c>
      <c r="AY840" s="17" t="s">
        <v>137</v>
      </c>
      <c r="BE840" s="175">
        <f>IF(N840="základní",J840,0)</f>
        <v>0</v>
      </c>
      <c r="BF840" s="175">
        <f>IF(N840="snížená",J840,0)</f>
        <v>0</v>
      </c>
      <c r="BG840" s="175">
        <f>IF(N840="zákl. přenesená",J840,0)</f>
        <v>0</v>
      </c>
      <c r="BH840" s="175">
        <f>IF(N840="sníž. přenesená",J840,0)</f>
        <v>0</v>
      </c>
      <c r="BI840" s="175">
        <f>IF(N840="nulová",J840,0)</f>
        <v>0</v>
      </c>
      <c r="BJ840" s="17" t="s">
        <v>22</v>
      </c>
      <c r="BK840" s="175">
        <f>ROUND(I840*H840,2)</f>
        <v>0</v>
      </c>
      <c r="BL840" s="17" t="s">
        <v>221</v>
      </c>
      <c r="BM840" s="17" t="s">
        <v>1296</v>
      </c>
    </row>
    <row r="841" spans="2:47" s="1" customFormat="1" ht="22.5" customHeight="1">
      <c r="B841" s="34"/>
      <c r="D841" s="176" t="s">
        <v>146</v>
      </c>
      <c r="F841" s="177" t="s">
        <v>672</v>
      </c>
      <c r="I841" s="178"/>
      <c r="L841" s="34"/>
      <c r="M841" s="63"/>
      <c r="N841" s="35"/>
      <c r="O841" s="35"/>
      <c r="P841" s="35"/>
      <c r="Q841" s="35"/>
      <c r="R841" s="35"/>
      <c r="S841" s="35"/>
      <c r="T841" s="64"/>
      <c r="AT841" s="17" t="s">
        <v>146</v>
      </c>
      <c r="AU841" s="17" t="s">
        <v>81</v>
      </c>
    </row>
    <row r="842" spans="2:63" s="10" customFormat="1" ht="29.25" customHeight="1">
      <c r="B842" s="149"/>
      <c r="D842" s="160" t="s">
        <v>72</v>
      </c>
      <c r="E842" s="161" t="s">
        <v>673</v>
      </c>
      <c r="F842" s="161" t="s">
        <v>674</v>
      </c>
      <c r="I842" s="152"/>
      <c r="J842" s="162">
        <f>BK842</f>
        <v>0</v>
      </c>
      <c r="L842" s="149"/>
      <c r="M842" s="154"/>
      <c r="N842" s="155"/>
      <c r="O842" s="155"/>
      <c r="P842" s="156">
        <f>SUM(P843:P858)</f>
        <v>0</v>
      </c>
      <c r="Q842" s="155"/>
      <c r="R842" s="156">
        <f>SUM(R843:R858)</f>
        <v>0</v>
      </c>
      <c r="S842" s="155"/>
      <c r="T842" s="157">
        <f>SUM(T843:T858)</f>
        <v>0</v>
      </c>
      <c r="AR842" s="150" t="s">
        <v>81</v>
      </c>
      <c r="AT842" s="158" t="s">
        <v>72</v>
      </c>
      <c r="AU842" s="158" t="s">
        <v>22</v>
      </c>
      <c r="AY842" s="150" t="s">
        <v>137</v>
      </c>
      <c r="BK842" s="159">
        <f>SUM(BK843:BK858)</f>
        <v>0</v>
      </c>
    </row>
    <row r="843" spans="2:65" s="1" customFormat="1" ht="22.5" customHeight="1">
      <c r="B843" s="163"/>
      <c r="C843" s="164" t="s">
        <v>1297</v>
      </c>
      <c r="D843" s="164" t="s">
        <v>140</v>
      </c>
      <c r="E843" s="165" t="s">
        <v>676</v>
      </c>
      <c r="F843" s="166" t="s">
        <v>677</v>
      </c>
      <c r="G843" s="167" t="s">
        <v>143</v>
      </c>
      <c r="H843" s="168">
        <v>1111.934</v>
      </c>
      <c r="I843" s="169"/>
      <c r="J843" s="170">
        <f>ROUND(I843*H843,2)</f>
        <v>0</v>
      </c>
      <c r="K843" s="166" t="s">
        <v>3</v>
      </c>
      <c r="L843" s="34"/>
      <c r="M843" s="171" t="s">
        <v>3</v>
      </c>
      <c r="N843" s="172" t="s">
        <v>44</v>
      </c>
      <c r="O843" s="35"/>
      <c r="P843" s="173">
        <f>O843*H843</f>
        <v>0</v>
      </c>
      <c r="Q843" s="173">
        <v>0</v>
      </c>
      <c r="R843" s="173">
        <f>Q843*H843</f>
        <v>0</v>
      </c>
      <c r="S843" s="173">
        <v>0</v>
      </c>
      <c r="T843" s="174">
        <f>S843*H843</f>
        <v>0</v>
      </c>
      <c r="AR843" s="17" t="s">
        <v>221</v>
      </c>
      <c r="AT843" s="17" t="s">
        <v>140</v>
      </c>
      <c r="AU843" s="17" t="s">
        <v>81</v>
      </c>
      <c r="AY843" s="17" t="s">
        <v>137</v>
      </c>
      <c r="BE843" s="175">
        <f>IF(N843="základní",J843,0)</f>
        <v>0</v>
      </c>
      <c r="BF843" s="175">
        <f>IF(N843="snížená",J843,0)</f>
        <v>0</v>
      </c>
      <c r="BG843" s="175">
        <f>IF(N843="zákl. přenesená",J843,0)</f>
        <v>0</v>
      </c>
      <c r="BH843" s="175">
        <f>IF(N843="sníž. přenesená",J843,0)</f>
        <v>0</v>
      </c>
      <c r="BI843" s="175">
        <f>IF(N843="nulová",J843,0)</f>
        <v>0</v>
      </c>
      <c r="BJ843" s="17" t="s">
        <v>22</v>
      </c>
      <c r="BK843" s="175">
        <f>ROUND(I843*H843,2)</f>
        <v>0</v>
      </c>
      <c r="BL843" s="17" t="s">
        <v>221</v>
      </c>
      <c r="BM843" s="17" t="s">
        <v>1298</v>
      </c>
    </row>
    <row r="844" spans="2:47" s="1" customFormat="1" ht="22.5" customHeight="1">
      <c r="B844" s="34"/>
      <c r="D844" s="176" t="s">
        <v>146</v>
      </c>
      <c r="F844" s="177" t="s">
        <v>677</v>
      </c>
      <c r="I844" s="178"/>
      <c r="L844" s="34"/>
      <c r="M844" s="63"/>
      <c r="N844" s="35"/>
      <c r="O844" s="35"/>
      <c r="P844" s="35"/>
      <c r="Q844" s="35"/>
      <c r="R844" s="35"/>
      <c r="S844" s="35"/>
      <c r="T844" s="64"/>
      <c r="AT844" s="17" t="s">
        <v>146</v>
      </c>
      <c r="AU844" s="17" t="s">
        <v>81</v>
      </c>
    </row>
    <row r="845" spans="2:51" s="11" customFormat="1" ht="22.5" customHeight="1">
      <c r="B845" s="179"/>
      <c r="D845" s="176" t="s">
        <v>147</v>
      </c>
      <c r="E845" s="180" t="s">
        <v>3</v>
      </c>
      <c r="F845" s="181" t="s">
        <v>678</v>
      </c>
      <c r="H845" s="182" t="s">
        <v>3</v>
      </c>
      <c r="I845" s="183"/>
      <c r="L845" s="179"/>
      <c r="M845" s="184"/>
      <c r="N845" s="185"/>
      <c r="O845" s="185"/>
      <c r="P845" s="185"/>
      <c r="Q845" s="185"/>
      <c r="R845" s="185"/>
      <c r="S845" s="185"/>
      <c r="T845" s="186"/>
      <c r="AT845" s="182" t="s">
        <v>147</v>
      </c>
      <c r="AU845" s="182" t="s">
        <v>81</v>
      </c>
      <c r="AV845" s="11" t="s">
        <v>22</v>
      </c>
      <c r="AW845" s="11" t="s">
        <v>37</v>
      </c>
      <c r="AX845" s="11" t="s">
        <v>73</v>
      </c>
      <c r="AY845" s="182" t="s">
        <v>137</v>
      </c>
    </row>
    <row r="846" spans="2:51" s="12" customFormat="1" ht="22.5" customHeight="1">
      <c r="B846" s="187"/>
      <c r="D846" s="176" t="s">
        <v>147</v>
      </c>
      <c r="E846" s="188" t="s">
        <v>3</v>
      </c>
      <c r="F846" s="189" t="s">
        <v>1299</v>
      </c>
      <c r="H846" s="190">
        <v>427.96</v>
      </c>
      <c r="I846" s="191"/>
      <c r="L846" s="187"/>
      <c r="M846" s="192"/>
      <c r="N846" s="193"/>
      <c r="O846" s="193"/>
      <c r="P846" s="193"/>
      <c r="Q846" s="193"/>
      <c r="R846" s="193"/>
      <c r="S846" s="193"/>
      <c r="T846" s="194"/>
      <c r="AT846" s="188" t="s">
        <v>147</v>
      </c>
      <c r="AU846" s="188" t="s">
        <v>81</v>
      </c>
      <c r="AV846" s="12" t="s">
        <v>81</v>
      </c>
      <c r="AW846" s="12" t="s">
        <v>37</v>
      </c>
      <c r="AX846" s="12" t="s">
        <v>73</v>
      </c>
      <c r="AY846" s="188" t="s">
        <v>137</v>
      </c>
    </row>
    <row r="847" spans="2:51" s="12" customFormat="1" ht="22.5" customHeight="1">
      <c r="B847" s="187"/>
      <c r="D847" s="176" t="s">
        <v>147</v>
      </c>
      <c r="E847" s="188" t="s">
        <v>3</v>
      </c>
      <c r="F847" s="189" t="s">
        <v>1300</v>
      </c>
      <c r="H847" s="190">
        <v>816</v>
      </c>
      <c r="I847" s="191"/>
      <c r="L847" s="187"/>
      <c r="M847" s="192"/>
      <c r="N847" s="193"/>
      <c r="O847" s="193"/>
      <c r="P847" s="193"/>
      <c r="Q847" s="193"/>
      <c r="R847" s="193"/>
      <c r="S847" s="193"/>
      <c r="T847" s="194"/>
      <c r="AT847" s="188" t="s">
        <v>147</v>
      </c>
      <c r="AU847" s="188" t="s">
        <v>81</v>
      </c>
      <c r="AV847" s="12" t="s">
        <v>81</v>
      </c>
      <c r="AW847" s="12" t="s">
        <v>37</v>
      </c>
      <c r="AX847" s="12" t="s">
        <v>73</v>
      </c>
      <c r="AY847" s="188" t="s">
        <v>137</v>
      </c>
    </row>
    <row r="848" spans="2:51" s="12" customFormat="1" ht="22.5" customHeight="1">
      <c r="B848" s="187"/>
      <c r="D848" s="176" t="s">
        <v>147</v>
      </c>
      <c r="E848" s="188" t="s">
        <v>3</v>
      </c>
      <c r="F848" s="189" t="s">
        <v>1301</v>
      </c>
      <c r="H848" s="190">
        <v>-132.026</v>
      </c>
      <c r="I848" s="191"/>
      <c r="L848" s="187"/>
      <c r="M848" s="192"/>
      <c r="N848" s="193"/>
      <c r="O848" s="193"/>
      <c r="P848" s="193"/>
      <c r="Q848" s="193"/>
      <c r="R848" s="193"/>
      <c r="S848" s="193"/>
      <c r="T848" s="194"/>
      <c r="AT848" s="188" t="s">
        <v>147</v>
      </c>
      <c r="AU848" s="188" t="s">
        <v>81</v>
      </c>
      <c r="AV848" s="12" t="s">
        <v>81</v>
      </c>
      <c r="AW848" s="12" t="s">
        <v>37</v>
      </c>
      <c r="AX848" s="12" t="s">
        <v>73</v>
      </c>
      <c r="AY848" s="188" t="s">
        <v>137</v>
      </c>
    </row>
    <row r="849" spans="2:51" s="13" customFormat="1" ht="22.5" customHeight="1">
      <c r="B849" s="195"/>
      <c r="D849" s="196" t="s">
        <v>147</v>
      </c>
      <c r="E849" s="197" t="s">
        <v>3</v>
      </c>
      <c r="F849" s="198" t="s">
        <v>150</v>
      </c>
      <c r="H849" s="199">
        <v>1111.934</v>
      </c>
      <c r="I849" s="200"/>
      <c r="L849" s="195"/>
      <c r="M849" s="201"/>
      <c r="N849" s="202"/>
      <c r="O849" s="202"/>
      <c r="P849" s="202"/>
      <c r="Q849" s="202"/>
      <c r="R849" s="202"/>
      <c r="S849" s="202"/>
      <c r="T849" s="203"/>
      <c r="AT849" s="204" t="s">
        <v>147</v>
      </c>
      <c r="AU849" s="204" t="s">
        <v>81</v>
      </c>
      <c r="AV849" s="13" t="s">
        <v>145</v>
      </c>
      <c r="AW849" s="13" t="s">
        <v>37</v>
      </c>
      <c r="AX849" s="13" t="s">
        <v>22</v>
      </c>
      <c r="AY849" s="204" t="s">
        <v>137</v>
      </c>
    </row>
    <row r="850" spans="2:65" s="1" customFormat="1" ht="22.5" customHeight="1">
      <c r="B850" s="163"/>
      <c r="C850" s="164" t="s">
        <v>1302</v>
      </c>
      <c r="D850" s="164" t="s">
        <v>140</v>
      </c>
      <c r="E850" s="165" t="s">
        <v>684</v>
      </c>
      <c r="F850" s="166" t="s">
        <v>685</v>
      </c>
      <c r="G850" s="167" t="s">
        <v>143</v>
      </c>
      <c r="H850" s="168">
        <v>1111.934</v>
      </c>
      <c r="I850" s="169"/>
      <c r="J850" s="170">
        <f>ROUND(I850*H850,2)</f>
        <v>0</v>
      </c>
      <c r="K850" s="166" t="s">
        <v>3</v>
      </c>
      <c r="L850" s="34"/>
      <c r="M850" s="171" t="s">
        <v>3</v>
      </c>
      <c r="N850" s="172" t="s">
        <v>44</v>
      </c>
      <c r="O850" s="35"/>
      <c r="P850" s="173">
        <f>O850*H850</f>
        <v>0</v>
      </c>
      <c r="Q850" s="173">
        <v>0</v>
      </c>
      <c r="R850" s="173">
        <f>Q850*H850</f>
        <v>0</v>
      </c>
      <c r="S850" s="173">
        <v>0</v>
      </c>
      <c r="T850" s="174">
        <f>S850*H850</f>
        <v>0</v>
      </c>
      <c r="AR850" s="17" t="s">
        <v>221</v>
      </c>
      <c r="AT850" s="17" t="s">
        <v>140</v>
      </c>
      <c r="AU850" s="17" t="s">
        <v>81</v>
      </c>
      <c r="AY850" s="17" t="s">
        <v>137</v>
      </c>
      <c r="BE850" s="175">
        <f>IF(N850="základní",J850,0)</f>
        <v>0</v>
      </c>
      <c r="BF850" s="175">
        <f>IF(N850="snížená",J850,0)</f>
        <v>0</v>
      </c>
      <c r="BG850" s="175">
        <f>IF(N850="zákl. přenesená",J850,0)</f>
        <v>0</v>
      </c>
      <c r="BH850" s="175">
        <f>IF(N850="sníž. přenesená",J850,0)</f>
        <v>0</v>
      </c>
      <c r="BI850" s="175">
        <f>IF(N850="nulová",J850,0)</f>
        <v>0</v>
      </c>
      <c r="BJ850" s="17" t="s">
        <v>22</v>
      </c>
      <c r="BK850" s="175">
        <f>ROUND(I850*H850,2)</f>
        <v>0</v>
      </c>
      <c r="BL850" s="17" t="s">
        <v>221</v>
      </c>
      <c r="BM850" s="17" t="s">
        <v>1303</v>
      </c>
    </row>
    <row r="851" spans="2:47" s="1" customFormat="1" ht="22.5" customHeight="1">
      <c r="B851" s="34"/>
      <c r="D851" s="196" t="s">
        <v>146</v>
      </c>
      <c r="F851" s="208" t="s">
        <v>685</v>
      </c>
      <c r="I851" s="178"/>
      <c r="L851" s="34"/>
      <c r="M851" s="63"/>
      <c r="N851" s="35"/>
      <c r="O851" s="35"/>
      <c r="P851" s="35"/>
      <c r="Q851" s="35"/>
      <c r="R851" s="35"/>
      <c r="S851" s="35"/>
      <c r="T851" s="64"/>
      <c r="AT851" s="17" t="s">
        <v>146</v>
      </c>
      <c r="AU851" s="17" t="s">
        <v>81</v>
      </c>
    </row>
    <row r="852" spans="2:65" s="1" customFormat="1" ht="22.5" customHeight="1">
      <c r="B852" s="163"/>
      <c r="C852" s="164" t="s">
        <v>1304</v>
      </c>
      <c r="D852" s="164" t="s">
        <v>140</v>
      </c>
      <c r="E852" s="165" t="s">
        <v>687</v>
      </c>
      <c r="F852" s="166" t="s">
        <v>688</v>
      </c>
      <c r="G852" s="167" t="s">
        <v>143</v>
      </c>
      <c r="H852" s="168">
        <v>1111.934</v>
      </c>
      <c r="I852" s="169"/>
      <c r="J852" s="170">
        <f>ROUND(I852*H852,2)</f>
        <v>0</v>
      </c>
      <c r="K852" s="166" t="s">
        <v>3</v>
      </c>
      <c r="L852" s="34"/>
      <c r="M852" s="171" t="s">
        <v>3</v>
      </c>
      <c r="N852" s="172" t="s">
        <v>44</v>
      </c>
      <c r="O852" s="35"/>
      <c r="P852" s="173">
        <f>O852*H852</f>
        <v>0</v>
      </c>
      <c r="Q852" s="173">
        <v>0</v>
      </c>
      <c r="R852" s="173">
        <f>Q852*H852</f>
        <v>0</v>
      </c>
      <c r="S852" s="173">
        <v>0</v>
      </c>
      <c r="T852" s="174">
        <f>S852*H852</f>
        <v>0</v>
      </c>
      <c r="AR852" s="17" t="s">
        <v>221</v>
      </c>
      <c r="AT852" s="17" t="s">
        <v>140</v>
      </c>
      <c r="AU852" s="17" t="s">
        <v>81</v>
      </c>
      <c r="AY852" s="17" t="s">
        <v>137</v>
      </c>
      <c r="BE852" s="175">
        <f>IF(N852="základní",J852,0)</f>
        <v>0</v>
      </c>
      <c r="BF852" s="175">
        <f>IF(N852="snížená",J852,0)</f>
        <v>0</v>
      </c>
      <c r="BG852" s="175">
        <f>IF(N852="zákl. přenesená",J852,0)</f>
        <v>0</v>
      </c>
      <c r="BH852" s="175">
        <f>IF(N852="sníž. přenesená",J852,0)</f>
        <v>0</v>
      </c>
      <c r="BI852" s="175">
        <f>IF(N852="nulová",J852,0)</f>
        <v>0</v>
      </c>
      <c r="BJ852" s="17" t="s">
        <v>22</v>
      </c>
      <c r="BK852" s="175">
        <f>ROUND(I852*H852,2)</f>
        <v>0</v>
      </c>
      <c r="BL852" s="17" t="s">
        <v>221</v>
      </c>
      <c r="BM852" s="17" t="s">
        <v>1305</v>
      </c>
    </row>
    <row r="853" spans="2:47" s="1" customFormat="1" ht="22.5" customHeight="1">
      <c r="B853" s="34"/>
      <c r="D853" s="196" t="s">
        <v>146</v>
      </c>
      <c r="F853" s="208" t="s">
        <v>688</v>
      </c>
      <c r="I853" s="178"/>
      <c r="L853" s="34"/>
      <c r="M853" s="63"/>
      <c r="N853" s="35"/>
      <c r="O853" s="35"/>
      <c r="P853" s="35"/>
      <c r="Q853" s="35"/>
      <c r="R853" s="35"/>
      <c r="S853" s="35"/>
      <c r="T853" s="64"/>
      <c r="AT853" s="17" t="s">
        <v>146</v>
      </c>
      <c r="AU853" s="17" t="s">
        <v>81</v>
      </c>
    </row>
    <row r="854" spans="2:65" s="1" customFormat="1" ht="31.5" customHeight="1">
      <c r="B854" s="163"/>
      <c r="C854" s="164" t="s">
        <v>1306</v>
      </c>
      <c r="D854" s="164" t="s">
        <v>140</v>
      </c>
      <c r="E854" s="165" t="s">
        <v>693</v>
      </c>
      <c r="F854" s="166" t="s">
        <v>694</v>
      </c>
      <c r="G854" s="167" t="s">
        <v>143</v>
      </c>
      <c r="H854" s="168">
        <v>555.967</v>
      </c>
      <c r="I854" s="169"/>
      <c r="J854" s="170">
        <f>ROUND(I854*H854,2)</f>
        <v>0</v>
      </c>
      <c r="K854" s="166" t="s">
        <v>3</v>
      </c>
      <c r="L854" s="34"/>
      <c r="M854" s="171" t="s">
        <v>3</v>
      </c>
      <c r="N854" s="172" t="s">
        <v>44</v>
      </c>
      <c r="O854" s="35"/>
      <c r="P854" s="173">
        <f>O854*H854</f>
        <v>0</v>
      </c>
      <c r="Q854" s="173">
        <v>0</v>
      </c>
      <c r="R854" s="173">
        <f>Q854*H854</f>
        <v>0</v>
      </c>
      <c r="S854" s="173">
        <v>0</v>
      </c>
      <c r="T854" s="174">
        <f>S854*H854</f>
        <v>0</v>
      </c>
      <c r="AR854" s="17" t="s">
        <v>221</v>
      </c>
      <c r="AT854" s="17" t="s">
        <v>140</v>
      </c>
      <c r="AU854" s="17" t="s">
        <v>81</v>
      </c>
      <c r="AY854" s="17" t="s">
        <v>137</v>
      </c>
      <c r="BE854" s="175">
        <f>IF(N854="základní",J854,0)</f>
        <v>0</v>
      </c>
      <c r="BF854" s="175">
        <f>IF(N854="snížená",J854,0)</f>
        <v>0</v>
      </c>
      <c r="BG854" s="175">
        <f>IF(N854="zákl. přenesená",J854,0)</f>
        <v>0</v>
      </c>
      <c r="BH854" s="175">
        <f>IF(N854="sníž. přenesená",J854,0)</f>
        <v>0</v>
      </c>
      <c r="BI854" s="175">
        <f>IF(N854="nulová",J854,0)</f>
        <v>0</v>
      </c>
      <c r="BJ854" s="17" t="s">
        <v>22</v>
      </c>
      <c r="BK854" s="175">
        <f>ROUND(I854*H854,2)</f>
        <v>0</v>
      </c>
      <c r="BL854" s="17" t="s">
        <v>221</v>
      </c>
      <c r="BM854" s="17" t="s">
        <v>1307</v>
      </c>
    </row>
    <row r="855" spans="2:47" s="1" customFormat="1" ht="22.5" customHeight="1">
      <c r="B855" s="34"/>
      <c r="D855" s="176" t="s">
        <v>146</v>
      </c>
      <c r="F855" s="177" t="s">
        <v>694</v>
      </c>
      <c r="I855" s="178"/>
      <c r="L855" s="34"/>
      <c r="M855" s="63"/>
      <c r="N855" s="35"/>
      <c r="O855" s="35"/>
      <c r="P855" s="35"/>
      <c r="Q855" s="35"/>
      <c r="R855" s="35"/>
      <c r="S855" s="35"/>
      <c r="T855" s="64"/>
      <c r="AT855" s="17" t="s">
        <v>146</v>
      </c>
      <c r="AU855" s="17" t="s">
        <v>81</v>
      </c>
    </row>
    <row r="856" spans="2:51" s="11" customFormat="1" ht="31.5" customHeight="1">
      <c r="B856" s="179"/>
      <c r="D856" s="176" t="s">
        <v>147</v>
      </c>
      <c r="E856" s="180" t="s">
        <v>3</v>
      </c>
      <c r="F856" s="181" t="s">
        <v>695</v>
      </c>
      <c r="H856" s="182" t="s">
        <v>3</v>
      </c>
      <c r="I856" s="183"/>
      <c r="L856" s="179"/>
      <c r="M856" s="184"/>
      <c r="N856" s="185"/>
      <c r="O856" s="185"/>
      <c r="P856" s="185"/>
      <c r="Q856" s="185"/>
      <c r="R856" s="185"/>
      <c r="S856" s="185"/>
      <c r="T856" s="186"/>
      <c r="AT856" s="182" t="s">
        <v>147</v>
      </c>
      <c r="AU856" s="182" t="s">
        <v>81</v>
      </c>
      <c r="AV856" s="11" t="s">
        <v>22</v>
      </c>
      <c r="AW856" s="11" t="s">
        <v>37</v>
      </c>
      <c r="AX856" s="11" t="s">
        <v>73</v>
      </c>
      <c r="AY856" s="182" t="s">
        <v>137</v>
      </c>
    </row>
    <row r="857" spans="2:51" s="12" customFormat="1" ht="22.5" customHeight="1">
      <c r="B857" s="187"/>
      <c r="D857" s="176" t="s">
        <v>147</v>
      </c>
      <c r="E857" s="188" t="s">
        <v>3</v>
      </c>
      <c r="F857" s="189" t="s">
        <v>1308</v>
      </c>
      <c r="H857" s="190">
        <v>555.967</v>
      </c>
      <c r="I857" s="191"/>
      <c r="L857" s="187"/>
      <c r="M857" s="192"/>
      <c r="N857" s="193"/>
      <c r="O857" s="193"/>
      <c r="P857" s="193"/>
      <c r="Q857" s="193"/>
      <c r="R857" s="193"/>
      <c r="S857" s="193"/>
      <c r="T857" s="194"/>
      <c r="AT857" s="188" t="s">
        <v>147</v>
      </c>
      <c r="AU857" s="188" t="s">
        <v>81</v>
      </c>
      <c r="AV857" s="12" t="s">
        <v>81</v>
      </c>
      <c r="AW857" s="12" t="s">
        <v>37</v>
      </c>
      <c r="AX857" s="12" t="s">
        <v>73</v>
      </c>
      <c r="AY857" s="188" t="s">
        <v>137</v>
      </c>
    </row>
    <row r="858" spans="2:51" s="13" customFormat="1" ht="22.5" customHeight="1">
      <c r="B858" s="195"/>
      <c r="D858" s="176" t="s">
        <v>147</v>
      </c>
      <c r="E858" s="205" t="s">
        <v>3</v>
      </c>
      <c r="F858" s="206" t="s">
        <v>150</v>
      </c>
      <c r="H858" s="207">
        <v>555.967</v>
      </c>
      <c r="I858" s="200"/>
      <c r="L858" s="195"/>
      <c r="M858" s="201"/>
      <c r="N858" s="202"/>
      <c r="O858" s="202"/>
      <c r="P858" s="202"/>
      <c r="Q858" s="202"/>
      <c r="R858" s="202"/>
      <c r="S858" s="202"/>
      <c r="T858" s="203"/>
      <c r="AT858" s="204" t="s">
        <v>147</v>
      </c>
      <c r="AU858" s="204" t="s">
        <v>81</v>
      </c>
      <c r="AV858" s="13" t="s">
        <v>145</v>
      </c>
      <c r="AW858" s="13" t="s">
        <v>37</v>
      </c>
      <c r="AX858" s="13" t="s">
        <v>22</v>
      </c>
      <c r="AY858" s="204" t="s">
        <v>137</v>
      </c>
    </row>
    <row r="859" spans="2:63" s="10" customFormat="1" ht="36.75" customHeight="1">
      <c r="B859" s="149"/>
      <c r="D859" s="150" t="s">
        <v>72</v>
      </c>
      <c r="E859" s="151" t="s">
        <v>202</v>
      </c>
      <c r="F859" s="151" t="s">
        <v>697</v>
      </c>
      <c r="I859" s="152"/>
      <c r="J859" s="153">
        <f>BK859</f>
        <v>0</v>
      </c>
      <c r="L859" s="149"/>
      <c r="M859" s="154"/>
      <c r="N859" s="155"/>
      <c r="O859" s="155"/>
      <c r="P859" s="156">
        <f>P860+P863+P874</f>
        <v>0</v>
      </c>
      <c r="Q859" s="155"/>
      <c r="R859" s="156">
        <f>R860+R863+R874</f>
        <v>0</v>
      </c>
      <c r="S859" s="155"/>
      <c r="T859" s="157">
        <f>T860+T863+T874</f>
        <v>0</v>
      </c>
      <c r="AR859" s="150" t="s">
        <v>138</v>
      </c>
      <c r="AT859" s="158" t="s">
        <v>72</v>
      </c>
      <c r="AU859" s="158" t="s">
        <v>73</v>
      </c>
      <c r="AY859" s="150" t="s">
        <v>137</v>
      </c>
      <c r="BK859" s="159">
        <f>BK860+BK863+BK874</f>
        <v>0</v>
      </c>
    </row>
    <row r="860" spans="2:63" s="10" customFormat="1" ht="19.5" customHeight="1">
      <c r="B860" s="149"/>
      <c r="D860" s="160" t="s">
        <v>72</v>
      </c>
      <c r="E860" s="161" t="s">
        <v>698</v>
      </c>
      <c r="F860" s="161" t="s">
        <v>699</v>
      </c>
      <c r="I860" s="152"/>
      <c r="J860" s="162">
        <f>BK860</f>
        <v>0</v>
      </c>
      <c r="L860" s="149"/>
      <c r="M860" s="154"/>
      <c r="N860" s="155"/>
      <c r="O860" s="155"/>
      <c r="P860" s="156">
        <f>SUM(P861:P862)</f>
        <v>0</v>
      </c>
      <c r="Q860" s="155"/>
      <c r="R860" s="156">
        <f>SUM(R861:R862)</f>
        <v>0</v>
      </c>
      <c r="S860" s="155"/>
      <c r="T860" s="157">
        <f>SUM(T861:T862)</f>
        <v>0</v>
      </c>
      <c r="AR860" s="150" t="s">
        <v>138</v>
      </c>
      <c r="AT860" s="158" t="s">
        <v>72</v>
      </c>
      <c r="AU860" s="158" t="s">
        <v>22</v>
      </c>
      <c r="AY860" s="150" t="s">
        <v>137</v>
      </c>
      <c r="BK860" s="159">
        <f>SUM(BK861:BK862)</f>
        <v>0</v>
      </c>
    </row>
    <row r="861" spans="2:65" s="1" customFormat="1" ht="22.5" customHeight="1">
      <c r="B861" s="163"/>
      <c r="C861" s="164" t="s">
        <v>1309</v>
      </c>
      <c r="D861" s="164" t="s">
        <v>140</v>
      </c>
      <c r="E861" s="165" t="s">
        <v>701</v>
      </c>
      <c r="F861" s="166" t="s">
        <v>702</v>
      </c>
      <c r="G861" s="167" t="s">
        <v>703</v>
      </c>
      <c r="H861" s="168">
        <v>1</v>
      </c>
      <c r="I861" s="169"/>
      <c r="J861" s="170">
        <f>ROUND(I861*H861,2)</f>
        <v>0</v>
      </c>
      <c r="K861" s="166" t="s">
        <v>3</v>
      </c>
      <c r="L861" s="34"/>
      <c r="M861" s="171" t="s">
        <v>3</v>
      </c>
      <c r="N861" s="172" t="s">
        <v>44</v>
      </c>
      <c r="O861" s="35"/>
      <c r="P861" s="173">
        <f>O861*H861</f>
        <v>0</v>
      </c>
      <c r="Q861" s="173">
        <v>0</v>
      </c>
      <c r="R861" s="173">
        <f>Q861*H861</f>
        <v>0</v>
      </c>
      <c r="S861" s="173">
        <v>0</v>
      </c>
      <c r="T861" s="174">
        <f>S861*H861</f>
        <v>0</v>
      </c>
      <c r="AR861" s="17" t="s">
        <v>459</v>
      </c>
      <c r="AT861" s="17" t="s">
        <v>140</v>
      </c>
      <c r="AU861" s="17" t="s">
        <v>81</v>
      </c>
      <c r="AY861" s="17" t="s">
        <v>137</v>
      </c>
      <c r="BE861" s="175">
        <f>IF(N861="základní",J861,0)</f>
        <v>0</v>
      </c>
      <c r="BF861" s="175">
        <f>IF(N861="snížená",J861,0)</f>
        <v>0</v>
      </c>
      <c r="BG861" s="175">
        <f>IF(N861="zákl. přenesená",J861,0)</f>
        <v>0</v>
      </c>
      <c r="BH861" s="175">
        <f>IF(N861="sníž. přenesená",J861,0)</f>
        <v>0</v>
      </c>
      <c r="BI861" s="175">
        <f>IF(N861="nulová",J861,0)</f>
        <v>0</v>
      </c>
      <c r="BJ861" s="17" t="s">
        <v>22</v>
      </c>
      <c r="BK861" s="175">
        <f>ROUND(I861*H861,2)</f>
        <v>0</v>
      </c>
      <c r="BL861" s="17" t="s">
        <v>459</v>
      </c>
      <c r="BM861" s="17" t="s">
        <v>1310</v>
      </c>
    </row>
    <row r="862" spans="2:47" s="1" customFormat="1" ht="22.5" customHeight="1">
      <c r="B862" s="34"/>
      <c r="D862" s="176" t="s">
        <v>146</v>
      </c>
      <c r="F862" s="177" t="s">
        <v>702</v>
      </c>
      <c r="I862" s="178"/>
      <c r="L862" s="34"/>
      <c r="M862" s="63"/>
      <c r="N862" s="35"/>
      <c r="O862" s="35"/>
      <c r="P862" s="35"/>
      <c r="Q862" s="35"/>
      <c r="R862" s="35"/>
      <c r="S862" s="35"/>
      <c r="T862" s="64"/>
      <c r="AT862" s="17" t="s">
        <v>146</v>
      </c>
      <c r="AU862" s="17" t="s">
        <v>81</v>
      </c>
    </row>
    <row r="863" spans="2:63" s="10" customFormat="1" ht="29.25" customHeight="1">
      <c r="B863" s="149"/>
      <c r="D863" s="160" t="s">
        <v>72</v>
      </c>
      <c r="E863" s="161" t="s">
        <v>704</v>
      </c>
      <c r="F863" s="161" t="s">
        <v>705</v>
      </c>
      <c r="I863" s="152"/>
      <c r="J863" s="162">
        <f>BK863</f>
        <v>0</v>
      </c>
      <c r="L863" s="149"/>
      <c r="M863" s="154"/>
      <c r="N863" s="155"/>
      <c r="O863" s="155"/>
      <c r="P863" s="156">
        <f>SUM(P864:P873)</f>
        <v>0</v>
      </c>
      <c r="Q863" s="155"/>
      <c r="R863" s="156">
        <f>SUM(R864:R873)</f>
        <v>0</v>
      </c>
      <c r="S863" s="155"/>
      <c r="T863" s="157">
        <f>SUM(T864:T873)</f>
        <v>0</v>
      </c>
      <c r="AR863" s="150" t="s">
        <v>138</v>
      </c>
      <c r="AT863" s="158" t="s">
        <v>72</v>
      </c>
      <c r="AU863" s="158" t="s">
        <v>22</v>
      </c>
      <c r="AY863" s="150" t="s">
        <v>137</v>
      </c>
      <c r="BK863" s="159">
        <f>SUM(BK864:BK873)</f>
        <v>0</v>
      </c>
    </row>
    <row r="864" spans="2:65" s="1" customFormat="1" ht="31.5" customHeight="1">
      <c r="B864" s="163"/>
      <c r="C864" s="164" t="s">
        <v>1311</v>
      </c>
      <c r="D864" s="164" t="s">
        <v>140</v>
      </c>
      <c r="E864" s="165" t="s">
        <v>707</v>
      </c>
      <c r="F864" s="166" t="s">
        <v>1312</v>
      </c>
      <c r="G864" s="167" t="s">
        <v>703</v>
      </c>
      <c r="H864" s="168">
        <v>2</v>
      </c>
      <c r="I864" s="169"/>
      <c r="J864" s="170">
        <f>ROUND(I864*H864,2)</f>
        <v>0</v>
      </c>
      <c r="K864" s="166" t="s">
        <v>3</v>
      </c>
      <c r="L864" s="34"/>
      <c r="M864" s="171" t="s">
        <v>3</v>
      </c>
      <c r="N864" s="172" t="s">
        <v>44</v>
      </c>
      <c r="O864" s="35"/>
      <c r="P864" s="173">
        <f>O864*H864</f>
        <v>0</v>
      </c>
      <c r="Q864" s="173">
        <v>0</v>
      </c>
      <c r="R864" s="173">
        <f>Q864*H864</f>
        <v>0</v>
      </c>
      <c r="S864" s="173">
        <v>0</v>
      </c>
      <c r="T864" s="174">
        <f>S864*H864</f>
        <v>0</v>
      </c>
      <c r="AR864" s="17" t="s">
        <v>459</v>
      </c>
      <c r="AT864" s="17" t="s">
        <v>140</v>
      </c>
      <c r="AU864" s="17" t="s">
        <v>81</v>
      </c>
      <c r="AY864" s="17" t="s">
        <v>137</v>
      </c>
      <c r="BE864" s="175">
        <f>IF(N864="základní",J864,0)</f>
        <v>0</v>
      </c>
      <c r="BF864" s="175">
        <f>IF(N864="snížená",J864,0)</f>
        <v>0</v>
      </c>
      <c r="BG864" s="175">
        <f>IF(N864="zákl. přenesená",J864,0)</f>
        <v>0</v>
      </c>
      <c r="BH864" s="175">
        <f>IF(N864="sníž. přenesená",J864,0)</f>
        <v>0</v>
      </c>
      <c r="BI864" s="175">
        <f>IF(N864="nulová",J864,0)</f>
        <v>0</v>
      </c>
      <c r="BJ864" s="17" t="s">
        <v>22</v>
      </c>
      <c r="BK864" s="175">
        <f>ROUND(I864*H864,2)</f>
        <v>0</v>
      </c>
      <c r="BL864" s="17" t="s">
        <v>459</v>
      </c>
      <c r="BM864" s="17" t="s">
        <v>1313</v>
      </c>
    </row>
    <row r="865" spans="2:47" s="1" customFormat="1" ht="22.5" customHeight="1">
      <c r="B865" s="34"/>
      <c r="D865" s="176" t="s">
        <v>146</v>
      </c>
      <c r="F865" s="177" t="s">
        <v>1312</v>
      </c>
      <c r="I865" s="178"/>
      <c r="L865" s="34"/>
      <c r="M865" s="63"/>
      <c r="N865" s="35"/>
      <c r="O865" s="35"/>
      <c r="P865" s="35"/>
      <c r="Q865" s="35"/>
      <c r="R865" s="35"/>
      <c r="S865" s="35"/>
      <c r="T865" s="64"/>
      <c r="AT865" s="17" t="s">
        <v>146</v>
      </c>
      <c r="AU865" s="17" t="s">
        <v>81</v>
      </c>
    </row>
    <row r="866" spans="2:51" s="11" customFormat="1" ht="22.5" customHeight="1">
      <c r="B866" s="179"/>
      <c r="D866" s="176" t="s">
        <v>147</v>
      </c>
      <c r="E866" s="180" t="s">
        <v>3</v>
      </c>
      <c r="F866" s="181" t="s">
        <v>709</v>
      </c>
      <c r="H866" s="182" t="s">
        <v>3</v>
      </c>
      <c r="I866" s="183"/>
      <c r="L866" s="179"/>
      <c r="M866" s="184"/>
      <c r="N866" s="185"/>
      <c r="O866" s="185"/>
      <c r="P866" s="185"/>
      <c r="Q866" s="185"/>
      <c r="R866" s="185"/>
      <c r="S866" s="185"/>
      <c r="T866" s="186"/>
      <c r="AT866" s="182" t="s">
        <v>147</v>
      </c>
      <c r="AU866" s="182" t="s">
        <v>81</v>
      </c>
      <c r="AV866" s="11" t="s">
        <v>22</v>
      </c>
      <c r="AW866" s="11" t="s">
        <v>37</v>
      </c>
      <c r="AX866" s="11" t="s">
        <v>73</v>
      </c>
      <c r="AY866" s="182" t="s">
        <v>137</v>
      </c>
    </row>
    <row r="867" spans="2:51" s="12" customFormat="1" ht="22.5" customHeight="1">
      <c r="B867" s="187"/>
      <c r="D867" s="176" t="s">
        <v>147</v>
      </c>
      <c r="E867" s="188" t="s">
        <v>3</v>
      </c>
      <c r="F867" s="189" t="s">
        <v>1314</v>
      </c>
      <c r="H867" s="190">
        <v>2</v>
      </c>
      <c r="I867" s="191"/>
      <c r="L867" s="187"/>
      <c r="M867" s="192"/>
      <c r="N867" s="193"/>
      <c r="O867" s="193"/>
      <c r="P867" s="193"/>
      <c r="Q867" s="193"/>
      <c r="R867" s="193"/>
      <c r="S867" s="193"/>
      <c r="T867" s="194"/>
      <c r="AT867" s="188" t="s">
        <v>147</v>
      </c>
      <c r="AU867" s="188" t="s">
        <v>81</v>
      </c>
      <c r="AV867" s="12" t="s">
        <v>81</v>
      </c>
      <c r="AW867" s="12" t="s">
        <v>37</v>
      </c>
      <c r="AX867" s="12" t="s">
        <v>73</v>
      </c>
      <c r="AY867" s="188" t="s">
        <v>137</v>
      </c>
    </row>
    <row r="868" spans="2:51" s="13" customFormat="1" ht="22.5" customHeight="1">
      <c r="B868" s="195"/>
      <c r="D868" s="196" t="s">
        <v>147</v>
      </c>
      <c r="E868" s="197" t="s">
        <v>3</v>
      </c>
      <c r="F868" s="198" t="s">
        <v>150</v>
      </c>
      <c r="H868" s="199">
        <v>2</v>
      </c>
      <c r="I868" s="200"/>
      <c r="L868" s="195"/>
      <c r="M868" s="201"/>
      <c r="N868" s="202"/>
      <c r="O868" s="202"/>
      <c r="P868" s="202"/>
      <c r="Q868" s="202"/>
      <c r="R868" s="202"/>
      <c r="S868" s="202"/>
      <c r="T868" s="203"/>
      <c r="AT868" s="204" t="s">
        <v>147</v>
      </c>
      <c r="AU868" s="204" t="s">
        <v>81</v>
      </c>
      <c r="AV868" s="13" t="s">
        <v>145</v>
      </c>
      <c r="AW868" s="13" t="s">
        <v>37</v>
      </c>
      <c r="AX868" s="13" t="s">
        <v>22</v>
      </c>
      <c r="AY868" s="204" t="s">
        <v>137</v>
      </c>
    </row>
    <row r="869" spans="2:65" s="1" customFormat="1" ht="31.5" customHeight="1">
      <c r="B869" s="163"/>
      <c r="C869" s="164" t="s">
        <v>1315</v>
      </c>
      <c r="D869" s="164" t="s">
        <v>140</v>
      </c>
      <c r="E869" s="165" t="s">
        <v>712</v>
      </c>
      <c r="F869" s="166" t="s">
        <v>1316</v>
      </c>
      <c r="G869" s="167" t="s">
        <v>703</v>
      </c>
      <c r="H869" s="168">
        <v>2</v>
      </c>
      <c r="I869" s="169"/>
      <c r="J869" s="170">
        <f>ROUND(I869*H869,2)</f>
        <v>0</v>
      </c>
      <c r="K869" s="166" t="s">
        <v>3</v>
      </c>
      <c r="L869" s="34"/>
      <c r="M869" s="171" t="s">
        <v>3</v>
      </c>
      <c r="N869" s="172" t="s">
        <v>44</v>
      </c>
      <c r="O869" s="35"/>
      <c r="P869" s="173">
        <f>O869*H869</f>
        <v>0</v>
      </c>
      <c r="Q869" s="173">
        <v>0</v>
      </c>
      <c r="R869" s="173">
        <f>Q869*H869</f>
        <v>0</v>
      </c>
      <c r="S869" s="173">
        <v>0</v>
      </c>
      <c r="T869" s="174">
        <f>S869*H869</f>
        <v>0</v>
      </c>
      <c r="AR869" s="17" t="s">
        <v>459</v>
      </c>
      <c r="AT869" s="17" t="s">
        <v>140</v>
      </c>
      <c r="AU869" s="17" t="s">
        <v>81</v>
      </c>
      <c r="AY869" s="17" t="s">
        <v>137</v>
      </c>
      <c r="BE869" s="175">
        <f>IF(N869="základní",J869,0)</f>
        <v>0</v>
      </c>
      <c r="BF869" s="175">
        <f>IF(N869="snížená",J869,0)</f>
        <v>0</v>
      </c>
      <c r="BG869" s="175">
        <f>IF(N869="zákl. přenesená",J869,0)</f>
        <v>0</v>
      </c>
      <c r="BH869" s="175">
        <f>IF(N869="sníž. přenesená",J869,0)</f>
        <v>0</v>
      </c>
      <c r="BI869" s="175">
        <f>IF(N869="nulová",J869,0)</f>
        <v>0</v>
      </c>
      <c r="BJ869" s="17" t="s">
        <v>22</v>
      </c>
      <c r="BK869" s="175">
        <f>ROUND(I869*H869,2)</f>
        <v>0</v>
      </c>
      <c r="BL869" s="17" t="s">
        <v>459</v>
      </c>
      <c r="BM869" s="17" t="s">
        <v>1317</v>
      </c>
    </row>
    <row r="870" spans="2:47" s="1" customFormat="1" ht="22.5" customHeight="1">
      <c r="B870" s="34"/>
      <c r="D870" s="176" t="s">
        <v>146</v>
      </c>
      <c r="F870" s="177" t="s">
        <v>1316</v>
      </c>
      <c r="I870" s="178"/>
      <c r="L870" s="34"/>
      <c r="M870" s="63"/>
      <c r="N870" s="35"/>
      <c r="O870" s="35"/>
      <c r="P870" s="35"/>
      <c r="Q870" s="35"/>
      <c r="R870" s="35"/>
      <c r="S870" s="35"/>
      <c r="T870" s="64"/>
      <c r="AT870" s="17" t="s">
        <v>146</v>
      </c>
      <c r="AU870" s="17" t="s">
        <v>81</v>
      </c>
    </row>
    <row r="871" spans="2:51" s="11" customFormat="1" ht="22.5" customHeight="1">
      <c r="B871" s="179"/>
      <c r="D871" s="176" t="s">
        <v>147</v>
      </c>
      <c r="E871" s="180" t="s">
        <v>3</v>
      </c>
      <c r="F871" s="181" t="s">
        <v>709</v>
      </c>
      <c r="H871" s="182" t="s">
        <v>3</v>
      </c>
      <c r="I871" s="183"/>
      <c r="L871" s="179"/>
      <c r="M871" s="184"/>
      <c r="N871" s="185"/>
      <c r="O871" s="185"/>
      <c r="P871" s="185"/>
      <c r="Q871" s="185"/>
      <c r="R871" s="185"/>
      <c r="S871" s="185"/>
      <c r="T871" s="186"/>
      <c r="AT871" s="182" t="s">
        <v>147</v>
      </c>
      <c r="AU871" s="182" t="s">
        <v>81</v>
      </c>
      <c r="AV871" s="11" t="s">
        <v>22</v>
      </c>
      <c r="AW871" s="11" t="s">
        <v>37</v>
      </c>
      <c r="AX871" s="11" t="s">
        <v>73</v>
      </c>
      <c r="AY871" s="182" t="s">
        <v>137</v>
      </c>
    </row>
    <row r="872" spans="2:51" s="12" customFormat="1" ht="22.5" customHeight="1">
      <c r="B872" s="187"/>
      <c r="D872" s="176" t="s">
        <v>147</v>
      </c>
      <c r="E872" s="188" t="s">
        <v>3</v>
      </c>
      <c r="F872" s="189" t="s">
        <v>1314</v>
      </c>
      <c r="H872" s="190">
        <v>2</v>
      </c>
      <c r="I872" s="191"/>
      <c r="L872" s="187"/>
      <c r="M872" s="192"/>
      <c r="N872" s="193"/>
      <c r="O872" s="193"/>
      <c r="P872" s="193"/>
      <c r="Q872" s="193"/>
      <c r="R872" s="193"/>
      <c r="S872" s="193"/>
      <c r="T872" s="194"/>
      <c r="AT872" s="188" t="s">
        <v>147</v>
      </c>
      <c r="AU872" s="188" t="s">
        <v>81</v>
      </c>
      <c r="AV872" s="12" t="s">
        <v>81</v>
      </c>
      <c r="AW872" s="12" t="s">
        <v>37</v>
      </c>
      <c r="AX872" s="12" t="s">
        <v>73</v>
      </c>
      <c r="AY872" s="188" t="s">
        <v>137</v>
      </c>
    </row>
    <row r="873" spans="2:51" s="13" customFormat="1" ht="22.5" customHeight="1">
      <c r="B873" s="195"/>
      <c r="D873" s="176" t="s">
        <v>147</v>
      </c>
      <c r="E873" s="205" t="s">
        <v>3</v>
      </c>
      <c r="F873" s="206" t="s">
        <v>150</v>
      </c>
      <c r="H873" s="207">
        <v>2</v>
      </c>
      <c r="I873" s="200"/>
      <c r="L873" s="195"/>
      <c r="M873" s="201"/>
      <c r="N873" s="202"/>
      <c r="O873" s="202"/>
      <c r="P873" s="202"/>
      <c r="Q873" s="202"/>
      <c r="R873" s="202"/>
      <c r="S873" s="202"/>
      <c r="T873" s="203"/>
      <c r="AT873" s="204" t="s">
        <v>147</v>
      </c>
      <c r="AU873" s="204" t="s">
        <v>81</v>
      </c>
      <c r="AV873" s="13" t="s">
        <v>145</v>
      </c>
      <c r="AW873" s="13" t="s">
        <v>37</v>
      </c>
      <c r="AX873" s="13" t="s">
        <v>22</v>
      </c>
      <c r="AY873" s="204" t="s">
        <v>137</v>
      </c>
    </row>
    <row r="874" spans="2:63" s="10" customFormat="1" ht="29.25" customHeight="1">
      <c r="B874" s="149"/>
      <c r="D874" s="160" t="s">
        <v>72</v>
      </c>
      <c r="E874" s="161" t="s">
        <v>1318</v>
      </c>
      <c r="F874" s="161" t="s">
        <v>1319</v>
      </c>
      <c r="I874" s="152"/>
      <c r="J874" s="162">
        <f>BK874</f>
        <v>0</v>
      </c>
      <c r="L874" s="149"/>
      <c r="M874" s="154"/>
      <c r="N874" s="155"/>
      <c r="O874" s="155"/>
      <c r="P874" s="156">
        <f>SUM(P875:P876)</f>
        <v>0</v>
      </c>
      <c r="Q874" s="155"/>
      <c r="R874" s="156">
        <f>SUM(R875:R876)</f>
        <v>0</v>
      </c>
      <c r="S874" s="155"/>
      <c r="T874" s="157">
        <f>SUM(T875:T876)</f>
        <v>0</v>
      </c>
      <c r="AR874" s="150" t="s">
        <v>138</v>
      </c>
      <c r="AT874" s="158" t="s">
        <v>72</v>
      </c>
      <c r="AU874" s="158" t="s">
        <v>22</v>
      </c>
      <c r="AY874" s="150" t="s">
        <v>137</v>
      </c>
      <c r="BK874" s="159">
        <f>SUM(BK875:BK876)</f>
        <v>0</v>
      </c>
    </row>
    <row r="875" spans="2:65" s="1" customFormat="1" ht="22.5" customHeight="1">
      <c r="B875" s="163"/>
      <c r="C875" s="164" t="s">
        <v>1320</v>
      </c>
      <c r="D875" s="164" t="s">
        <v>140</v>
      </c>
      <c r="E875" s="165" t="s">
        <v>1321</v>
      </c>
      <c r="F875" s="166" t="s">
        <v>1322</v>
      </c>
      <c r="G875" s="167" t="s">
        <v>703</v>
      </c>
      <c r="H875" s="168">
        <v>1</v>
      </c>
      <c r="I875" s="169"/>
      <c r="J875" s="170">
        <f>ROUND(I875*H875,2)</f>
        <v>0</v>
      </c>
      <c r="K875" s="166" t="s">
        <v>3</v>
      </c>
      <c r="L875" s="34"/>
      <c r="M875" s="171" t="s">
        <v>3</v>
      </c>
      <c r="N875" s="172" t="s">
        <v>44</v>
      </c>
      <c r="O875" s="35"/>
      <c r="P875" s="173">
        <f>O875*H875</f>
        <v>0</v>
      </c>
      <c r="Q875" s="173">
        <v>0</v>
      </c>
      <c r="R875" s="173">
        <f>Q875*H875</f>
        <v>0</v>
      </c>
      <c r="S875" s="173">
        <v>0</v>
      </c>
      <c r="T875" s="174">
        <f>S875*H875</f>
        <v>0</v>
      </c>
      <c r="AR875" s="17" t="s">
        <v>459</v>
      </c>
      <c r="AT875" s="17" t="s">
        <v>140</v>
      </c>
      <c r="AU875" s="17" t="s">
        <v>81</v>
      </c>
      <c r="AY875" s="17" t="s">
        <v>137</v>
      </c>
      <c r="BE875" s="175">
        <f>IF(N875="základní",J875,0)</f>
        <v>0</v>
      </c>
      <c r="BF875" s="175">
        <f>IF(N875="snížená",J875,0)</f>
        <v>0</v>
      </c>
      <c r="BG875" s="175">
        <f>IF(N875="zákl. přenesená",J875,0)</f>
        <v>0</v>
      </c>
      <c r="BH875" s="175">
        <f>IF(N875="sníž. přenesená",J875,0)</f>
        <v>0</v>
      </c>
      <c r="BI875" s="175">
        <f>IF(N875="nulová",J875,0)</f>
        <v>0</v>
      </c>
      <c r="BJ875" s="17" t="s">
        <v>22</v>
      </c>
      <c r="BK875" s="175">
        <f>ROUND(I875*H875,2)</f>
        <v>0</v>
      </c>
      <c r="BL875" s="17" t="s">
        <v>459</v>
      </c>
      <c r="BM875" s="17" t="s">
        <v>1323</v>
      </c>
    </row>
    <row r="876" spans="2:47" s="1" customFormat="1" ht="22.5" customHeight="1">
      <c r="B876" s="34"/>
      <c r="D876" s="196" t="s">
        <v>146</v>
      </c>
      <c r="F876" s="208" t="s">
        <v>1322</v>
      </c>
      <c r="I876" s="178"/>
      <c r="L876" s="34"/>
      <c r="M876" s="63"/>
      <c r="N876" s="35"/>
      <c r="O876" s="35"/>
      <c r="P876" s="35"/>
      <c r="Q876" s="35"/>
      <c r="R876" s="35"/>
      <c r="S876" s="35"/>
      <c r="T876" s="64"/>
      <c r="AT876" s="17" t="s">
        <v>146</v>
      </c>
      <c r="AU876" s="17" t="s">
        <v>81</v>
      </c>
    </row>
    <row r="877" spans="2:12" s="1" customFormat="1" ht="6.75" customHeight="1">
      <c r="B877" s="49"/>
      <c r="C877" s="50"/>
      <c r="D877" s="50"/>
      <c r="E877" s="50"/>
      <c r="F877" s="50"/>
      <c r="G877" s="50"/>
      <c r="H877" s="50"/>
      <c r="I877" s="116"/>
      <c r="J877" s="50"/>
      <c r="K877" s="50"/>
      <c r="L877" s="34"/>
    </row>
    <row r="878" ht="13.5">
      <c r="AT878" s="223"/>
    </row>
  </sheetData>
  <sheetProtection/>
  <autoFilter ref="C105:K105"/>
  <mergeCells count="9">
    <mergeCell ref="E98:H98"/>
    <mergeCell ref="G1:H1"/>
    <mergeCell ref="L2:V2"/>
    <mergeCell ref="E7:H7"/>
    <mergeCell ref="E9:H9"/>
    <mergeCell ref="E24:H24"/>
    <mergeCell ref="E45:H45"/>
    <mergeCell ref="E47:H47"/>
    <mergeCell ref="E96:H96"/>
  </mergeCells>
  <hyperlinks>
    <hyperlink ref="F1:G1" location="C2" tooltip="Krycí list soupisu" display="1) Krycí list soupisu"/>
    <hyperlink ref="G1:H1" location="C54" tooltip="Rekapitulace" display="2) Rekapitulace"/>
    <hyperlink ref="J1" location="C105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80"/>
  <sheetViews>
    <sheetView showGridLines="0" zoomScalePageLayoutView="0" workbookViewId="0" topLeftCell="A1">
      <pane ySplit="1" topLeftCell="A110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38"/>
      <c r="C1" s="238"/>
      <c r="D1" s="237" t="s">
        <v>1</v>
      </c>
      <c r="E1" s="238"/>
      <c r="F1" s="239" t="s">
        <v>1612</v>
      </c>
      <c r="G1" s="364" t="s">
        <v>1613</v>
      </c>
      <c r="H1" s="364"/>
      <c r="I1" s="244"/>
      <c r="J1" s="239" t="s">
        <v>1614</v>
      </c>
      <c r="K1" s="237" t="s">
        <v>88</v>
      </c>
      <c r="L1" s="239" t="s">
        <v>1615</v>
      </c>
      <c r="M1" s="239"/>
      <c r="N1" s="239"/>
      <c r="O1" s="239"/>
      <c r="P1" s="239"/>
      <c r="Q1" s="239"/>
      <c r="R1" s="239"/>
      <c r="S1" s="239"/>
      <c r="T1" s="239"/>
      <c r="U1" s="235"/>
      <c r="V1" s="23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27" t="s">
        <v>6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7" t="s">
        <v>87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81</v>
      </c>
    </row>
    <row r="4" spans="2:46" ht="36.75" customHeight="1">
      <c r="B4" s="21"/>
      <c r="C4" s="22"/>
      <c r="D4" s="23" t="s">
        <v>89</v>
      </c>
      <c r="E4" s="22"/>
      <c r="F4" s="22"/>
      <c r="G4" s="22"/>
      <c r="H4" s="22"/>
      <c r="I4" s="94"/>
      <c r="J4" s="22"/>
      <c r="K4" s="24"/>
      <c r="M4" s="25" t="s">
        <v>11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17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365" t="str">
        <f>'Rekapitulace stavby'!K6</f>
        <v>STACIONÁŘ MEZI MOSTY - TRUTNOV</v>
      </c>
      <c r="F7" s="357"/>
      <c r="G7" s="357"/>
      <c r="H7" s="357"/>
      <c r="I7" s="94"/>
      <c r="J7" s="22"/>
      <c r="K7" s="24"/>
    </row>
    <row r="8" spans="2:11" s="1" customFormat="1" ht="15">
      <c r="B8" s="34"/>
      <c r="C8" s="35"/>
      <c r="D8" s="30" t="s">
        <v>90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366" t="s">
        <v>1324</v>
      </c>
      <c r="F9" s="350"/>
      <c r="G9" s="350"/>
      <c r="H9" s="350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20</v>
      </c>
      <c r="E11" s="35"/>
      <c r="F11" s="28" t="s">
        <v>3</v>
      </c>
      <c r="G11" s="35"/>
      <c r="H11" s="35"/>
      <c r="I11" s="96" t="s">
        <v>21</v>
      </c>
      <c r="J11" s="28" t="s">
        <v>3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6" t="s">
        <v>25</v>
      </c>
      <c r="J12" s="97" t="str">
        <f>'Rekapitulace stavby'!AN8</f>
        <v>15. 2. 2017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>
        <f>IF('Rekapitulace stavby'!AN10="","",'Rekapitulace stavby'!AN10)</f>
      </c>
      <c r="K14" s="38"/>
    </row>
    <row r="15" spans="2:11" s="1" customFormat="1" ht="18" customHeight="1">
      <c r="B15" s="34"/>
      <c r="C15" s="35"/>
      <c r="D15" s="35"/>
      <c r="E15" s="28" t="str">
        <f>IF('Rekapitulace stavby'!E11="","",'Rekapitulace stavby'!E11)</f>
        <v>MĚSO TRUTNOV</v>
      </c>
      <c r="F15" s="35"/>
      <c r="G15" s="35"/>
      <c r="H15" s="35"/>
      <c r="I15" s="96" t="s">
        <v>32</v>
      </c>
      <c r="J15" s="28">
        <f>IF('Rekapitulace stavby'!AN11="","",'Rekapitulace stavby'!AN11)</f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33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32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35</v>
      </c>
      <c r="E20" s="35"/>
      <c r="F20" s="35"/>
      <c r="G20" s="35"/>
      <c r="H20" s="35"/>
      <c r="I20" s="96" t="s">
        <v>30</v>
      </c>
      <c r="J20" s="28" t="s">
        <v>3</v>
      </c>
      <c r="K20" s="38"/>
    </row>
    <row r="21" spans="2:11" s="1" customFormat="1" ht="18" customHeight="1">
      <c r="B21" s="34"/>
      <c r="C21" s="35"/>
      <c r="D21" s="35"/>
      <c r="E21" s="28" t="s">
        <v>92</v>
      </c>
      <c r="F21" s="35"/>
      <c r="G21" s="35"/>
      <c r="H21" s="35"/>
      <c r="I21" s="96" t="s">
        <v>32</v>
      </c>
      <c r="J21" s="28" t="s">
        <v>3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38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360" t="s">
        <v>3</v>
      </c>
      <c r="F24" s="367"/>
      <c r="G24" s="367"/>
      <c r="H24" s="367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39</v>
      </c>
      <c r="E27" s="35"/>
      <c r="F27" s="35"/>
      <c r="G27" s="35"/>
      <c r="H27" s="35"/>
      <c r="I27" s="95"/>
      <c r="J27" s="105">
        <f>ROUND(J89,2)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41</v>
      </c>
      <c r="G29" s="35"/>
      <c r="H29" s="35"/>
      <c r="I29" s="106" t="s">
        <v>40</v>
      </c>
      <c r="J29" s="39" t="s">
        <v>42</v>
      </c>
      <c r="K29" s="38"/>
    </row>
    <row r="30" spans="2:11" s="1" customFormat="1" ht="14.25" customHeight="1">
      <c r="B30" s="34"/>
      <c r="C30" s="35"/>
      <c r="D30" s="42" t="s">
        <v>43</v>
      </c>
      <c r="E30" s="42" t="s">
        <v>44</v>
      </c>
      <c r="F30" s="107">
        <f>ROUND(SUM(BE89:BE318),2)</f>
        <v>0</v>
      </c>
      <c r="G30" s="35"/>
      <c r="H30" s="35"/>
      <c r="I30" s="108">
        <v>0.21</v>
      </c>
      <c r="J30" s="107">
        <f>ROUND(ROUND((SUM(BE89:BE318)),2)*I30,2)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45</v>
      </c>
      <c r="F31" s="107">
        <f>ROUND(SUM(BF89:BF318),2)</f>
        <v>0</v>
      </c>
      <c r="G31" s="35"/>
      <c r="H31" s="35"/>
      <c r="I31" s="108">
        <v>0.15</v>
      </c>
      <c r="J31" s="107">
        <f>ROUND(ROUND((SUM(BF89:BF318)),2)*I31,2)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46</v>
      </c>
      <c r="F32" s="107">
        <f>ROUND(SUM(BG89:BG318),2)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47</v>
      </c>
      <c r="F33" s="107">
        <f>ROUND(SUM(BH89:BH318),2)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48</v>
      </c>
      <c r="F34" s="107">
        <f>ROUND(SUM(BI89:BI318),2)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49</v>
      </c>
      <c r="E36" s="65"/>
      <c r="F36" s="65"/>
      <c r="G36" s="111" t="s">
        <v>50</v>
      </c>
      <c r="H36" s="112" t="s">
        <v>51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93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17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365" t="str">
        <f>E7</f>
        <v>STACIONÁŘ MEZI MOSTY - TRUTNOV</v>
      </c>
      <c r="F45" s="350"/>
      <c r="G45" s="350"/>
      <c r="H45" s="350"/>
      <c r="I45" s="95"/>
      <c r="J45" s="35"/>
      <c r="K45" s="38"/>
    </row>
    <row r="46" spans="2:11" s="1" customFormat="1" ht="14.25" customHeight="1">
      <c r="B46" s="34"/>
      <c r="C46" s="30" t="s">
        <v>90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366" t="str">
        <f>E9</f>
        <v>03 - STAVEBNÍ ÚPRAVY SOUVISEJÍCÍ S PBŘ</v>
      </c>
      <c r="F47" s="350"/>
      <c r="G47" s="350"/>
      <c r="H47" s="350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TRUTNOV</v>
      </c>
      <c r="G49" s="35"/>
      <c r="H49" s="35"/>
      <c r="I49" s="96" t="s">
        <v>25</v>
      </c>
      <c r="J49" s="97" t="str">
        <f>IF(J12="","",J12)</f>
        <v>15. 2. 2017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MĚSO TRUTNOV</v>
      </c>
      <c r="G51" s="35"/>
      <c r="H51" s="35"/>
      <c r="I51" s="96" t="s">
        <v>35</v>
      </c>
      <c r="J51" s="28" t="str">
        <f>E21</f>
        <v>DRUPOS TRUTNOV ING. ARCH. ŽATECKÝ</v>
      </c>
      <c r="K51" s="38"/>
    </row>
    <row r="52" spans="2:11" s="1" customFormat="1" ht="14.25" customHeight="1">
      <c r="B52" s="34"/>
      <c r="C52" s="30" t="s">
        <v>33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94</v>
      </c>
      <c r="D54" s="109"/>
      <c r="E54" s="109"/>
      <c r="F54" s="109"/>
      <c r="G54" s="109"/>
      <c r="H54" s="109"/>
      <c r="I54" s="120"/>
      <c r="J54" s="121" t="s">
        <v>95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96</v>
      </c>
      <c r="D56" s="35"/>
      <c r="E56" s="35"/>
      <c r="F56" s="35"/>
      <c r="G56" s="35"/>
      <c r="H56" s="35"/>
      <c r="I56" s="95"/>
      <c r="J56" s="105">
        <f>J89</f>
        <v>0</v>
      </c>
      <c r="K56" s="38"/>
      <c r="AU56" s="17" t="s">
        <v>97</v>
      </c>
    </row>
    <row r="57" spans="2:11" s="7" customFormat="1" ht="24.75" customHeight="1">
      <c r="B57" s="124"/>
      <c r="C57" s="125"/>
      <c r="D57" s="126" t="s">
        <v>98</v>
      </c>
      <c r="E57" s="127"/>
      <c r="F57" s="127"/>
      <c r="G57" s="127"/>
      <c r="H57" s="127"/>
      <c r="I57" s="128"/>
      <c r="J57" s="129">
        <f>J90</f>
        <v>0</v>
      </c>
      <c r="K57" s="130"/>
    </row>
    <row r="58" spans="2:11" s="8" customFormat="1" ht="19.5" customHeight="1">
      <c r="B58" s="131"/>
      <c r="C58" s="132"/>
      <c r="D58" s="133" t="s">
        <v>715</v>
      </c>
      <c r="E58" s="134"/>
      <c r="F58" s="134"/>
      <c r="G58" s="134"/>
      <c r="H58" s="134"/>
      <c r="I58" s="135"/>
      <c r="J58" s="136">
        <f>J91</f>
        <v>0</v>
      </c>
      <c r="K58" s="137"/>
    </row>
    <row r="59" spans="2:11" s="8" customFormat="1" ht="19.5" customHeight="1">
      <c r="B59" s="131"/>
      <c r="C59" s="132"/>
      <c r="D59" s="133" t="s">
        <v>99</v>
      </c>
      <c r="E59" s="134"/>
      <c r="F59" s="134"/>
      <c r="G59" s="134"/>
      <c r="H59" s="134"/>
      <c r="I59" s="135"/>
      <c r="J59" s="136">
        <f>J104</f>
        <v>0</v>
      </c>
      <c r="K59" s="137"/>
    </row>
    <row r="60" spans="2:11" s="8" customFormat="1" ht="19.5" customHeight="1">
      <c r="B60" s="131"/>
      <c r="C60" s="132"/>
      <c r="D60" s="133" t="s">
        <v>718</v>
      </c>
      <c r="E60" s="134"/>
      <c r="F60" s="134"/>
      <c r="G60" s="134"/>
      <c r="H60" s="134"/>
      <c r="I60" s="135"/>
      <c r="J60" s="136">
        <f>J116</f>
        <v>0</v>
      </c>
      <c r="K60" s="137"/>
    </row>
    <row r="61" spans="2:11" s="8" customFormat="1" ht="19.5" customHeight="1">
      <c r="B61" s="131"/>
      <c r="C61" s="132"/>
      <c r="D61" s="133" t="s">
        <v>100</v>
      </c>
      <c r="E61" s="134"/>
      <c r="F61" s="134"/>
      <c r="G61" s="134"/>
      <c r="H61" s="134"/>
      <c r="I61" s="135"/>
      <c r="J61" s="136">
        <f>J129</f>
        <v>0</v>
      </c>
      <c r="K61" s="137"/>
    </row>
    <row r="62" spans="2:11" s="8" customFormat="1" ht="19.5" customHeight="1">
      <c r="B62" s="131"/>
      <c r="C62" s="132"/>
      <c r="D62" s="133" t="s">
        <v>101</v>
      </c>
      <c r="E62" s="134"/>
      <c r="F62" s="134"/>
      <c r="G62" s="134"/>
      <c r="H62" s="134"/>
      <c r="I62" s="135"/>
      <c r="J62" s="136">
        <f>J143</f>
        <v>0</v>
      </c>
      <c r="K62" s="137"/>
    </row>
    <row r="63" spans="2:11" s="8" customFormat="1" ht="19.5" customHeight="1">
      <c r="B63" s="131"/>
      <c r="C63" s="132"/>
      <c r="D63" s="133" t="s">
        <v>102</v>
      </c>
      <c r="E63" s="134"/>
      <c r="F63" s="134"/>
      <c r="G63" s="134"/>
      <c r="H63" s="134"/>
      <c r="I63" s="135"/>
      <c r="J63" s="136">
        <f>J170</f>
        <v>0</v>
      </c>
      <c r="K63" s="137"/>
    </row>
    <row r="64" spans="2:11" s="8" customFormat="1" ht="19.5" customHeight="1">
      <c r="B64" s="131"/>
      <c r="C64" s="132"/>
      <c r="D64" s="133" t="s">
        <v>103</v>
      </c>
      <c r="E64" s="134"/>
      <c r="F64" s="134"/>
      <c r="G64" s="134"/>
      <c r="H64" s="134"/>
      <c r="I64" s="135"/>
      <c r="J64" s="136">
        <f>J180</f>
        <v>0</v>
      </c>
      <c r="K64" s="137"/>
    </row>
    <row r="65" spans="2:11" s="7" customFormat="1" ht="24.75" customHeight="1">
      <c r="B65" s="124"/>
      <c r="C65" s="125"/>
      <c r="D65" s="126" t="s">
        <v>104</v>
      </c>
      <c r="E65" s="127"/>
      <c r="F65" s="127"/>
      <c r="G65" s="127"/>
      <c r="H65" s="127"/>
      <c r="I65" s="128"/>
      <c r="J65" s="129">
        <f>J183</f>
        <v>0</v>
      </c>
      <c r="K65" s="130"/>
    </row>
    <row r="66" spans="2:11" s="8" customFormat="1" ht="19.5" customHeight="1">
      <c r="B66" s="131"/>
      <c r="C66" s="132"/>
      <c r="D66" s="133" t="s">
        <v>1325</v>
      </c>
      <c r="E66" s="134"/>
      <c r="F66" s="134"/>
      <c r="G66" s="134"/>
      <c r="H66" s="134"/>
      <c r="I66" s="135"/>
      <c r="J66" s="136">
        <f>J184</f>
        <v>0</v>
      </c>
      <c r="K66" s="137"/>
    </row>
    <row r="67" spans="2:11" s="8" customFormat="1" ht="19.5" customHeight="1">
      <c r="B67" s="131"/>
      <c r="C67" s="132"/>
      <c r="D67" s="133" t="s">
        <v>111</v>
      </c>
      <c r="E67" s="134"/>
      <c r="F67" s="134"/>
      <c r="G67" s="134"/>
      <c r="H67" s="134"/>
      <c r="I67" s="135"/>
      <c r="J67" s="136">
        <f>J196</f>
        <v>0</v>
      </c>
      <c r="K67" s="137"/>
    </row>
    <row r="68" spans="2:11" s="8" customFormat="1" ht="19.5" customHeight="1">
      <c r="B68" s="131"/>
      <c r="C68" s="132"/>
      <c r="D68" s="133" t="s">
        <v>720</v>
      </c>
      <c r="E68" s="134"/>
      <c r="F68" s="134"/>
      <c r="G68" s="134"/>
      <c r="H68" s="134"/>
      <c r="I68" s="135"/>
      <c r="J68" s="136">
        <f>J272</f>
        <v>0</v>
      </c>
      <c r="K68" s="137"/>
    </row>
    <row r="69" spans="2:11" s="7" customFormat="1" ht="24.75" customHeight="1">
      <c r="B69" s="124"/>
      <c r="C69" s="125"/>
      <c r="D69" s="126" t="s">
        <v>1326</v>
      </c>
      <c r="E69" s="127"/>
      <c r="F69" s="127"/>
      <c r="G69" s="127"/>
      <c r="H69" s="127"/>
      <c r="I69" s="128"/>
      <c r="J69" s="129">
        <f>J317</f>
        <v>0</v>
      </c>
      <c r="K69" s="130"/>
    </row>
    <row r="70" spans="2:11" s="1" customFormat="1" ht="21.75" customHeight="1">
      <c r="B70" s="34"/>
      <c r="C70" s="35"/>
      <c r="D70" s="35"/>
      <c r="E70" s="35"/>
      <c r="F70" s="35"/>
      <c r="G70" s="35"/>
      <c r="H70" s="35"/>
      <c r="I70" s="95"/>
      <c r="J70" s="35"/>
      <c r="K70" s="38"/>
    </row>
    <row r="71" spans="2:11" s="1" customFormat="1" ht="6.75" customHeight="1">
      <c r="B71" s="49"/>
      <c r="C71" s="50"/>
      <c r="D71" s="50"/>
      <c r="E71" s="50"/>
      <c r="F71" s="50"/>
      <c r="G71" s="50"/>
      <c r="H71" s="50"/>
      <c r="I71" s="116"/>
      <c r="J71" s="50"/>
      <c r="K71" s="51"/>
    </row>
    <row r="75" spans="2:12" s="1" customFormat="1" ht="6.75" customHeight="1">
      <c r="B75" s="52"/>
      <c r="C75" s="53"/>
      <c r="D75" s="53"/>
      <c r="E75" s="53"/>
      <c r="F75" s="53"/>
      <c r="G75" s="53"/>
      <c r="H75" s="53"/>
      <c r="I75" s="117"/>
      <c r="J75" s="53"/>
      <c r="K75" s="53"/>
      <c r="L75" s="34"/>
    </row>
    <row r="76" spans="2:12" s="1" customFormat="1" ht="36.75" customHeight="1">
      <c r="B76" s="34"/>
      <c r="C76" s="54" t="s">
        <v>121</v>
      </c>
      <c r="L76" s="34"/>
    </row>
    <row r="77" spans="2:12" s="1" customFormat="1" ht="6.75" customHeight="1">
      <c r="B77" s="34"/>
      <c r="L77" s="34"/>
    </row>
    <row r="78" spans="2:12" s="1" customFormat="1" ht="14.25" customHeight="1">
      <c r="B78" s="34"/>
      <c r="C78" s="56" t="s">
        <v>17</v>
      </c>
      <c r="L78" s="34"/>
    </row>
    <row r="79" spans="2:12" s="1" customFormat="1" ht="22.5" customHeight="1">
      <c r="B79" s="34"/>
      <c r="E79" s="368" t="str">
        <f>E7</f>
        <v>STACIONÁŘ MEZI MOSTY - TRUTNOV</v>
      </c>
      <c r="F79" s="345"/>
      <c r="G79" s="345"/>
      <c r="H79" s="345"/>
      <c r="L79" s="34"/>
    </row>
    <row r="80" spans="2:12" s="1" customFormat="1" ht="14.25" customHeight="1">
      <c r="B80" s="34"/>
      <c r="C80" s="56" t="s">
        <v>90</v>
      </c>
      <c r="L80" s="34"/>
    </row>
    <row r="81" spans="2:12" s="1" customFormat="1" ht="23.25" customHeight="1">
      <c r="B81" s="34"/>
      <c r="E81" s="342" t="str">
        <f>E9</f>
        <v>03 - STAVEBNÍ ÚPRAVY SOUVISEJÍCÍ S PBŘ</v>
      </c>
      <c r="F81" s="345"/>
      <c r="G81" s="345"/>
      <c r="H81" s="345"/>
      <c r="L81" s="34"/>
    </row>
    <row r="82" spans="2:12" s="1" customFormat="1" ht="6.75" customHeight="1">
      <c r="B82" s="34"/>
      <c r="L82" s="34"/>
    </row>
    <row r="83" spans="2:12" s="1" customFormat="1" ht="18" customHeight="1">
      <c r="B83" s="34"/>
      <c r="C83" s="56" t="s">
        <v>23</v>
      </c>
      <c r="F83" s="138" t="str">
        <f>F12</f>
        <v>TRUTNOV</v>
      </c>
      <c r="I83" s="139" t="s">
        <v>25</v>
      </c>
      <c r="J83" s="60" t="str">
        <f>IF(J12="","",J12)</f>
        <v>15. 2. 2017</v>
      </c>
      <c r="L83" s="34"/>
    </row>
    <row r="84" spans="2:12" s="1" customFormat="1" ht="6.75" customHeight="1">
      <c r="B84" s="34"/>
      <c r="L84" s="34"/>
    </row>
    <row r="85" spans="2:12" s="1" customFormat="1" ht="15">
      <c r="B85" s="34"/>
      <c r="C85" s="56" t="s">
        <v>29</v>
      </c>
      <c r="F85" s="138" t="str">
        <f>E15</f>
        <v>MĚSO TRUTNOV</v>
      </c>
      <c r="I85" s="139" t="s">
        <v>35</v>
      </c>
      <c r="J85" s="138" t="str">
        <f>E21</f>
        <v>DRUPOS TRUTNOV ING. ARCH. ŽATECKÝ</v>
      </c>
      <c r="L85" s="34"/>
    </row>
    <row r="86" spans="2:12" s="1" customFormat="1" ht="14.25" customHeight="1">
      <c r="B86" s="34"/>
      <c r="C86" s="56" t="s">
        <v>33</v>
      </c>
      <c r="F86" s="138">
        <f>IF(E18="","",E18)</f>
      </c>
      <c r="L86" s="34"/>
    </row>
    <row r="87" spans="2:12" s="1" customFormat="1" ht="9.75" customHeight="1">
      <c r="B87" s="34"/>
      <c r="L87" s="34"/>
    </row>
    <row r="88" spans="2:20" s="9" customFormat="1" ht="29.25" customHeight="1">
      <c r="B88" s="140"/>
      <c r="C88" s="141" t="s">
        <v>122</v>
      </c>
      <c r="D88" s="142" t="s">
        <v>58</v>
      </c>
      <c r="E88" s="142" t="s">
        <v>54</v>
      </c>
      <c r="F88" s="142" t="s">
        <v>123</v>
      </c>
      <c r="G88" s="142" t="s">
        <v>124</v>
      </c>
      <c r="H88" s="142" t="s">
        <v>125</v>
      </c>
      <c r="I88" s="143" t="s">
        <v>126</v>
      </c>
      <c r="J88" s="142" t="s">
        <v>95</v>
      </c>
      <c r="K88" s="144" t="s">
        <v>127</v>
      </c>
      <c r="L88" s="140"/>
      <c r="M88" s="67" t="s">
        <v>128</v>
      </c>
      <c r="N88" s="68" t="s">
        <v>43</v>
      </c>
      <c r="O88" s="68" t="s">
        <v>129</v>
      </c>
      <c r="P88" s="68" t="s">
        <v>130</v>
      </c>
      <c r="Q88" s="68" t="s">
        <v>131</v>
      </c>
      <c r="R88" s="68" t="s">
        <v>132</v>
      </c>
      <c r="S88" s="68" t="s">
        <v>133</v>
      </c>
      <c r="T88" s="69" t="s">
        <v>134</v>
      </c>
    </row>
    <row r="89" spans="2:63" s="1" customFormat="1" ht="29.25" customHeight="1">
      <c r="B89" s="34"/>
      <c r="C89" s="71" t="s">
        <v>96</v>
      </c>
      <c r="J89" s="145">
        <f>BK89</f>
        <v>0</v>
      </c>
      <c r="L89" s="34"/>
      <c r="M89" s="70"/>
      <c r="N89" s="61"/>
      <c r="O89" s="61"/>
      <c r="P89" s="146">
        <f>P90+P183+P317</f>
        <v>0</v>
      </c>
      <c r="Q89" s="61"/>
      <c r="R89" s="146">
        <f>R90+R183+R317</f>
        <v>12.79064826</v>
      </c>
      <c r="S89" s="61"/>
      <c r="T89" s="147">
        <f>T90+T183+T317</f>
        <v>2.232396</v>
      </c>
      <c r="AT89" s="17" t="s">
        <v>72</v>
      </c>
      <c r="AU89" s="17" t="s">
        <v>97</v>
      </c>
      <c r="BK89" s="148">
        <f>BK90+BK183+BK317</f>
        <v>0</v>
      </c>
    </row>
    <row r="90" spans="2:63" s="10" customFormat="1" ht="36.75" customHeight="1">
      <c r="B90" s="149"/>
      <c r="D90" s="150" t="s">
        <v>72</v>
      </c>
      <c r="E90" s="151" t="s">
        <v>135</v>
      </c>
      <c r="F90" s="151" t="s">
        <v>136</v>
      </c>
      <c r="I90" s="152"/>
      <c r="J90" s="153">
        <f>BK90</f>
        <v>0</v>
      </c>
      <c r="L90" s="149"/>
      <c r="M90" s="154"/>
      <c r="N90" s="155"/>
      <c r="O90" s="155"/>
      <c r="P90" s="156">
        <f>P91+P104+P116+P129+P143+P170+P180</f>
        <v>0</v>
      </c>
      <c r="Q90" s="155"/>
      <c r="R90" s="156">
        <f>R91+R104+R116+R129+R143+R170+R180</f>
        <v>12.046019999999999</v>
      </c>
      <c r="S90" s="155"/>
      <c r="T90" s="157">
        <f>T91+T104+T116+T129+T143+T170+T180</f>
        <v>1.313396</v>
      </c>
      <c r="AR90" s="150" t="s">
        <v>22</v>
      </c>
      <c r="AT90" s="158" t="s">
        <v>72</v>
      </c>
      <c r="AU90" s="158" t="s">
        <v>73</v>
      </c>
      <c r="AY90" s="150" t="s">
        <v>137</v>
      </c>
      <c r="BK90" s="159">
        <f>BK91+BK104+BK116+BK129+BK143+BK170+BK180</f>
        <v>0</v>
      </c>
    </row>
    <row r="91" spans="2:63" s="10" customFormat="1" ht="19.5" customHeight="1">
      <c r="B91" s="149"/>
      <c r="D91" s="160" t="s">
        <v>72</v>
      </c>
      <c r="E91" s="161" t="s">
        <v>22</v>
      </c>
      <c r="F91" s="161" t="s">
        <v>722</v>
      </c>
      <c r="I91" s="152"/>
      <c r="J91" s="162">
        <f>BK91</f>
        <v>0</v>
      </c>
      <c r="L91" s="149"/>
      <c r="M91" s="154"/>
      <c r="N91" s="155"/>
      <c r="O91" s="155"/>
      <c r="P91" s="156">
        <f>SUM(P92:P103)</f>
        <v>0</v>
      </c>
      <c r="Q91" s="155"/>
      <c r="R91" s="156">
        <f>SUM(R92:R103)</f>
        <v>0</v>
      </c>
      <c r="S91" s="155"/>
      <c r="T91" s="157">
        <f>SUM(T92:T103)</f>
        <v>0</v>
      </c>
      <c r="AR91" s="150" t="s">
        <v>22</v>
      </c>
      <c r="AT91" s="158" t="s">
        <v>72</v>
      </c>
      <c r="AU91" s="158" t="s">
        <v>22</v>
      </c>
      <c r="AY91" s="150" t="s">
        <v>137</v>
      </c>
      <c r="BK91" s="159">
        <f>SUM(BK92:BK103)</f>
        <v>0</v>
      </c>
    </row>
    <row r="92" spans="2:65" s="1" customFormat="1" ht="22.5" customHeight="1">
      <c r="B92" s="163"/>
      <c r="C92" s="164" t="s">
        <v>22</v>
      </c>
      <c r="D92" s="164" t="s">
        <v>140</v>
      </c>
      <c r="E92" s="165" t="s">
        <v>1327</v>
      </c>
      <c r="F92" s="166" t="s">
        <v>1328</v>
      </c>
      <c r="G92" s="167" t="s">
        <v>278</v>
      </c>
      <c r="H92" s="168">
        <v>1.08</v>
      </c>
      <c r="I92" s="169"/>
      <c r="J92" s="170">
        <f>ROUND(I92*H92,2)</f>
        <v>0</v>
      </c>
      <c r="K92" s="166" t="s">
        <v>144</v>
      </c>
      <c r="L92" s="34"/>
      <c r="M92" s="171" t="s">
        <v>3</v>
      </c>
      <c r="N92" s="172" t="s">
        <v>44</v>
      </c>
      <c r="O92" s="35"/>
      <c r="P92" s="173">
        <f>O92*H92</f>
        <v>0</v>
      </c>
      <c r="Q92" s="173">
        <v>0</v>
      </c>
      <c r="R92" s="173">
        <f>Q92*H92</f>
        <v>0</v>
      </c>
      <c r="S92" s="173">
        <v>0</v>
      </c>
      <c r="T92" s="174">
        <f>S92*H92</f>
        <v>0</v>
      </c>
      <c r="AR92" s="17" t="s">
        <v>145</v>
      </c>
      <c r="AT92" s="17" t="s">
        <v>140</v>
      </c>
      <c r="AU92" s="17" t="s">
        <v>81</v>
      </c>
      <c r="AY92" s="17" t="s">
        <v>137</v>
      </c>
      <c r="BE92" s="175">
        <f>IF(N92="základní",J92,0)</f>
        <v>0</v>
      </c>
      <c r="BF92" s="175">
        <f>IF(N92="snížená",J92,0)</f>
        <v>0</v>
      </c>
      <c r="BG92" s="175">
        <f>IF(N92="zákl. přenesená",J92,0)</f>
        <v>0</v>
      </c>
      <c r="BH92" s="175">
        <f>IF(N92="sníž. přenesená",J92,0)</f>
        <v>0</v>
      </c>
      <c r="BI92" s="175">
        <f>IF(N92="nulová",J92,0)</f>
        <v>0</v>
      </c>
      <c r="BJ92" s="17" t="s">
        <v>22</v>
      </c>
      <c r="BK92" s="175">
        <f>ROUND(I92*H92,2)</f>
        <v>0</v>
      </c>
      <c r="BL92" s="17" t="s">
        <v>145</v>
      </c>
      <c r="BM92" s="17" t="s">
        <v>1329</v>
      </c>
    </row>
    <row r="93" spans="2:47" s="1" customFormat="1" ht="30" customHeight="1">
      <c r="B93" s="34"/>
      <c r="D93" s="176" t="s">
        <v>146</v>
      </c>
      <c r="F93" s="177" t="s">
        <v>1330</v>
      </c>
      <c r="I93" s="178"/>
      <c r="L93" s="34"/>
      <c r="M93" s="63"/>
      <c r="N93" s="35"/>
      <c r="O93" s="35"/>
      <c r="P93" s="35"/>
      <c r="Q93" s="35"/>
      <c r="R93" s="35"/>
      <c r="S93" s="35"/>
      <c r="T93" s="64"/>
      <c r="AT93" s="17" t="s">
        <v>146</v>
      </c>
      <c r="AU93" s="17" t="s">
        <v>81</v>
      </c>
    </row>
    <row r="94" spans="2:51" s="12" customFormat="1" ht="22.5" customHeight="1">
      <c r="B94" s="187"/>
      <c r="D94" s="196" t="s">
        <v>147</v>
      </c>
      <c r="E94" s="225" t="s">
        <v>3</v>
      </c>
      <c r="F94" s="226" t="s">
        <v>1331</v>
      </c>
      <c r="H94" s="227">
        <v>1.08</v>
      </c>
      <c r="I94" s="191"/>
      <c r="L94" s="187"/>
      <c r="M94" s="192"/>
      <c r="N94" s="193"/>
      <c r="O94" s="193"/>
      <c r="P94" s="193"/>
      <c r="Q94" s="193"/>
      <c r="R94" s="193"/>
      <c r="S94" s="193"/>
      <c r="T94" s="194"/>
      <c r="AT94" s="188" t="s">
        <v>147</v>
      </c>
      <c r="AU94" s="188" t="s">
        <v>81</v>
      </c>
      <c r="AV94" s="12" t="s">
        <v>81</v>
      </c>
      <c r="AW94" s="12" t="s">
        <v>37</v>
      </c>
      <c r="AX94" s="12" t="s">
        <v>22</v>
      </c>
      <c r="AY94" s="188" t="s">
        <v>137</v>
      </c>
    </row>
    <row r="95" spans="2:65" s="1" customFormat="1" ht="22.5" customHeight="1">
      <c r="B95" s="163"/>
      <c r="C95" s="164" t="s">
        <v>81</v>
      </c>
      <c r="D95" s="164" t="s">
        <v>140</v>
      </c>
      <c r="E95" s="165" t="s">
        <v>1332</v>
      </c>
      <c r="F95" s="166" t="s">
        <v>1333</v>
      </c>
      <c r="G95" s="167" t="s">
        <v>278</v>
      </c>
      <c r="H95" s="168">
        <v>3</v>
      </c>
      <c r="I95" s="169"/>
      <c r="J95" s="170">
        <f>ROUND(I95*H95,2)</f>
        <v>0</v>
      </c>
      <c r="K95" s="166" t="s">
        <v>144</v>
      </c>
      <c r="L95" s="34"/>
      <c r="M95" s="171" t="s">
        <v>3</v>
      </c>
      <c r="N95" s="172" t="s">
        <v>44</v>
      </c>
      <c r="O95" s="35"/>
      <c r="P95" s="173">
        <f>O95*H95</f>
        <v>0</v>
      </c>
      <c r="Q95" s="173">
        <v>0</v>
      </c>
      <c r="R95" s="173">
        <f>Q95*H95</f>
        <v>0</v>
      </c>
      <c r="S95" s="173">
        <v>0</v>
      </c>
      <c r="T95" s="174">
        <f>S95*H95</f>
        <v>0</v>
      </c>
      <c r="AR95" s="17" t="s">
        <v>145</v>
      </c>
      <c r="AT95" s="17" t="s">
        <v>140</v>
      </c>
      <c r="AU95" s="17" t="s">
        <v>81</v>
      </c>
      <c r="AY95" s="17" t="s">
        <v>137</v>
      </c>
      <c r="BE95" s="175">
        <f>IF(N95="základní",J95,0)</f>
        <v>0</v>
      </c>
      <c r="BF95" s="175">
        <f>IF(N95="snížená",J95,0)</f>
        <v>0</v>
      </c>
      <c r="BG95" s="175">
        <f>IF(N95="zákl. přenesená",J95,0)</f>
        <v>0</v>
      </c>
      <c r="BH95" s="175">
        <f>IF(N95="sníž. přenesená",J95,0)</f>
        <v>0</v>
      </c>
      <c r="BI95" s="175">
        <f>IF(N95="nulová",J95,0)</f>
        <v>0</v>
      </c>
      <c r="BJ95" s="17" t="s">
        <v>22</v>
      </c>
      <c r="BK95" s="175">
        <f>ROUND(I95*H95,2)</f>
        <v>0</v>
      </c>
      <c r="BL95" s="17" t="s">
        <v>145</v>
      </c>
      <c r="BM95" s="17" t="s">
        <v>1334</v>
      </c>
    </row>
    <row r="96" spans="2:47" s="1" customFormat="1" ht="30" customHeight="1">
      <c r="B96" s="34"/>
      <c r="D96" s="176" t="s">
        <v>146</v>
      </c>
      <c r="F96" s="177" t="s">
        <v>1335</v>
      </c>
      <c r="I96" s="178"/>
      <c r="L96" s="34"/>
      <c r="M96" s="63"/>
      <c r="N96" s="35"/>
      <c r="O96" s="35"/>
      <c r="P96" s="35"/>
      <c r="Q96" s="35"/>
      <c r="R96" s="35"/>
      <c r="S96" s="35"/>
      <c r="T96" s="64"/>
      <c r="AT96" s="17" t="s">
        <v>146</v>
      </c>
      <c r="AU96" s="17" t="s">
        <v>81</v>
      </c>
    </row>
    <row r="97" spans="2:51" s="12" customFormat="1" ht="22.5" customHeight="1">
      <c r="B97" s="187"/>
      <c r="D97" s="196" t="s">
        <v>147</v>
      </c>
      <c r="E97" s="225" t="s">
        <v>3</v>
      </c>
      <c r="F97" s="226" t="s">
        <v>1336</v>
      </c>
      <c r="H97" s="227">
        <v>3</v>
      </c>
      <c r="I97" s="191"/>
      <c r="L97" s="187"/>
      <c r="M97" s="192"/>
      <c r="N97" s="193"/>
      <c r="O97" s="193"/>
      <c r="P97" s="193"/>
      <c r="Q97" s="193"/>
      <c r="R97" s="193"/>
      <c r="S97" s="193"/>
      <c r="T97" s="194"/>
      <c r="AT97" s="188" t="s">
        <v>147</v>
      </c>
      <c r="AU97" s="188" t="s">
        <v>81</v>
      </c>
      <c r="AV97" s="12" t="s">
        <v>81</v>
      </c>
      <c r="AW97" s="12" t="s">
        <v>37</v>
      </c>
      <c r="AX97" s="12" t="s">
        <v>22</v>
      </c>
      <c r="AY97" s="188" t="s">
        <v>137</v>
      </c>
    </row>
    <row r="98" spans="2:65" s="1" customFormat="1" ht="22.5" customHeight="1">
      <c r="B98" s="163"/>
      <c r="C98" s="164" t="s">
        <v>138</v>
      </c>
      <c r="D98" s="164" t="s">
        <v>140</v>
      </c>
      <c r="E98" s="165" t="s">
        <v>1337</v>
      </c>
      <c r="F98" s="166" t="s">
        <v>1338</v>
      </c>
      <c r="G98" s="167" t="s">
        <v>278</v>
      </c>
      <c r="H98" s="168">
        <v>3</v>
      </c>
      <c r="I98" s="169"/>
      <c r="J98" s="170">
        <f>ROUND(I98*H98,2)</f>
        <v>0</v>
      </c>
      <c r="K98" s="166" t="s">
        <v>144</v>
      </c>
      <c r="L98" s="34"/>
      <c r="M98" s="171" t="s">
        <v>3</v>
      </c>
      <c r="N98" s="172" t="s">
        <v>44</v>
      </c>
      <c r="O98" s="35"/>
      <c r="P98" s="173">
        <f>O98*H98</f>
        <v>0</v>
      </c>
      <c r="Q98" s="173">
        <v>0</v>
      </c>
      <c r="R98" s="173">
        <f>Q98*H98</f>
        <v>0</v>
      </c>
      <c r="S98" s="173">
        <v>0</v>
      </c>
      <c r="T98" s="174">
        <f>S98*H98</f>
        <v>0</v>
      </c>
      <c r="AR98" s="17" t="s">
        <v>145</v>
      </c>
      <c r="AT98" s="17" t="s">
        <v>140</v>
      </c>
      <c r="AU98" s="17" t="s">
        <v>81</v>
      </c>
      <c r="AY98" s="17" t="s">
        <v>137</v>
      </c>
      <c r="BE98" s="175">
        <f>IF(N98="základní",J98,0)</f>
        <v>0</v>
      </c>
      <c r="BF98" s="175">
        <f>IF(N98="snížená",J98,0)</f>
        <v>0</v>
      </c>
      <c r="BG98" s="175">
        <f>IF(N98="zákl. přenesená",J98,0)</f>
        <v>0</v>
      </c>
      <c r="BH98" s="175">
        <f>IF(N98="sníž. přenesená",J98,0)</f>
        <v>0</v>
      </c>
      <c r="BI98" s="175">
        <f>IF(N98="nulová",J98,0)</f>
        <v>0</v>
      </c>
      <c r="BJ98" s="17" t="s">
        <v>22</v>
      </c>
      <c r="BK98" s="175">
        <f>ROUND(I98*H98,2)</f>
        <v>0</v>
      </c>
      <c r="BL98" s="17" t="s">
        <v>145</v>
      </c>
      <c r="BM98" s="17" t="s">
        <v>1339</v>
      </c>
    </row>
    <row r="99" spans="2:47" s="1" customFormat="1" ht="42" customHeight="1">
      <c r="B99" s="34"/>
      <c r="D99" s="176" t="s">
        <v>146</v>
      </c>
      <c r="F99" s="177" t="s">
        <v>1340</v>
      </c>
      <c r="I99" s="178"/>
      <c r="L99" s="34"/>
      <c r="M99" s="63"/>
      <c r="N99" s="35"/>
      <c r="O99" s="35"/>
      <c r="P99" s="35"/>
      <c r="Q99" s="35"/>
      <c r="R99" s="35"/>
      <c r="S99" s="35"/>
      <c r="T99" s="64"/>
      <c r="AT99" s="17" t="s">
        <v>146</v>
      </c>
      <c r="AU99" s="17" t="s">
        <v>81</v>
      </c>
    </row>
    <row r="100" spans="2:51" s="12" customFormat="1" ht="22.5" customHeight="1">
      <c r="B100" s="187"/>
      <c r="D100" s="196" t="s">
        <v>147</v>
      </c>
      <c r="E100" s="225" t="s">
        <v>3</v>
      </c>
      <c r="F100" s="226" t="s">
        <v>1341</v>
      </c>
      <c r="H100" s="227">
        <v>3</v>
      </c>
      <c r="I100" s="191"/>
      <c r="L100" s="187"/>
      <c r="M100" s="192"/>
      <c r="N100" s="193"/>
      <c r="O100" s="193"/>
      <c r="P100" s="193"/>
      <c r="Q100" s="193"/>
      <c r="R100" s="193"/>
      <c r="S100" s="193"/>
      <c r="T100" s="194"/>
      <c r="AT100" s="188" t="s">
        <v>147</v>
      </c>
      <c r="AU100" s="188" t="s">
        <v>81</v>
      </c>
      <c r="AV100" s="12" t="s">
        <v>81</v>
      </c>
      <c r="AW100" s="12" t="s">
        <v>37</v>
      </c>
      <c r="AX100" s="12" t="s">
        <v>22</v>
      </c>
      <c r="AY100" s="188" t="s">
        <v>137</v>
      </c>
    </row>
    <row r="101" spans="2:65" s="1" customFormat="1" ht="22.5" customHeight="1">
      <c r="B101" s="163"/>
      <c r="C101" s="164" t="s">
        <v>145</v>
      </c>
      <c r="D101" s="164" t="s">
        <v>140</v>
      </c>
      <c r="E101" s="165" t="s">
        <v>752</v>
      </c>
      <c r="F101" s="166" t="s">
        <v>753</v>
      </c>
      <c r="G101" s="167" t="s">
        <v>302</v>
      </c>
      <c r="H101" s="168">
        <v>5.4</v>
      </c>
      <c r="I101" s="169"/>
      <c r="J101" s="170">
        <f>ROUND(I101*H101,2)</f>
        <v>0</v>
      </c>
      <c r="K101" s="166" t="s">
        <v>144</v>
      </c>
      <c r="L101" s="34"/>
      <c r="M101" s="171" t="s">
        <v>3</v>
      </c>
      <c r="N101" s="172" t="s">
        <v>44</v>
      </c>
      <c r="O101" s="35"/>
      <c r="P101" s="173">
        <f>O101*H101</f>
        <v>0</v>
      </c>
      <c r="Q101" s="173">
        <v>0</v>
      </c>
      <c r="R101" s="173">
        <f>Q101*H101</f>
        <v>0</v>
      </c>
      <c r="S101" s="173">
        <v>0</v>
      </c>
      <c r="T101" s="174">
        <f>S101*H101</f>
        <v>0</v>
      </c>
      <c r="AR101" s="17" t="s">
        <v>145</v>
      </c>
      <c r="AT101" s="17" t="s">
        <v>140</v>
      </c>
      <c r="AU101" s="17" t="s">
        <v>81</v>
      </c>
      <c r="AY101" s="17" t="s">
        <v>137</v>
      </c>
      <c r="BE101" s="175">
        <f>IF(N101="základní",J101,0)</f>
        <v>0</v>
      </c>
      <c r="BF101" s="175">
        <f>IF(N101="snížená",J101,0)</f>
        <v>0</v>
      </c>
      <c r="BG101" s="175">
        <f>IF(N101="zákl. přenesená",J101,0)</f>
        <v>0</v>
      </c>
      <c r="BH101" s="175">
        <f>IF(N101="sníž. přenesená",J101,0)</f>
        <v>0</v>
      </c>
      <c r="BI101" s="175">
        <f>IF(N101="nulová",J101,0)</f>
        <v>0</v>
      </c>
      <c r="BJ101" s="17" t="s">
        <v>22</v>
      </c>
      <c r="BK101" s="175">
        <f>ROUND(I101*H101,2)</f>
        <v>0</v>
      </c>
      <c r="BL101" s="17" t="s">
        <v>145</v>
      </c>
      <c r="BM101" s="17" t="s">
        <v>1342</v>
      </c>
    </row>
    <row r="102" spans="2:47" s="1" customFormat="1" ht="22.5" customHeight="1">
      <c r="B102" s="34"/>
      <c r="D102" s="176" t="s">
        <v>146</v>
      </c>
      <c r="F102" s="177" t="s">
        <v>755</v>
      </c>
      <c r="I102" s="178"/>
      <c r="L102" s="34"/>
      <c r="M102" s="63"/>
      <c r="N102" s="35"/>
      <c r="O102" s="35"/>
      <c r="P102" s="35"/>
      <c r="Q102" s="35"/>
      <c r="R102" s="35"/>
      <c r="S102" s="35"/>
      <c r="T102" s="64"/>
      <c r="AT102" s="17" t="s">
        <v>146</v>
      </c>
      <c r="AU102" s="17" t="s">
        <v>81</v>
      </c>
    </row>
    <row r="103" spans="2:51" s="12" customFormat="1" ht="22.5" customHeight="1">
      <c r="B103" s="187"/>
      <c r="D103" s="176" t="s">
        <v>147</v>
      </c>
      <c r="E103" s="188" t="s">
        <v>3</v>
      </c>
      <c r="F103" s="189" t="s">
        <v>1343</v>
      </c>
      <c r="H103" s="190">
        <v>5.4</v>
      </c>
      <c r="I103" s="191"/>
      <c r="L103" s="187"/>
      <c r="M103" s="192"/>
      <c r="N103" s="193"/>
      <c r="O103" s="193"/>
      <c r="P103" s="193"/>
      <c r="Q103" s="193"/>
      <c r="R103" s="193"/>
      <c r="S103" s="193"/>
      <c r="T103" s="194"/>
      <c r="AT103" s="188" t="s">
        <v>147</v>
      </c>
      <c r="AU103" s="188" t="s">
        <v>81</v>
      </c>
      <c r="AV103" s="12" t="s">
        <v>81</v>
      </c>
      <c r="AW103" s="12" t="s">
        <v>37</v>
      </c>
      <c r="AX103" s="12" t="s">
        <v>22</v>
      </c>
      <c r="AY103" s="188" t="s">
        <v>137</v>
      </c>
    </row>
    <row r="104" spans="2:63" s="10" customFormat="1" ht="29.25" customHeight="1">
      <c r="B104" s="149"/>
      <c r="D104" s="160" t="s">
        <v>72</v>
      </c>
      <c r="E104" s="161" t="s">
        <v>138</v>
      </c>
      <c r="F104" s="161" t="s">
        <v>139</v>
      </c>
      <c r="I104" s="152"/>
      <c r="J104" s="162">
        <f>BK104</f>
        <v>0</v>
      </c>
      <c r="L104" s="149"/>
      <c r="M104" s="154"/>
      <c r="N104" s="155"/>
      <c r="O104" s="155"/>
      <c r="P104" s="156">
        <f>SUM(P105:P115)</f>
        <v>0</v>
      </c>
      <c r="Q104" s="155"/>
      <c r="R104" s="156">
        <f>SUM(R105:R115)</f>
        <v>6.43704</v>
      </c>
      <c r="S104" s="155"/>
      <c r="T104" s="157">
        <f>SUM(T105:T115)</f>
        <v>0</v>
      </c>
      <c r="AR104" s="150" t="s">
        <v>22</v>
      </c>
      <c r="AT104" s="158" t="s">
        <v>72</v>
      </c>
      <c r="AU104" s="158" t="s">
        <v>22</v>
      </c>
      <c r="AY104" s="150" t="s">
        <v>137</v>
      </c>
      <c r="BK104" s="159">
        <f>SUM(BK105:BK115)</f>
        <v>0</v>
      </c>
    </row>
    <row r="105" spans="2:65" s="1" customFormat="1" ht="22.5" customHeight="1">
      <c r="B105" s="163"/>
      <c r="C105" s="164" t="s">
        <v>165</v>
      </c>
      <c r="D105" s="164" t="s">
        <v>140</v>
      </c>
      <c r="E105" s="165" t="s">
        <v>834</v>
      </c>
      <c r="F105" s="166" t="s">
        <v>835</v>
      </c>
      <c r="G105" s="167" t="s">
        <v>193</v>
      </c>
      <c r="H105" s="168">
        <v>142</v>
      </c>
      <c r="I105" s="169"/>
      <c r="J105" s="170">
        <f>ROUND(I105*H105,2)</f>
        <v>0</v>
      </c>
      <c r="K105" s="166" t="s">
        <v>144</v>
      </c>
      <c r="L105" s="34"/>
      <c r="M105" s="171" t="s">
        <v>3</v>
      </c>
      <c r="N105" s="172" t="s">
        <v>44</v>
      </c>
      <c r="O105" s="35"/>
      <c r="P105" s="173">
        <f>O105*H105</f>
        <v>0</v>
      </c>
      <c r="Q105" s="173">
        <v>0.03351</v>
      </c>
      <c r="R105" s="173">
        <f>Q105*H105</f>
        <v>4.75842</v>
      </c>
      <c r="S105" s="173">
        <v>0</v>
      </c>
      <c r="T105" s="174">
        <f>S105*H105</f>
        <v>0</v>
      </c>
      <c r="AR105" s="17" t="s">
        <v>145</v>
      </c>
      <c r="AT105" s="17" t="s">
        <v>140</v>
      </c>
      <c r="AU105" s="17" t="s">
        <v>81</v>
      </c>
      <c r="AY105" s="17" t="s">
        <v>137</v>
      </c>
      <c r="BE105" s="175">
        <f>IF(N105="základní",J105,0)</f>
        <v>0</v>
      </c>
      <c r="BF105" s="175">
        <f>IF(N105="snížená",J105,0)</f>
        <v>0</v>
      </c>
      <c r="BG105" s="175">
        <f>IF(N105="zákl. přenesená",J105,0)</f>
        <v>0</v>
      </c>
      <c r="BH105" s="175">
        <f>IF(N105="sníž. přenesená",J105,0)</f>
        <v>0</v>
      </c>
      <c r="BI105" s="175">
        <f>IF(N105="nulová",J105,0)</f>
        <v>0</v>
      </c>
      <c r="BJ105" s="17" t="s">
        <v>22</v>
      </c>
      <c r="BK105" s="175">
        <f>ROUND(I105*H105,2)</f>
        <v>0</v>
      </c>
      <c r="BL105" s="17" t="s">
        <v>145</v>
      </c>
      <c r="BM105" s="17" t="s">
        <v>1344</v>
      </c>
    </row>
    <row r="106" spans="2:47" s="1" customFormat="1" ht="22.5" customHeight="1">
      <c r="B106" s="34"/>
      <c r="D106" s="176" t="s">
        <v>146</v>
      </c>
      <c r="F106" s="177" t="s">
        <v>1345</v>
      </c>
      <c r="I106" s="178"/>
      <c r="L106" s="34"/>
      <c r="M106" s="63"/>
      <c r="N106" s="35"/>
      <c r="O106" s="35"/>
      <c r="P106" s="35"/>
      <c r="Q106" s="35"/>
      <c r="R106" s="35"/>
      <c r="S106" s="35"/>
      <c r="T106" s="64"/>
      <c r="AT106" s="17" t="s">
        <v>146</v>
      </c>
      <c r="AU106" s="17" t="s">
        <v>81</v>
      </c>
    </row>
    <row r="107" spans="2:51" s="12" customFormat="1" ht="22.5" customHeight="1">
      <c r="B107" s="187"/>
      <c r="D107" s="176" t="s">
        <v>147</v>
      </c>
      <c r="E107" s="188" t="s">
        <v>3</v>
      </c>
      <c r="F107" s="189" t="s">
        <v>1346</v>
      </c>
      <c r="H107" s="190">
        <v>42</v>
      </c>
      <c r="I107" s="191"/>
      <c r="L107" s="187"/>
      <c r="M107" s="192"/>
      <c r="N107" s="193"/>
      <c r="O107" s="193"/>
      <c r="P107" s="193"/>
      <c r="Q107" s="193"/>
      <c r="R107" s="193"/>
      <c r="S107" s="193"/>
      <c r="T107" s="194"/>
      <c r="AT107" s="188" t="s">
        <v>147</v>
      </c>
      <c r="AU107" s="188" t="s">
        <v>81</v>
      </c>
      <c r="AV107" s="12" t="s">
        <v>81</v>
      </c>
      <c r="AW107" s="12" t="s">
        <v>37</v>
      </c>
      <c r="AX107" s="12" t="s">
        <v>73</v>
      </c>
      <c r="AY107" s="188" t="s">
        <v>137</v>
      </c>
    </row>
    <row r="108" spans="2:51" s="12" customFormat="1" ht="22.5" customHeight="1">
      <c r="B108" s="187"/>
      <c r="D108" s="176" t="s">
        <v>147</v>
      </c>
      <c r="E108" s="188" t="s">
        <v>3</v>
      </c>
      <c r="F108" s="189" t="s">
        <v>1347</v>
      </c>
      <c r="H108" s="190">
        <v>100</v>
      </c>
      <c r="I108" s="191"/>
      <c r="L108" s="187"/>
      <c r="M108" s="192"/>
      <c r="N108" s="193"/>
      <c r="O108" s="193"/>
      <c r="P108" s="193"/>
      <c r="Q108" s="193"/>
      <c r="R108" s="193"/>
      <c r="S108" s="193"/>
      <c r="T108" s="194"/>
      <c r="AT108" s="188" t="s">
        <v>147</v>
      </c>
      <c r="AU108" s="188" t="s">
        <v>81</v>
      </c>
      <c r="AV108" s="12" t="s">
        <v>81</v>
      </c>
      <c r="AW108" s="12" t="s">
        <v>37</v>
      </c>
      <c r="AX108" s="12" t="s">
        <v>73</v>
      </c>
      <c r="AY108" s="188" t="s">
        <v>137</v>
      </c>
    </row>
    <row r="109" spans="2:51" s="13" customFormat="1" ht="22.5" customHeight="1">
      <c r="B109" s="195"/>
      <c r="D109" s="196" t="s">
        <v>147</v>
      </c>
      <c r="E109" s="197" t="s">
        <v>3</v>
      </c>
      <c r="F109" s="198" t="s">
        <v>150</v>
      </c>
      <c r="H109" s="199">
        <v>142</v>
      </c>
      <c r="I109" s="200"/>
      <c r="L109" s="195"/>
      <c r="M109" s="201"/>
      <c r="N109" s="202"/>
      <c r="O109" s="202"/>
      <c r="P109" s="202"/>
      <c r="Q109" s="202"/>
      <c r="R109" s="202"/>
      <c r="S109" s="202"/>
      <c r="T109" s="203"/>
      <c r="AT109" s="204" t="s">
        <v>147</v>
      </c>
      <c r="AU109" s="204" t="s">
        <v>81</v>
      </c>
      <c r="AV109" s="13" t="s">
        <v>145</v>
      </c>
      <c r="AW109" s="13" t="s">
        <v>37</v>
      </c>
      <c r="AX109" s="13" t="s">
        <v>22</v>
      </c>
      <c r="AY109" s="204" t="s">
        <v>137</v>
      </c>
    </row>
    <row r="110" spans="2:65" s="1" customFormat="1" ht="22.5" customHeight="1">
      <c r="B110" s="163"/>
      <c r="C110" s="209" t="s">
        <v>157</v>
      </c>
      <c r="D110" s="209" t="s">
        <v>202</v>
      </c>
      <c r="E110" s="210" t="s">
        <v>837</v>
      </c>
      <c r="F110" s="211" t="s">
        <v>838</v>
      </c>
      <c r="G110" s="212" t="s">
        <v>193</v>
      </c>
      <c r="H110" s="213">
        <v>42.42</v>
      </c>
      <c r="I110" s="214"/>
      <c r="J110" s="215">
        <f>ROUND(I110*H110,2)</f>
        <v>0</v>
      </c>
      <c r="K110" s="211" t="s">
        <v>144</v>
      </c>
      <c r="L110" s="216"/>
      <c r="M110" s="217" t="s">
        <v>3</v>
      </c>
      <c r="N110" s="218" t="s">
        <v>44</v>
      </c>
      <c r="O110" s="35"/>
      <c r="P110" s="173">
        <f>O110*H110</f>
        <v>0</v>
      </c>
      <c r="Q110" s="173">
        <v>0.011</v>
      </c>
      <c r="R110" s="173">
        <f>Q110*H110</f>
        <v>0.46662</v>
      </c>
      <c r="S110" s="173">
        <v>0</v>
      </c>
      <c r="T110" s="174">
        <f>S110*H110</f>
        <v>0</v>
      </c>
      <c r="AR110" s="17" t="s">
        <v>182</v>
      </c>
      <c r="AT110" s="17" t="s">
        <v>202</v>
      </c>
      <c r="AU110" s="17" t="s">
        <v>81</v>
      </c>
      <c r="AY110" s="17" t="s">
        <v>137</v>
      </c>
      <c r="BE110" s="175">
        <f>IF(N110="základní",J110,0)</f>
        <v>0</v>
      </c>
      <c r="BF110" s="175">
        <f>IF(N110="snížená",J110,0)</f>
        <v>0</v>
      </c>
      <c r="BG110" s="175">
        <f>IF(N110="zákl. přenesená",J110,0)</f>
        <v>0</v>
      </c>
      <c r="BH110" s="175">
        <f>IF(N110="sníž. přenesená",J110,0)</f>
        <v>0</v>
      </c>
      <c r="BI110" s="175">
        <f>IF(N110="nulová",J110,0)</f>
        <v>0</v>
      </c>
      <c r="BJ110" s="17" t="s">
        <v>22</v>
      </c>
      <c r="BK110" s="175">
        <f>ROUND(I110*H110,2)</f>
        <v>0</v>
      </c>
      <c r="BL110" s="17" t="s">
        <v>145</v>
      </c>
      <c r="BM110" s="17" t="s">
        <v>1348</v>
      </c>
    </row>
    <row r="111" spans="2:47" s="1" customFormat="1" ht="30" customHeight="1">
      <c r="B111" s="34"/>
      <c r="D111" s="176" t="s">
        <v>146</v>
      </c>
      <c r="F111" s="177" t="s">
        <v>1349</v>
      </c>
      <c r="I111" s="178"/>
      <c r="L111" s="34"/>
      <c r="M111" s="63"/>
      <c r="N111" s="35"/>
      <c r="O111" s="35"/>
      <c r="P111" s="35"/>
      <c r="Q111" s="35"/>
      <c r="R111" s="35"/>
      <c r="S111" s="35"/>
      <c r="T111" s="64"/>
      <c r="AT111" s="17" t="s">
        <v>146</v>
      </c>
      <c r="AU111" s="17" t="s">
        <v>81</v>
      </c>
    </row>
    <row r="112" spans="2:51" s="12" customFormat="1" ht="22.5" customHeight="1">
      <c r="B112" s="187"/>
      <c r="D112" s="196" t="s">
        <v>147</v>
      </c>
      <c r="E112" s="225" t="s">
        <v>3</v>
      </c>
      <c r="F112" s="226" t="s">
        <v>1350</v>
      </c>
      <c r="H112" s="227">
        <v>42.42</v>
      </c>
      <c r="I112" s="191"/>
      <c r="L112" s="187"/>
      <c r="M112" s="192"/>
      <c r="N112" s="193"/>
      <c r="O112" s="193"/>
      <c r="P112" s="193"/>
      <c r="Q112" s="193"/>
      <c r="R112" s="193"/>
      <c r="S112" s="193"/>
      <c r="T112" s="194"/>
      <c r="AT112" s="188" t="s">
        <v>147</v>
      </c>
      <c r="AU112" s="188" t="s">
        <v>81</v>
      </c>
      <c r="AV112" s="12" t="s">
        <v>81</v>
      </c>
      <c r="AW112" s="12" t="s">
        <v>37</v>
      </c>
      <c r="AX112" s="12" t="s">
        <v>22</v>
      </c>
      <c r="AY112" s="188" t="s">
        <v>137</v>
      </c>
    </row>
    <row r="113" spans="2:65" s="1" customFormat="1" ht="22.5" customHeight="1">
      <c r="B113" s="163"/>
      <c r="C113" s="209" t="s">
        <v>178</v>
      </c>
      <c r="D113" s="209" t="s">
        <v>202</v>
      </c>
      <c r="E113" s="210" t="s">
        <v>1351</v>
      </c>
      <c r="F113" s="211" t="s">
        <v>1352</v>
      </c>
      <c r="G113" s="212" t="s">
        <v>193</v>
      </c>
      <c r="H113" s="213">
        <v>101</v>
      </c>
      <c r="I113" s="214"/>
      <c r="J113" s="215">
        <f>ROUND(I113*H113,2)</f>
        <v>0</v>
      </c>
      <c r="K113" s="211" t="s">
        <v>144</v>
      </c>
      <c r="L113" s="216"/>
      <c r="M113" s="217" t="s">
        <v>3</v>
      </c>
      <c r="N113" s="218" t="s">
        <v>44</v>
      </c>
      <c r="O113" s="35"/>
      <c r="P113" s="173">
        <f>O113*H113</f>
        <v>0</v>
      </c>
      <c r="Q113" s="173">
        <v>0.012</v>
      </c>
      <c r="R113" s="173">
        <f>Q113*H113</f>
        <v>1.212</v>
      </c>
      <c r="S113" s="173">
        <v>0</v>
      </c>
      <c r="T113" s="174">
        <f>S113*H113</f>
        <v>0</v>
      </c>
      <c r="AR113" s="17" t="s">
        <v>182</v>
      </c>
      <c r="AT113" s="17" t="s">
        <v>202</v>
      </c>
      <c r="AU113" s="17" t="s">
        <v>81</v>
      </c>
      <c r="AY113" s="17" t="s">
        <v>137</v>
      </c>
      <c r="BE113" s="175">
        <f>IF(N113="základní",J113,0)</f>
        <v>0</v>
      </c>
      <c r="BF113" s="175">
        <f>IF(N113="snížená",J113,0)</f>
        <v>0</v>
      </c>
      <c r="BG113" s="175">
        <f>IF(N113="zákl. přenesená",J113,0)</f>
        <v>0</v>
      </c>
      <c r="BH113" s="175">
        <f>IF(N113="sníž. přenesená",J113,0)</f>
        <v>0</v>
      </c>
      <c r="BI113" s="175">
        <f>IF(N113="nulová",J113,0)</f>
        <v>0</v>
      </c>
      <c r="BJ113" s="17" t="s">
        <v>22</v>
      </c>
      <c r="BK113" s="175">
        <f>ROUND(I113*H113,2)</f>
        <v>0</v>
      </c>
      <c r="BL113" s="17" t="s">
        <v>145</v>
      </c>
      <c r="BM113" s="17" t="s">
        <v>1353</v>
      </c>
    </row>
    <row r="114" spans="2:47" s="1" customFormat="1" ht="30" customHeight="1">
      <c r="B114" s="34"/>
      <c r="D114" s="176" t="s">
        <v>146</v>
      </c>
      <c r="F114" s="177" t="s">
        <v>1354</v>
      </c>
      <c r="I114" s="178"/>
      <c r="L114" s="34"/>
      <c r="M114" s="63"/>
      <c r="N114" s="35"/>
      <c r="O114" s="35"/>
      <c r="P114" s="35"/>
      <c r="Q114" s="35"/>
      <c r="R114" s="35"/>
      <c r="S114" s="35"/>
      <c r="T114" s="64"/>
      <c r="AT114" s="17" t="s">
        <v>146</v>
      </c>
      <c r="AU114" s="17" t="s">
        <v>81</v>
      </c>
    </row>
    <row r="115" spans="2:51" s="12" customFormat="1" ht="22.5" customHeight="1">
      <c r="B115" s="187"/>
      <c r="D115" s="176" t="s">
        <v>147</v>
      </c>
      <c r="E115" s="188" t="s">
        <v>3</v>
      </c>
      <c r="F115" s="189" t="s">
        <v>1355</v>
      </c>
      <c r="H115" s="190">
        <v>101</v>
      </c>
      <c r="I115" s="191"/>
      <c r="L115" s="187"/>
      <c r="M115" s="192"/>
      <c r="N115" s="193"/>
      <c r="O115" s="193"/>
      <c r="P115" s="193"/>
      <c r="Q115" s="193"/>
      <c r="R115" s="193"/>
      <c r="S115" s="193"/>
      <c r="T115" s="194"/>
      <c r="AT115" s="188" t="s">
        <v>147</v>
      </c>
      <c r="AU115" s="188" t="s">
        <v>81</v>
      </c>
      <c r="AV115" s="12" t="s">
        <v>81</v>
      </c>
      <c r="AW115" s="12" t="s">
        <v>37</v>
      </c>
      <c r="AX115" s="12" t="s">
        <v>22</v>
      </c>
      <c r="AY115" s="188" t="s">
        <v>137</v>
      </c>
    </row>
    <row r="116" spans="2:63" s="10" customFormat="1" ht="29.25" customHeight="1">
      <c r="B116" s="149"/>
      <c r="D116" s="160" t="s">
        <v>72</v>
      </c>
      <c r="E116" s="161" t="s">
        <v>165</v>
      </c>
      <c r="F116" s="161" t="s">
        <v>886</v>
      </c>
      <c r="I116" s="152"/>
      <c r="J116" s="162">
        <f>BK116</f>
        <v>0</v>
      </c>
      <c r="L116" s="149"/>
      <c r="M116" s="154"/>
      <c r="N116" s="155"/>
      <c r="O116" s="155"/>
      <c r="P116" s="156">
        <f>SUM(P117:P128)</f>
        <v>0</v>
      </c>
      <c r="Q116" s="155"/>
      <c r="R116" s="156">
        <f>SUM(R117:R128)</f>
        <v>1.2546</v>
      </c>
      <c r="S116" s="155"/>
      <c r="T116" s="157">
        <f>SUM(T117:T128)</f>
        <v>0</v>
      </c>
      <c r="AR116" s="150" t="s">
        <v>22</v>
      </c>
      <c r="AT116" s="158" t="s">
        <v>72</v>
      </c>
      <c r="AU116" s="158" t="s">
        <v>22</v>
      </c>
      <c r="AY116" s="150" t="s">
        <v>137</v>
      </c>
      <c r="BK116" s="159">
        <f>SUM(BK117:BK128)</f>
        <v>0</v>
      </c>
    </row>
    <row r="117" spans="2:65" s="1" customFormat="1" ht="22.5" customHeight="1">
      <c r="B117" s="163"/>
      <c r="C117" s="164" t="s">
        <v>182</v>
      </c>
      <c r="D117" s="164" t="s">
        <v>140</v>
      </c>
      <c r="E117" s="165" t="s">
        <v>1356</v>
      </c>
      <c r="F117" s="166" t="s">
        <v>1357</v>
      </c>
      <c r="G117" s="167" t="s">
        <v>143</v>
      </c>
      <c r="H117" s="168">
        <v>7.2</v>
      </c>
      <c r="I117" s="169"/>
      <c r="J117" s="170">
        <f>ROUND(I117*H117,2)</f>
        <v>0</v>
      </c>
      <c r="K117" s="166" t="s">
        <v>144</v>
      </c>
      <c r="L117" s="34"/>
      <c r="M117" s="171" t="s">
        <v>3</v>
      </c>
      <c r="N117" s="172" t="s">
        <v>44</v>
      </c>
      <c r="O117" s="35"/>
      <c r="P117" s="173">
        <f>O117*H117</f>
        <v>0</v>
      </c>
      <c r="Q117" s="173">
        <v>0</v>
      </c>
      <c r="R117" s="173">
        <f>Q117*H117</f>
        <v>0</v>
      </c>
      <c r="S117" s="173">
        <v>0</v>
      </c>
      <c r="T117" s="174">
        <f>S117*H117</f>
        <v>0</v>
      </c>
      <c r="AR117" s="17" t="s">
        <v>145</v>
      </c>
      <c r="AT117" s="17" t="s">
        <v>140</v>
      </c>
      <c r="AU117" s="17" t="s">
        <v>81</v>
      </c>
      <c r="AY117" s="17" t="s">
        <v>137</v>
      </c>
      <c r="BE117" s="175">
        <f>IF(N117="základní",J117,0)</f>
        <v>0</v>
      </c>
      <c r="BF117" s="175">
        <f>IF(N117="snížená",J117,0)</f>
        <v>0</v>
      </c>
      <c r="BG117" s="175">
        <f>IF(N117="zákl. přenesená",J117,0)</f>
        <v>0</v>
      </c>
      <c r="BH117" s="175">
        <f>IF(N117="sníž. přenesená",J117,0)</f>
        <v>0</v>
      </c>
      <c r="BI117" s="175">
        <f>IF(N117="nulová",J117,0)</f>
        <v>0</v>
      </c>
      <c r="BJ117" s="17" t="s">
        <v>22</v>
      </c>
      <c r="BK117" s="175">
        <f>ROUND(I117*H117,2)</f>
        <v>0</v>
      </c>
      <c r="BL117" s="17" t="s">
        <v>145</v>
      </c>
      <c r="BM117" s="17" t="s">
        <v>1358</v>
      </c>
    </row>
    <row r="118" spans="2:47" s="1" customFormat="1" ht="22.5" customHeight="1">
      <c r="B118" s="34"/>
      <c r="D118" s="176" t="s">
        <v>146</v>
      </c>
      <c r="F118" s="177" t="s">
        <v>1359</v>
      </c>
      <c r="I118" s="178"/>
      <c r="L118" s="34"/>
      <c r="M118" s="63"/>
      <c r="N118" s="35"/>
      <c r="O118" s="35"/>
      <c r="P118" s="35"/>
      <c r="Q118" s="35"/>
      <c r="R118" s="35"/>
      <c r="S118" s="35"/>
      <c r="T118" s="64"/>
      <c r="AT118" s="17" t="s">
        <v>146</v>
      </c>
      <c r="AU118" s="17" t="s">
        <v>81</v>
      </c>
    </row>
    <row r="119" spans="2:51" s="12" customFormat="1" ht="22.5" customHeight="1">
      <c r="B119" s="187"/>
      <c r="D119" s="196" t="s">
        <v>147</v>
      </c>
      <c r="E119" s="225" t="s">
        <v>3</v>
      </c>
      <c r="F119" s="226" t="s">
        <v>1360</v>
      </c>
      <c r="H119" s="227">
        <v>7.2</v>
      </c>
      <c r="I119" s="191"/>
      <c r="L119" s="187"/>
      <c r="M119" s="192"/>
      <c r="N119" s="193"/>
      <c r="O119" s="193"/>
      <c r="P119" s="193"/>
      <c r="Q119" s="193"/>
      <c r="R119" s="193"/>
      <c r="S119" s="193"/>
      <c r="T119" s="194"/>
      <c r="AT119" s="188" t="s">
        <v>147</v>
      </c>
      <c r="AU119" s="188" t="s">
        <v>81</v>
      </c>
      <c r="AV119" s="12" t="s">
        <v>81</v>
      </c>
      <c r="AW119" s="12" t="s">
        <v>37</v>
      </c>
      <c r="AX119" s="12" t="s">
        <v>22</v>
      </c>
      <c r="AY119" s="188" t="s">
        <v>137</v>
      </c>
    </row>
    <row r="120" spans="2:65" s="1" customFormat="1" ht="22.5" customHeight="1">
      <c r="B120" s="163"/>
      <c r="C120" s="164" t="s">
        <v>187</v>
      </c>
      <c r="D120" s="164" t="s">
        <v>140</v>
      </c>
      <c r="E120" s="165" t="s">
        <v>893</v>
      </c>
      <c r="F120" s="166" t="s">
        <v>894</v>
      </c>
      <c r="G120" s="167" t="s">
        <v>143</v>
      </c>
      <c r="H120" s="168">
        <v>7.2</v>
      </c>
      <c r="I120" s="169"/>
      <c r="J120" s="170">
        <f>ROUND(I120*H120,2)</f>
        <v>0</v>
      </c>
      <c r="K120" s="166" t="s">
        <v>144</v>
      </c>
      <c r="L120" s="34"/>
      <c r="M120" s="171" t="s">
        <v>3</v>
      </c>
      <c r="N120" s="172" t="s">
        <v>44</v>
      </c>
      <c r="O120" s="35"/>
      <c r="P120" s="173">
        <f>O120*H120</f>
        <v>0</v>
      </c>
      <c r="Q120" s="173">
        <v>0</v>
      </c>
      <c r="R120" s="173">
        <f>Q120*H120</f>
        <v>0</v>
      </c>
      <c r="S120" s="173">
        <v>0</v>
      </c>
      <c r="T120" s="174">
        <f>S120*H120</f>
        <v>0</v>
      </c>
      <c r="AR120" s="17" t="s">
        <v>145</v>
      </c>
      <c r="AT120" s="17" t="s">
        <v>140</v>
      </c>
      <c r="AU120" s="17" t="s">
        <v>81</v>
      </c>
      <c r="AY120" s="17" t="s">
        <v>137</v>
      </c>
      <c r="BE120" s="175">
        <f>IF(N120="základní",J120,0)</f>
        <v>0</v>
      </c>
      <c r="BF120" s="175">
        <f>IF(N120="snížená",J120,0)</f>
        <v>0</v>
      </c>
      <c r="BG120" s="175">
        <f>IF(N120="zákl. přenesená",J120,0)</f>
        <v>0</v>
      </c>
      <c r="BH120" s="175">
        <f>IF(N120="sníž. přenesená",J120,0)</f>
        <v>0</v>
      </c>
      <c r="BI120" s="175">
        <f>IF(N120="nulová",J120,0)</f>
        <v>0</v>
      </c>
      <c r="BJ120" s="17" t="s">
        <v>22</v>
      </c>
      <c r="BK120" s="175">
        <f>ROUND(I120*H120,2)</f>
        <v>0</v>
      </c>
      <c r="BL120" s="17" t="s">
        <v>145</v>
      </c>
      <c r="BM120" s="17" t="s">
        <v>1361</v>
      </c>
    </row>
    <row r="121" spans="2:47" s="1" customFormat="1" ht="22.5" customHeight="1">
      <c r="B121" s="34"/>
      <c r="D121" s="176" t="s">
        <v>146</v>
      </c>
      <c r="F121" s="177" t="s">
        <v>896</v>
      </c>
      <c r="I121" s="178"/>
      <c r="L121" s="34"/>
      <c r="M121" s="63"/>
      <c r="N121" s="35"/>
      <c r="O121" s="35"/>
      <c r="P121" s="35"/>
      <c r="Q121" s="35"/>
      <c r="R121" s="35"/>
      <c r="S121" s="35"/>
      <c r="T121" s="64"/>
      <c r="AT121" s="17" t="s">
        <v>146</v>
      </c>
      <c r="AU121" s="17" t="s">
        <v>81</v>
      </c>
    </row>
    <row r="122" spans="2:51" s="12" customFormat="1" ht="22.5" customHeight="1">
      <c r="B122" s="187"/>
      <c r="D122" s="196" t="s">
        <v>147</v>
      </c>
      <c r="E122" s="225" t="s">
        <v>3</v>
      </c>
      <c r="F122" s="226" t="s">
        <v>1360</v>
      </c>
      <c r="H122" s="227">
        <v>7.2</v>
      </c>
      <c r="I122" s="191"/>
      <c r="L122" s="187"/>
      <c r="M122" s="192"/>
      <c r="N122" s="193"/>
      <c r="O122" s="193"/>
      <c r="P122" s="193"/>
      <c r="Q122" s="193"/>
      <c r="R122" s="193"/>
      <c r="S122" s="193"/>
      <c r="T122" s="194"/>
      <c r="AT122" s="188" t="s">
        <v>147</v>
      </c>
      <c r="AU122" s="188" t="s">
        <v>81</v>
      </c>
      <c r="AV122" s="12" t="s">
        <v>81</v>
      </c>
      <c r="AW122" s="12" t="s">
        <v>37</v>
      </c>
      <c r="AX122" s="12" t="s">
        <v>22</v>
      </c>
      <c r="AY122" s="188" t="s">
        <v>137</v>
      </c>
    </row>
    <row r="123" spans="2:65" s="1" customFormat="1" ht="22.5" customHeight="1">
      <c r="B123" s="163"/>
      <c r="C123" s="164" t="s">
        <v>27</v>
      </c>
      <c r="D123" s="164" t="s">
        <v>140</v>
      </c>
      <c r="E123" s="165" t="s">
        <v>899</v>
      </c>
      <c r="F123" s="166" t="s">
        <v>900</v>
      </c>
      <c r="G123" s="167" t="s">
        <v>143</v>
      </c>
      <c r="H123" s="168">
        <v>7.2</v>
      </c>
      <c r="I123" s="169"/>
      <c r="J123" s="170">
        <f>ROUND(I123*H123,2)</f>
        <v>0</v>
      </c>
      <c r="K123" s="166" t="s">
        <v>144</v>
      </c>
      <c r="L123" s="34"/>
      <c r="M123" s="171" t="s">
        <v>3</v>
      </c>
      <c r="N123" s="172" t="s">
        <v>44</v>
      </c>
      <c r="O123" s="35"/>
      <c r="P123" s="173">
        <f>O123*H123</f>
        <v>0</v>
      </c>
      <c r="Q123" s="173">
        <v>0.08425</v>
      </c>
      <c r="R123" s="173">
        <f>Q123*H123</f>
        <v>0.6066</v>
      </c>
      <c r="S123" s="173">
        <v>0</v>
      </c>
      <c r="T123" s="174">
        <f>S123*H123</f>
        <v>0</v>
      </c>
      <c r="AR123" s="17" t="s">
        <v>145</v>
      </c>
      <c r="AT123" s="17" t="s">
        <v>140</v>
      </c>
      <c r="AU123" s="17" t="s">
        <v>81</v>
      </c>
      <c r="AY123" s="17" t="s">
        <v>137</v>
      </c>
      <c r="BE123" s="175">
        <f>IF(N123="základní",J123,0)</f>
        <v>0</v>
      </c>
      <c r="BF123" s="175">
        <f>IF(N123="snížená",J123,0)</f>
        <v>0</v>
      </c>
      <c r="BG123" s="175">
        <f>IF(N123="zákl. přenesená",J123,0)</f>
        <v>0</v>
      </c>
      <c r="BH123" s="175">
        <f>IF(N123="sníž. přenesená",J123,0)</f>
        <v>0</v>
      </c>
      <c r="BI123" s="175">
        <f>IF(N123="nulová",J123,0)</f>
        <v>0</v>
      </c>
      <c r="BJ123" s="17" t="s">
        <v>22</v>
      </c>
      <c r="BK123" s="175">
        <f>ROUND(I123*H123,2)</f>
        <v>0</v>
      </c>
      <c r="BL123" s="17" t="s">
        <v>145</v>
      </c>
      <c r="BM123" s="17" t="s">
        <v>1362</v>
      </c>
    </row>
    <row r="124" spans="2:47" s="1" customFormat="1" ht="42" customHeight="1">
      <c r="B124" s="34"/>
      <c r="D124" s="176" t="s">
        <v>146</v>
      </c>
      <c r="F124" s="177" t="s">
        <v>1363</v>
      </c>
      <c r="I124" s="178"/>
      <c r="L124" s="34"/>
      <c r="M124" s="63"/>
      <c r="N124" s="35"/>
      <c r="O124" s="35"/>
      <c r="P124" s="35"/>
      <c r="Q124" s="35"/>
      <c r="R124" s="35"/>
      <c r="S124" s="35"/>
      <c r="T124" s="64"/>
      <c r="AT124" s="17" t="s">
        <v>146</v>
      </c>
      <c r="AU124" s="17" t="s">
        <v>81</v>
      </c>
    </row>
    <row r="125" spans="2:51" s="12" customFormat="1" ht="22.5" customHeight="1">
      <c r="B125" s="187"/>
      <c r="D125" s="196" t="s">
        <v>147</v>
      </c>
      <c r="E125" s="225" t="s">
        <v>3</v>
      </c>
      <c r="F125" s="226" t="s">
        <v>1364</v>
      </c>
      <c r="H125" s="227">
        <v>7.2</v>
      </c>
      <c r="I125" s="191"/>
      <c r="L125" s="187"/>
      <c r="M125" s="192"/>
      <c r="N125" s="193"/>
      <c r="O125" s="193"/>
      <c r="P125" s="193"/>
      <c r="Q125" s="193"/>
      <c r="R125" s="193"/>
      <c r="S125" s="193"/>
      <c r="T125" s="194"/>
      <c r="AT125" s="188" t="s">
        <v>147</v>
      </c>
      <c r="AU125" s="188" t="s">
        <v>81</v>
      </c>
      <c r="AV125" s="12" t="s">
        <v>81</v>
      </c>
      <c r="AW125" s="12" t="s">
        <v>37</v>
      </c>
      <c r="AX125" s="12" t="s">
        <v>22</v>
      </c>
      <c r="AY125" s="188" t="s">
        <v>137</v>
      </c>
    </row>
    <row r="126" spans="2:65" s="1" customFormat="1" ht="22.5" customHeight="1">
      <c r="B126" s="163"/>
      <c r="C126" s="209" t="s">
        <v>201</v>
      </c>
      <c r="D126" s="209" t="s">
        <v>202</v>
      </c>
      <c r="E126" s="210" t="s">
        <v>1365</v>
      </c>
      <c r="F126" s="211" t="s">
        <v>1366</v>
      </c>
      <c r="G126" s="212" t="s">
        <v>143</v>
      </c>
      <c r="H126" s="213">
        <v>7.2</v>
      </c>
      <c r="I126" s="214"/>
      <c r="J126" s="215">
        <f>ROUND(I126*H126,2)</f>
        <v>0</v>
      </c>
      <c r="K126" s="211" t="s">
        <v>144</v>
      </c>
      <c r="L126" s="216"/>
      <c r="M126" s="217" t="s">
        <v>3</v>
      </c>
      <c r="N126" s="218" t="s">
        <v>44</v>
      </c>
      <c r="O126" s="35"/>
      <c r="P126" s="173">
        <f>O126*H126</f>
        <v>0</v>
      </c>
      <c r="Q126" s="173">
        <v>0.09</v>
      </c>
      <c r="R126" s="173">
        <f>Q126*H126</f>
        <v>0.648</v>
      </c>
      <c r="S126" s="173">
        <v>0</v>
      </c>
      <c r="T126" s="174">
        <f>S126*H126</f>
        <v>0</v>
      </c>
      <c r="AR126" s="17" t="s">
        <v>182</v>
      </c>
      <c r="AT126" s="17" t="s">
        <v>202</v>
      </c>
      <c r="AU126" s="17" t="s">
        <v>81</v>
      </c>
      <c r="AY126" s="17" t="s">
        <v>137</v>
      </c>
      <c r="BE126" s="175">
        <f>IF(N126="základní",J126,0)</f>
        <v>0</v>
      </c>
      <c r="BF126" s="175">
        <f>IF(N126="snížená",J126,0)</f>
        <v>0</v>
      </c>
      <c r="BG126" s="175">
        <f>IF(N126="zákl. přenesená",J126,0)</f>
        <v>0</v>
      </c>
      <c r="BH126" s="175">
        <f>IF(N126="sníž. přenesená",J126,0)</f>
        <v>0</v>
      </c>
      <c r="BI126" s="175">
        <f>IF(N126="nulová",J126,0)</f>
        <v>0</v>
      </c>
      <c r="BJ126" s="17" t="s">
        <v>22</v>
      </c>
      <c r="BK126" s="175">
        <f>ROUND(I126*H126,2)</f>
        <v>0</v>
      </c>
      <c r="BL126" s="17" t="s">
        <v>145</v>
      </c>
      <c r="BM126" s="17" t="s">
        <v>1367</v>
      </c>
    </row>
    <row r="127" spans="2:47" s="1" customFormat="1" ht="30" customHeight="1">
      <c r="B127" s="34"/>
      <c r="D127" s="176" t="s">
        <v>146</v>
      </c>
      <c r="F127" s="177" t="s">
        <v>1368</v>
      </c>
      <c r="I127" s="178"/>
      <c r="L127" s="34"/>
      <c r="M127" s="63"/>
      <c r="N127" s="35"/>
      <c r="O127" s="35"/>
      <c r="P127" s="35"/>
      <c r="Q127" s="35"/>
      <c r="R127" s="35"/>
      <c r="S127" s="35"/>
      <c r="T127" s="64"/>
      <c r="AT127" s="17" t="s">
        <v>146</v>
      </c>
      <c r="AU127" s="17" t="s">
        <v>81</v>
      </c>
    </row>
    <row r="128" spans="2:47" s="1" customFormat="1" ht="30" customHeight="1">
      <c r="B128" s="34"/>
      <c r="D128" s="176" t="s">
        <v>1369</v>
      </c>
      <c r="F128" s="228" t="s">
        <v>1370</v>
      </c>
      <c r="I128" s="178"/>
      <c r="L128" s="34"/>
      <c r="M128" s="63"/>
      <c r="N128" s="35"/>
      <c r="O128" s="35"/>
      <c r="P128" s="35"/>
      <c r="Q128" s="35"/>
      <c r="R128" s="35"/>
      <c r="S128" s="35"/>
      <c r="T128" s="64"/>
      <c r="AT128" s="17" t="s">
        <v>1369</v>
      </c>
      <c r="AU128" s="17" t="s">
        <v>81</v>
      </c>
    </row>
    <row r="129" spans="2:63" s="10" customFormat="1" ht="29.25" customHeight="1">
      <c r="B129" s="149"/>
      <c r="D129" s="160" t="s">
        <v>72</v>
      </c>
      <c r="E129" s="161" t="s">
        <v>157</v>
      </c>
      <c r="F129" s="161" t="s">
        <v>158</v>
      </c>
      <c r="I129" s="152"/>
      <c r="J129" s="162">
        <f>BK129</f>
        <v>0</v>
      </c>
      <c r="L129" s="149"/>
      <c r="M129" s="154"/>
      <c r="N129" s="155"/>
      <c r="O129" s="155"/>
      <c r="P129" s="156">
        <f>SUM(P130:P142)</f>
        <v>0</v>
      </c>
      <c r="Q129" s="155"/>
      <c r="R129" s="156">
        <f>SUM(R130:R142)</f>
        <v>4.0962</v>
      </c>
      <c r="S129" s="155"/>
      <c r="T129" s="157">
        <f>SUM(T130:T142)</f>
        <v>0</v>
      </c>
      <c r="AR129" s="150" t="s">
        <v>22</v>
      </c>
      <c r="AT129" s="158" t="s">
        <v>72</v>
      </c>
      <c r="AU129" s="158" t="s">
        <v>22</v>
      </c>
      <c r="AY129" s="150" t="s">
        <v>137</v>
      </c>
      <c r="BK129" s="159">
        <f>SUM(BK130:BK142)</f>
        <v>0</v>
      </c>
    </row>
    <row r="130" spans="2:65" s="1" customFormat="1" ht="22.5" customHeight="1">
      <c r="B130" s="163"/>
      <c r="C130" s="164" t="s">
        <v>205</v>
      </c>
      <c r="D130" s="164" t="s">
        <v>140</v>
      </c>
      <c r="E130" s="165" t="s">
        <v>209</v>
      </c>
      <c r="F130" s="166" t="s">
        <v>210</v>
      </c>
      <c r="G130" s="167" t="s">
        <v>193</v>
      </c>
      <c r="H130" s="168">
        <v>9</v>
      </c>
      <c r="I130" s="169"/>
      <c r="J130" s="170">
        <f>ROUND(I130*H130,2)</f>
        <v>0</v>
      </c>
      <c r="K130" s="166" t="s">
        <v>144</v>
      </c>
      <c r="L130" s="34"/>
      <c r="M130" s="171" t="s">
        <v>3</v>
      </c>
      <c r="N130" s="172" t="s">
        <v>44</v>
      </c>
      <c r="O130" s="35"/>
      <c r="P130" s="173">
        <f>O130*H130</f>
        <v>0</v>
      </c>
      <c r="Q130" s="173">
        <v>0.4417</v>
      </c>
      <c r="R130" s="173">
        <f>Q130*H130</f>
        <v>3.9753</v>
      </c>
      <c r="S130" s="173">
        <v>0</v>
      </c>
      <c r="T130" s="174">
        <f>S130*H130</f>
        <v>0</v>
      </c>
      <c r="AR130" s="17" t="s">
        <v>145</v>
      </c>
      <c r="AT130" s="17" t="s">
        <v>140</v>
      </c>
      <c r="AU130" s="17" t="s">
        <v>81</v>
      </c>
      <c r="AY130" s="17" t="s">
        <v>137</v>
      </c>
      <c r="BE130" s="175">
        <f>IF(N130="základní",J130,0)</f>
        <v>0</v>
      </c>
      <c r="BF130" s="175">
        <f>IF(N130="snížená",J130,0)</f>
        <v>0</v>
      </c>
      <c r="BG130" s="175">
        <f>IF(N130="zákl. přenesená",J130,0)</f>
        <v>0</v>
      </c>
      <c r="BH130" s="175">
        <f>IF(N130="sníž. přenesená",J130,0)</f>
        <v>0</v>
      </c>
      <c r="BI130" s="175">
        <f>IF(N130="nulová",J130,0)</f>
        <v>0</v>
      </c>
      <c r="BJ130" s="17" t="s">
        <v>22</v>
      </c>
      <c r="BK130" s="175">
        <f>ROUND(I130*H130,2)</f>
        <v>0</v>
      </c>
      <c r="BL130" s="17" t="s">
        <v>145</v>
      </c>
      <c r="BM130" s="17" t="s">
        <v>1371</v>
      </c>
    </row>
    <row r="131" spans="2:47" s="1" customFormat="1" ht="30" customHeight="1">
      <c r="B131" s="34"/>
      <c r="D131" s="176" t="s">
        <v>146</v>
      </c>
      <c r="F131" s="177" t="s">
        <v>211</v>
      </c>
      <c r="I131" s="178"/>
      <c r="L131" s="34"/>
      <c r="M131" s="63"/>
      <c r="N131" s="35"/>
      <c r="O131" s="35"/>
      <c r="P131" s="35"/>
      <c r="Q131" s="35"/>
      <c r="R131" s="35"/>
      <c r="S131" s="35"/>
      <c r="T131" s="64"/>
      <c r="AT131" s="17" t="s">
        <v>146</v>
      </c>
      <c r="AU131" s="17" t="s">
        <v>81</v>
      </c>
    </row>
    <row r="132" spans="2:51" s="12" customFormat="1" ht="22.5" customHeight="1">
      <c r="B132" s="187"/>
      <c r="D132" s="176" t="s">
        <v>147</v>
      </c>
      <c r="E132" s="188" t="s">
        <v>3</v>
      </c>
      <c r="F132" s="189" t="s">
        <v>1372</v>
      </c>
      <c r="H132" s="190">
        <v>2</v>
      </c>
      <c r="I132" s="191"/>
      <c r="L132" s="187"/>
      <c r="M132" s="192"/>
      <c r="N132" s="193"/>
      <c r="O132" s="193"/>
      <c r="P132" s="193"/>
      <c r="Q132" s="193"/>
      <c r="R132" s="193"/>
      <c r="S132" s="193"/>
      <c r="T132" s="194"/>
      <c r="AT132" s="188" t="s">
        <v>147</v>
      </c>
      <c r="AU132" s="188" t="s">
        <v>81</v>
      </c>
      <c r="AV132" s="12" t="s">
        <v>81</v>
      </c>
      <c r="AW132" s="12" t="s">
        <v>37</v>
      </c>
      <c r="AX132" s="12" t="s">
        <v>73</v>
      </c>
      <c r="AY132" s="188" t="s">
        <v>137</v>
      </c>
    </row>
    <row r="133" spans="2:51" s="12" customFormat="1" ht="22.5" customHeight="1">
      <c r="B133" s="187"/>
      <c r="D133" s="176" t="s">
        <v>147</v>
      </c>
      <c r="E133" s="188" t="s">
        <v>3</v>
      </c>
      <c r="F133" s="189" t="s">
        <v>1373</v>
      </c>
      <c r="H133" s="190">
        <v>2</v>
      </c>
      <c r="I133" s="191"/>
      <c r="L133" s="187"/>
      <c r="M133" s="192"/>
      <c r="N133" s="193"/>
      <c r="O133" s="193"/>
      <c r="P133" s="193"/>
      <c r="Q133" s="193"/>
      <c r="R133" s="193"/>
      <c r="S133" s="193"/>
      <c r="T133" s="194"/>
      <c r="AT133" s="188" t="s">
        <v>147</v>
      </c>
      <c r="AU133" s="188" t="s">
        <v>81</v>
      </c>
      <c r="AV133" s="12" t="s">
        <v>81</v>
      </c>
      <c r="AW133" s="12" t="s">
        <v>37</v>
      </c>
      <c r="AX133" s="12" t="s">
        <v>73</v>
      </c>
      <c r="AY133" s="188" t="s">
        <v>137</v>
      </c>
    </row>
    <row r="134" spans="2:51" s="12" customFormat="1" ht="22.5" customHeight="1">
      <c r="B134" s="187"/>
      <c r="D134" s="176" t="s">
        <v>147</v>
      </c>
      <c r="E134" s="188" t="s">
        <v>3</v>
      </c>
      <c r="F134" s="189" t="s">
        <v>1374</v>
      </c>
      <c r="H134" s="190">
        <v>1</v>
      </c>
      <c r="I134" s="191"/>
      <c r="L134" s="187"/>
      <c r="M134" s="192"/>
      <c r="N134" s="193"/>
      <c r="O134" s="193"/>
      <c r="P134" s="193"/>
      <c r="Q134" s="193"/>
      <c r="R134" s="193"/>
      <c r="S134" s="193"/>
      <c r="T134" s="194"/>
      <c r="AT134" s="188" t="s">
        <v>147</v>
      </c>
      <c r="AU134" s="188" t="s">
        <v>81</v>
      </c>
      <c r="AV134" s="12" t="s">
        <v>81</v>
      </c>
      <c r="AW134" s="12" t="s">
        <v>37</v>
      </c>
      <c r="AX134" s="12" t="s">
        <v>73</v>
      </c>
      <c r="AY134" s="188" t="s">
        <v>137</v>
      </c>
    </row>
    <row r="135" spans="2:51" s="12" customFormat="1" ht="22.5" customHeight="1">
      <c r="B135" s="187"/>
      <c r="D135" s="176" t="s">
        <v>147</v>
      </c>
      <c r="E135" s="188" t="s">
        <v>3</v>
      </c>
      <c r="F135" s="189" t="s">
        <v>1375</v>
      </c>
      <c r="H135" s="190">
        <v>2</v>
      </c>
      <c r="I135" s="191"/>
      <c r="L135" s="187"/>
      <c r="M135" s="192"/>
      <c r="N135" s="193"/>
      <c r="O135" s="193"/>
      <c r="P135" s="193"/>
      <c r="Q135" s="193"/>
      <c r="R135" s="193"/>
      <c r="S135" s="193"/>
      <c r="T135" s="194"/>
      <c r="AT135" s="188" t="s">
        <v>147</v>
      </c>
      <c r="AU135" s="188" t="s">
        <v>81</v>
      </c>
      <c r="AV135" s="12" t="s">
        <v>81</v>
      </c>
      <c r="AW135" s="12" t="s">
        <v>37</v>
      </c>
      <c r="AX135" s="12" t="s">
        <v>73</v>
      </c>
      <c r="AY135" s="188" t="s">
        <v>137</v>
      </c>
    </row>
    <row r="136" spans="2:51" s="12" customFormat="1" ht="22.5" customHeight="1">
      <c r="B136" s="187"/>
      <c r="D136" s="176" t="s">
        <v>147</v>
      </c>
      <c r="E136" s="188" t="s">
        <v>3</v>
      </c>
      <c r="F136" s="189" t="s">
        <v>1376</v>
      </c>
      <c r="H136" s="190">
        <v>2</v>
      </c>
      <c r="I136" s="191"/>
      <c r="L136" s="187"/>
      <c r="M136" s="192"/>
      <c r="N136" s="193"/>
      <c r="O136" s="193"/>
      <c r="P136" s="193"/>
      <c r="Q136" s="193"/>
      <c r="R136" s="193"/>
      <c r="S136" s="193"/>
      <c r="T136" s="194"/>
      <c r="AT136" s="188" t="s">
        <v>147</v>
      </c>
      <c r="AU136" s="188" t="s">
        <v>81</v>
      </c>
      <c r="AV136" s="12" t="s">
        <v>81</v>
      </c>
      <c r="AW136" s="12" t="s">
        <v>37</v>
      </c>
      <c r="AX136" s="12" t="s">
        <v>73</v>
      </c>
      <c r="AY136" s="188" t="s">
        <v>137</v>
      </c>
    </row>
    <row r="137" spans="2:51" s="13" customFormat="1" ht="22.5" customHeight="1">
      <c r="B137" s="195"/>
      <c r="D137" s="196" t="s">
        <v>147</v>
      </c>
      <c r="E137" s="197" t="s">
        <v>3</v>
      </c>
      <c r="F137" s="198" t="s">
        <v>150</v>
      </c>
      <c r="H137" s="199">
        <v>9</v>
      </c>
      <c r="I137" s="200"/>
      <c r="L137" s="195"/>
      <c r="M137" s="201"/>
      <c r="N137" s="202"/>
      <c r="O137" s="202"/>
      <c r="P137" s="202"/>
      <c r="Q137" s="202"/>
      <c r="R137" s="202"/>
      <c r="S137" s="202"/>
      <c r="T137" s="203"/>
      <c r="AT137" s="204" t="s">
        <v>147</v>
      </c>
      <c r="AU137" s="204" t="s">
        <v>81</v>
      </c>
      <c r="AV137" s="13" t="s">
        <v>145</v>
      </c>
      <c r="AW137" s="13" t="s">
        <v>37</v>
      </c>
      <c r="AX137" s="13" t="s">
        <v>22</v>
      </c>
      <c r="AY137" s="204" t="s">
        <v>137</v>
      </c>
    </row>
    <row r="138" spans="2:65" s="1" customFormat="1" ht="22.5" customHeight="1">
      <c r="B138" s="163"/>
      <c r="C138" s="209" t="s">
        <v>208</v>
      </c>
      <c r="D138" s="209" t="s">
        <v>202</v>
      </c>
      <c r="E138" s="210" t="s">
        <v>1377</v>
      </c>
      <c r="F138" s="211" t="s">
        <v>1378</v>
      </c>
      <c r="G138" s="212" t="s">
        <v>193</v>
      </c>
      <c r="H138" s="213">
        <v>7</v>
      </c>
      <c r="I138" s="214"/>
      <c r="J138" s="215">
        <f>ROUND(I138*H138,2)</f>
        <v>0</v>
      </c>
      <c r="K138" s="211" t="s">
        <v>144</v>
      </c>
      <c r="L138" s="216"/>
      <c r="M138" s="217" t="s">
        <v>3</v>
      </c>
      <c r="N138" s="218" t="s">
        <v>44</v>
      </c>
      <c r="O138" s="35"/>
      <c r="P138" s="173">
        <f>O138*H138</f>
        <v>0</v>
      </c>
      <c r="Q138" s="173">
        <v>0.0135</v>
      </c>
      <c r="R138" s="173">
        <f>Q138*H138</f>
        <v>0.0945</v>
      </c>
      <c r="S138" s="173">
        <v>0</v>
      </c>
      <c r="T138" s="174">
        <f>S138*H138</f>
        <v>0</v>
      </c>
      <c r="AR138" s="17" t="s">
        <v>182</v>
      </c>
      <c r="AT138" s="17" t="s">
        <v>202</v>
      </c>
      <c r="AU138" s="17" t="s">
        <v>81</v>
      </c>
      <c r="AY138" s="17" t="s">
        <v>137</v>
      </c>
      <c r="BE138" s="175">
        <f>IF(N138="základní",J138,0)</f>
        <v>0</v>
      </c>
      <c r="BF138" s="175">
        <f>IF(N138="snížená",J138,0)</f>
        <v>0</v>
      </c>
      <c r="BG138" s="175">
        <f>IF(N138="zákl. přenesená",J138,0)</f>
        <v>0</v>
      </c>
      <c r="BH138" s="175">
        <f>IF(N138="sníž. přenesená",J138,0)</f>
        <v>0</v>
      </c>
      <c r="BI138" s="175">
        <f>IF(N138="nulová",J138,0)</f>
        <v>0</v>
      </c>
      <c r="BJ138" s="17" t="s">
        <v>22</v>
      </c>
      <c r="BK138" s="175">
        <f>ROUND(I138*H138,2)</f>
        <v>0</v>
      </c>
      <c r="BL138" s="17" t="s">
        <v>145</v>
      </c>
      <c r="BM138" s="17" t="s">
        <v>1379</v>
      </c>
    </row>
    <row r="139" spans="2:47" s="1" customFormat="1" ht="22.5" customHeight="1">
      <c r="B139" s="34"/>
      <c r="D139" s="196" t="s">
        <v>146</v>
      </c>
      <c r="F139" s="208" t="s">
        <v>1380</v>
      </c>
      <c r="I139" s="178"/>
      <c r="L139" s="34"/>
      <c r="M139" s="63"/>
      <c r="N139" s="35"/>
      <c r="O139" s="35"/>
      <c r="P139" s="35"/>
      <c r="Q139" s="35"/>
      <c r="R139" s="35"/>
      <c r="S139" s="35"/>
      <c r="T139" s="64"/>
      <c r="AT139" s="17" t="s">
        <v>146</v>
      </c>
      <c r="AU139" s="17" t="s">
        <v>81</v>
      </c>
    </row>
    <row r="140" spans="2:65" s="1" customFormat="1" ht="22.5" customHeight="1">
      <c r="B140" s="163"/>
      <c r="C140" s="209" t="s">
        <v>213</v>
      </c>
      <c r="D140" s="209" t="s">
        <v>202</v>
      </c>
      <c r="E140" s="210" t="s">
        <v>1381</v>
      </c>
      <c r="F140" s="211" t="s">
        <v>1382</v>
      </c>
      <c r="G140" s="212" t="s">
        <v>193</v>
      </c>
      <c r="H140" s="213">
        <v>2</v>
      </c>
      <c r="I140" s="214"/>
      <c r="J140" s="215">
        <f>ROUND(I140*H140,2)</f>
        <v>0</v>
      </c>
      <c r="K140" s="211" t="s">
        <v>144</v>
      </c>
      <c r="L140" s="216"/>
      <c r="M140" s="217" t="s">
        <v>3</v>
      </c>
      <c r="N140" s="218" t="s">
        <v>44</v>
      </c>
      <c r="O140" s="35"/>
      <c r="P140" s="173">
        <f>O140*H140</f>
        <v>0</v>
      </c>
      <c r="Q140" s="173">
        <v>0.0132</v>
      </c>
      <c r="R140" s="173">
        <f>Q140*H140</f>
        <v>0.0264</v>
      </c>
      <c r="S140" s="173">
        <v>0</v>
      </c>
      <c r="T140" s="174">
        <f>S140*H140</f>
        <v>0</v>
      </c>
      <c r="AR140" s="17" t="s">
        <v>182</v>
      </c>
      <c r="AT140" s="17" t="s">
        <v>202</v>
      </c>
      <c r="AU140" s="17" t="s">
        <v>81</v>
      </c>
      <c r="AY140" s="17" t="s">
        <v>137</v>
      </c>
      <c r="BE140" s="175">
        <f>IF(N140="základní",J140,0)</f>
        <v>0</v>
      </c>
      <c r="BF140" s="175">
        <f>IF(N140="snížená",J140,0)</f>
        <v>0</v>
      </c>
      <c r="BG140" s="175">
        <f>IF(N140="zákl. přenesená",J140,0)</f>
        <v>0</v>
      </c>
      <c r="BH140" s="175">
        <f>IF(N140="sníž. přenesená",J140,0)</f>
        <v>0</v>
      </c>
      <c r="BI140" s="175">
        <f>IF(N140="nulová",J140,0)</f>
        <v>0</v>
      </c>
      <c r="BJ140" s="17" t="s">
        <v>22</v>
      </c>
      <c r="BK140" s="175">
        <f>ROUND(I140*H140,2)</f>
        <v>0</v>
      </c>
      <c r="BL140" s="17" t="s">
        <v>145</v>
      </c>
      <c r="BM140" s="17" t="s">
        <v>1383</v>
      </c>
    </row>
    <row r="141" spans="2:47" s="1" customFormat="1" ht="22.5" customHeight="1">
      <c r="B141" s="34"/>
      <c r="D141" s="176" t="s">
        <v>146</v>
      </c>
      <c r="F141" s="177" t="s">
        <v>1384</v>
      </c>
      <c r="I141" s="178"/>
      <c r="L141" s="34"/>
      <c r="M141" s="63"/>
      <c r="N141" s="35"/>
      <c r="O141" s="35"/>
      <c r="P141" s="35"/>
      <c r="Q141" s="35"/>
      <c r="R141" s="35"/>
      <c r="S141" s="35"/>
      <c r="T141" s="64"/>
      <c r="AT141" s="17" t="s">
        <v>146</v>
      </c>
      <c r="AU141" s="17" t="s">
        <v>81</v>
      </c>
    </row>
    <row r="142" spans="2:51" s="12" customFormat="1" ht="22.5" customHeight="1">
      <c r="B142" s="187"/>
      <c r="D142" s="176" t="s">
        <v>147</v>
      </c>
      <c r="E142" s="188" t="s">
        <v>3</v>
      </c>
      <c r="F142" s="189" t="s">
        <v>1385</v>
      </c>
      <c r="H142" s="190">
        <v>2</v>
      </c>
      <c r="I142" s="191"/>
      <c r="L142" s="187"/>
      <c r="M142" s="192"/>
      <c r="N142" s="193"/>
      <c r="O142" s="193"/>
      <c r="P142" s="193"/>
      <c r="Q142" s="193"/>
      <c r="R142" s="193"/>
      <c r="S142" s="193"/>
      <c r="T142" s="194"/>
      <c r="AT142" s="188" t="s">
        <v>147</v>
      </c>
      <c r="AU142" s="188" t="s">
        <v>81</v>
      </c>
      <c r="AV142" s="12" t="s">
        <v>81</v>
      </c>
      <c r="AW142" s="12" t="s">
        <v>37</v>
      </c>
      <c r="AX142" s="12" t="s">
        <v>22</v>
      </c>
      <c r="AY142" s="188" t="s">
        <v>137</v>
      </c>
    </row>
    <row r="143" spans="2:63" s="10" customFormat="1" ht="29.25" customHeight="1">
      <c r="B143" s="149"/>
      <c r="D143" s="160" t="s">
        <v>72</v>
      </c>
      <c r="E143" s="161" t="s">
        <v>187</v>
      </c>
      <c r="F143" s="161" t="s">
        <v>216</v>
      </c>
      <c r="I143" s="152"/>
      <c r="J143" s="162">
        <f>BK143</f>
        <v>0</v>
      </c>
      <c r="L143" s="149"/>
      <c r="M143" s="154"/>
      <c r="N143" s="155"/>
      <c r="O143" s="155"/>
      <c r="P143" s="156">
        <f>SUM(P144:P169)</f>
        <v>0</v>
      </c>
      <c r="Q143" s="155"/>
      <c r="R143" s="156">
        <f>SUM(R144:R169)</f>
        <v>0.25817999999999997</v>
      </c>
      <c r="S143" s="155"/>
      <c r="T143" s="157">
        <f>SUM(T144:T169)</f>
        <v>1.313396</v>
      </c>
      <c r="AR143" s="150" t="s">
        <v>22</v>
      </c>
      <c r="AT143" s="158" t="s">
        <v>72</v>
      </c>
      <c r="AU143" s="158" t="s">
        <v>22</v>
      </c>
      <c r="AY143" s="150" t="s">
        <v>137</v>
      </c>
      <c r="BK143" s="159">
        <f>SUM(BK144:BK169)</f>
        <v>0</v>
      </c>
    </row>
    <row r="144" spans="2:65" s="1" customFormat="1" ht="22.5" customHeight="1">
      <c r="B144" s="163"/>
      <c r="C144" s="164" t="s">
        <v>9</v>
      </c>
      <c r="D144" s="164" t="s">
        <v>140</v>
      </c>
      <c r="E144" s="165" t="s">
        <v>1386</v>
      </c>
      <c r="F144" s="166" t="s">
        <v>1387</v>
      </c>
      <c r="G144" s="167" t="s">
        <v>193</v>
      </c>
      <c r="H144" s="168">
        <v>11</v>
      </c>
      <c r="I144" s="169"/>
      <c r="J144" s="170">
        <f>ROUND(I144*H144,2)</f>
        <v>0</v>
      </c>
      <c r="K144" s="166" t="s">
        <v>144</v>
      </c>
      <c r="L144" s="34"/>
      <c r="M144" s="171" t="s">
        <v>3</v>
      </c>
      <c r="N144" s="172" t="s">
        <v>44</v>
      </c>
      <c r="O144" s="35"/>
      <c r="P144" s="173">
        <f>O144*H144</f>
        <v>0</v>
      </c>
      <c r="Q144" s="173">
        <v>0.01638</v>
      </c>
      <c r="R144" s="173">
        <f>Q144*H144</f>
        <v>0.18017999999999998</v>
      </c>
      <c r="S144" s="173">
        <v>0</v>
      </c>
      <c r="T144" s="174">
        <f>S144*H144</f>
        <v>0</v>
      </c>
      <c r="AR144" s="17" t="s">
        <v>145</v>
      </c>
      <c r="AT144" s="17" t="s">
        <v>140</v>
      </c>
      <c r="AU144" s="17" t="s">
        <v>81</v>
      </c>
      <c r="AY144" s="17" t="s">
        <v>137</v>
      </c>
      <c r="BE144" s="175">
        <f>IF(N144="základní",J144,0)</f>
        <v>0</v>
      </c>
      <c r="BF144" s="175">
        <f>IF(N144="snížená",J144,0)</f>
        <v>0</v>
      </c>
      <c r="BG144" s="175">
        <f>IF(N144="zákl. přenesená",J144,0)</f>
        <v>0</v>
      </c>
      <c r="BH144" s="175">
        <f>IF(N144="sníž. přenesená",J144,0)</f>
        <v>0</v>
      </c>
      <c r="BI144" s="175">
        <f>IF(N144="nulová",J144,0)</f>
        <v>0</v>
      </c>
      <c r="BJ144" s="17" t="s">
        <v>22</v>
      </c>
      <c r="BK144" s="175">
        <f>ROUND(I144*H144,2)</f>
        <v>0</v>
      </c>
      <c r="BL144" s="17" t="s">
        <v>145</v>
      </c>
      <c r="BM144" s="17" t="s">
        <v>1388</v>
      </c>
    </row>
    <row r="145" spans="2:47" s="1" customFormat="1" ht="42" customHeight="1">
      <c r="B145" s="34"/>
      <c r="D145" s="176" t="s">
        <v>146</v>
      </c>
      <c r="F145" s="177" t="s">
        <v>1389</v>
      </c>
      <c r="I145" s="178"/>
      <c r="L145" s="34"/>
      <c r="M145" s="63"/>
      <c r="N145" s="35"/>
      <c r="O145" s="35"/>
      <c r="P145" s="35"/>
      <c r="Q145" s="35"/>
      <c r="R145" s="35"/>
      <c r="S145" s="35"/>
      <c r="T145" s="64"/>
      <c r="AT145" s="17" t="s">
        <v>146</v>
      </c>
      <c r="AU145" s="17" t="s">
        <v>81</v>
      </c>
    </row>
    <row r="146" spans="2:51" s="11" customFormat="1" ht="22.5" customHeight="1">
      <c r="B146" s="179"/>
      <c r="D146" s="176" t="s">
        <v>147</v>
      </c>
      <c r="E146" s="180" t="s">
        <v>3</v>
      </c>
      <c r="F146" s="181" t="s">
        <v>1390</v>
      </c>
      <c r="H146" s="182" t="s">
        <v>3</v>
      </c>
      <c r="I146" s="183"/>
      <c r="L146" s="179"/>
      <c r="M146" s="184"/>
      <c r="N146" s="185"/>
      <c r="O146" s="185"/>
      <c r="P146" s="185"/>
      <c r="Q146" s="185"/>
      <c r="R146" s="185"/>
      <c r="S146" s="185"/>
      <c r="T146" s="186"/>
      <c r="AT146" s="182" t="s">
        <v>147</v>
      </c>
      <c r="AU146" s="182" t="s">
        <v>81</v>
      </c>
      <c r="AV146" s="11" t="s">
        <v>22</v>
      </c>
      <c r="AW146" s="11" t="s">
        <v>37</v>
      </c>
      <c r="AX146" s="11" t="s">
        <v>73</v>
      </c>
      <c r="AY146" s="182" t="s">
        <v>137</v>
      </c>
    </row>
    <row r="147" spans="2:51" s="12" customFormat="1" ht="22.5" customHeight="1">
      <c r="B147" s="187"/>
      <c r="D147" s="176" t="s">
        <v>147</v>
      </c>
      <c r="E147" s="188" t="s">
        <v>3</v>
      </c>
      <c r="F147" s="189" t="s">
        <v>1391</v>
      </c>
      <c r="H147" s="190">
        <v>0</v>
      </c>
      <c r="I147" s="191"/>
      <c r="L147" s="187"/>
      <c r="M147" s="192"/>
      <c r="N147" s="193"/>
      <c r="O147" s="193"/>
      <c r="P147" s="193"/>
      <c r="Q147" s="193"/>
      <c r="R147" s="193"/>
      <c r="S147" s="193"/>
      <c r="T147" s="194"/>
      <c r="AT147" s="188" t="s">
        <v>147</v>
      </c>
      <c r="AU147" s="188" t="s">
        <v>81</v>
      </c>
      <c r="AV147" s="12" t="s">
        <v>81</v>
      </c>
      <c r="AW147" s="12" t="s">
        <v>37</v>
      </c>
      <c r="AX147" s="12" t="s">
        <v>73</v>
      </c>
      <c r="AY147" s="188" t="s">
        <v>137</v>
      </c>
    </row>
    <row r="148" spans="2:51" s="12" customFormat="1" ht="22.5" customHeight="1">
      <c r="B148" s="187"/>
      <c r="D148" s="176" t="s">
        <v>147</v>
      </c>
      <c r="E148" s="188" t="s">
        <v>3</v>
      </c>
      <c r="F148" s="189" t="s">
        <v>1392</v>
      </c>
      <c r="H148" s="190">
        <v>7</v>
      </c>
      <c r="I148" s="191"/>
      <c r="L148" s="187"/>
      <c r="M148" s="192"/>
      <c r="N148" s="193"/>
      <c r="O148" s="193"/>
      <c r="P148" s="193"/>
      <c r="Q148" s="193"/>
      <c r="R148" s="193"/>
      <c r="S148" s="193"/>
      <c r="T148" s="194"/>
      <c r="AT148" s="188" t="s">
        <v>147</v>
      </c>
      <c r="AU148" s="188" t="s">
        <v>81</v>
      </c>
      <c r="AV148" s="12" t="s">
        <v>81</v>
      </c>
      <c r="AW148" s="12" t="s">
        <v>37</v>
      </c>
      <c r="AX148" s="12" t="s">
        <v>73</v>
      </c>
      <c r="AY148" s="188" t="s">
        <v>137</v>
      </c>
    </row>
    <row r="149" spans="2:51" s="12" customFormat="1" ht="22.5" customHeight="1">
      <c r="B149" s="187"/>
      <c r="D149" s="176" t="s">
        <v>147</v>
      </c>
      <c r="E149" s="188" t="s">
        <v>3</v>
      </c>
      <c r="F149" s="189" t="s">
        <v>1393</v>
      </c>
      <c r="H149" s="190">
        <v>4</v>
      </c>
      <c r="I149" s="191"/>
      <c r="L149" s="187"/>
      <c r="M149" s="192"/>
      <c r="N149" s="193"/>
      <c r="O149" s="193"/>
      <c r="P149" s="193"/>
      <c r="Q149" s="193"/>
      <c r="R149" s="193"/>
      <c r="S149" s="193"/>
      <c r="T149" s="194"/>
      <c r="AT149" s="188" t="s">
        <v>147</v>
      </c>
      <c r="AU149" s="188" t="s">
        <v>81</v>
      </c>
      <c r="AV149" s="12" t="s">
        <v>81</v>
      </c>
      <c r="AW149" s="12" t="s">
        <v>37</v>
      </c>
      <c r="AX149" s="12" t="s">
        <v>73</v>
      </c>
      <c r="AY149" s="188" t="s">
        <v>137</v>
      </c>
    </row>
    <row r="150" spans="2:51" s="13" customFormat="1" ht="22.5" customHeight="1">
      <c r="B150" s="195"/>
      <c r="D150" s="196" t="s">
        <v>147</v>
      </c>
      <c r="E150" s="197" t="s">
        <v>3</v>
      </c>
      <c r="F150" s="198" t="s">
        <v>150</v>
      </c>
      <c r="H150" s="199">
        <v>11</v>
      </c>
      <c r="I150" s="200"/>
      <c r="L150" s="195"/>
      <c r="M150" s="201"/>
      <c r="N150" s="202"/>
      <c r="O150" s="202"/>
      <c r="P150" s="202"/>
      <c r="Q150" s="202"/>
      <c r="R150" s="202"/>
      <c r="S150" s="202"/>
      <c r="T150" s="203"/>
      <c r="AT150" s="204" t="s">
        <v>147</v>
      </c>
      <c r="AU150" s="204" t="s">
        <v>81</v>
      </c>
      <c r="AV150" s="13" t="s">
        <v>145</v>
      </c>
      <c r="AW150" s="13" t="s">
        <v>37</v>
      </c>
      <c r="AX150" s="13" t="s">
        <v>22</v>
      </c>
      <c r="AY150" s="204" t="s">
        <v>137</v>
      </c>
    </row>
    <row r="151" spans="2:65" s="1" customFormat="1" ht="22.5" customHeight="1">
      <c r="B151" s="163"/>
      <c r="C151" s="209" t="s">
        <v>221</v>
      </c>
      <c r="D151" s="209" t="s">
        <v>202</v>
      </c>
      <c r="E151" s="210" t="s">
        <v>1394</v>
      </c>
      <c r="F151" s="211" t="s">
        <v>1395</v>
      </c>
      <c r="G151" s="212" t="s">
        <v>193</v>
      </c>
      <c r="H151" s="213">
        <v>7</v>
      </c>
      <c r="I151" s="214"/>
      <c r="J151" s="215">
        <f>ROUND(I151*H151,2)</f>
        <v>0</v>
      </c>
      <c r="K151" s="211" t="s">
        <v>144</v>
      </c>
      <c r="L151" s="216"/>
      <c r="M151" s="217" t="s">
        <v>3</v>
      </c>
      <c r="N151" s="218" t="s">
        <v>44</v>
      </c>
      <c r="O151" s="35"/>
      <c r="P151" s="173">
        <f>O151*H151</f>
        <v>0</v>
      </c>
      <c r="Q151" s="173">
        <v>0.01</v>
      </c>
      <c r="R151" s="173">
        <f>Q151*H151</f>
        <v>0.07</v>
      </c>
      <c r="S151" s="173">
        <v>0</v>
      </c>
      <c r="T151" s="174">
        <f>S151*H151</f>
        <v>0</v>
      </c>
      <c r="AR151" s="17" t="s">
        <v>182</v>
      </c>
      <c r="AT151" s="17" t="s">
        <v>202</v>
      </c>
      <c r="AU151" s="17" t="s">
        <v>81</v>
      </c>
      <c r="AY151" s="17" t="s">
        <v>137</v>
      </c>
      <c r="BE151" s="175">
        <f>IF(N151="základní",J151,0)</f>
        <v>0</v>
      </c>
      <c r="BF151" s="175">
        <f>IF(N151="snížená",J151,0)</f>
        <v>0</v>
      </c>
      <c r="BG151" s="175">
        <f>IF(N151="zákl. přenesená",J151,0)</f>
        <v>0</v>
      </c>
      <c r="BH151" s="175">
        <f>IF(N151="sníž. přenesená",J151,0)</f>
        <v>0</v>
      </c>
      <c r="BI151" s="175">
        <f>IF(N151="nulová",J151,0)</f>
        <v>0</v>
      </c>
      <c r="BJ151" s="17" t="s">
        <v>22</v>
      </c>
      <c r="BK151" s="175">
        <f>ROUND(I151*H151,2)</f>
        <v>0</v>
      </c>
      <c r="BL151" s="17" t="s">
        <v>145</v>
      </c>
      <c r="BM151" s="17" t="s">
        <v>1396</v>
      </c>
    </row>
    <row r="152" spans="2:47" s="1" customFormat="1" ht="22.5" customHeight="1">
      <c r="B152" s="34"/>
      <c r="D152" s="196" t="s">
        <v>146</v>
      </c>
      <c r="F152" s="208" t="s">
        <v>1397</v>
      </c>
      <c r="I152" s="178"/>
      <c r="L152" s="34"/>
      <c r="M152" s="63"/>
      <c r="N152" s="35"/>
      <c r="O152" s="35"/>
      <c r="P152" s="35"/>
      <c r="Q152" s="35"/>
      <c r="R152" s="35"/>
      <c r="S152" s="35"/>
      <c r="T152" s="64"/>
      <c r="AT152" s="17" t="s">
        <v>146</v>
      </c>
      <c r="AU152" s="17" t="s">
        <v>81</v>
      </c>
    </row>
    <row r="153" spans="2:65" s="1" customFormat="1" ht="22.5" customHeight="1">
      <c r="B153" s="163"/>
      <c r="C153" s="209" t="s">
        <v>228</v>
      </c>
      <c r="D153" s="209" t="s">
        <v>202</v>
      </c>
      <c r="E153" s="210" t="s">
        <v>1398</v>
      </c>
      <c r="F153" s="211" t="s">
        <v>1399</v>
      </c>
      <c r="G153" s="212" t="s">
        <v>193</v>
      </c>
      <c r="H153" s="213">
        <v>2</v>
      </c>
      <c r="I153" s="214"/>
      <c r="J153" s="215">
        <f>ROUND(I153*H153,2)</f>
        <v>0</v>
      </c>
      <c r="K153" s="211" t="s">
        <v>144</v>
      </c>
      <c r="L153" s="216"/>
      <c r="M153" s="217" t="s">
        <v>3</v>
      </c>
      <c r="N153" s="218" t="s">
        <v>44</v>
      </c>
      <c r="O153" s="35"/>
      <c r="P153" s="173">
        <f>O153*H153</f>
        <v>0</v>
      </c>
      <c r="Q153" s="173">
        <v>0.004</v>
      </c>
      <c r="R153" s="173">
        <f>Q153*H153</f>
        <v>0.008</v>
      </c>
      <c r="S153" s="173">
        <v>0</v>
      </c>
      <c r="T153" s="174">
        <f>S153*H153</f>
        <v>0</v>
      </c>
      <c r="AR153" s="17" t="s">
        <v>182</v>
      </c>
      <c r="AT153" s="17" t="s">
        <v>202</v>
      </c>
      <c r="AU153" s="17" t="s">
        <v>81</v>
      </c>
      <c r="AY153" s="17" t="s">
        <v>137</v>
      </c>
      <c r="BE153" s="175">
        <f>IF(N153="základní",J153,0)</f>
        <v>0</v>
      </c>
      <c r="BF153" s="175">
        <f>IF(N153="snížená",J153,0)</f>
        <v>0</v>
      </c>
      <c r="BG153" s="175">
        <f>IF(N153="zákl. přenesená",J153,0)</f>
        <v>0</v>
      </c>
      <c r="BH153" s="175">
        <f>IF(N153="sníž. přenesená",J153,0)</f>
        <v>0</v>
      </c>
      <c r="BI153" s="175">
        <f>IF(N153="nulová",J153,0)</f>
        <v>0</v>
      </c>
      <c r="BJ153" s="17" t="s">
        <v>22</v>
      </c>
      <c r="BK153" s="175">
        <f>ROUND(I153*H153,2)</f>
        <v>0</v>
      </c>
      <c r="BL153" s="17" t="s">
        <v>145</v>
      </c>
      <c r="BM153" s="17" t="s">
        <v>1400</v>
      </c>
    </row>
    <row r="154" spans="2:47" s="1" customFormat="1" ht="22.5" customHeight="1">
      <c r="B154" s="34"/>
      <c r="D154" s="196" t="s">
        <v>146</v>
      </c>
      <c r="F154" s="208" t="s">
        <v>1401</v>
      </c>
      <c r="I154" s="178"/>
      <c r="L154" s="34"/>
      <c r="M154" s="63"/>
      <c r="N154" s="35"/>
      <c r="O154" s="35"/>
      <c r="P154" s="35"/>
      <c r="Q154" s="35"/>
      <c r="R154" s="35"/>
      <c r="S154" s="35"/>
      <c r="T154" s="64"/>
      <c r="AT154" s="17" t="s">
        <v>146</v>
      </c>
      <c r="AU154" s="17" t="s">
        <v>81</v>
      </c>
    </row>
    <row r="155" spans="2:65" s="1" customFormat="1" ht="22.5" customHeight="1">
      <c r="B155" s="163"/>
      <c r="C155" s="164" t="s">
        <v>243</v>
      </c>
      <c r="D155" s="164" t="s">
        <v>140</v>
      </c>
      <c r="E155" s="165" t="s">
        <v>259</v>
      </c>
      <c r="F155" s="166" t="s">
        <v>260</v>
      </c>
      <c r="G155" s="167" t="s">
        <v>143</v>
      </c>
      <c r="H155" s="168">
        <v>4.925</v>
      </c>
      <c r="I155" s="169"/>
      <c r="J155" s="170">
        <f>ROUND(I155*H155,2)</f>
        <v>0</v>
      </c>
      <c r="K155" s="166" t="s">
        <v>144</v>
      </c>
      <c r="L155" s="34"/>
      <c r="M155" s="171" t="s">
        <v>3</v>
      </c>
      <c r="N155" s="172" t="s">
        <v>44</v>
      </c>
      <c r="O155" s="35"/>
      <c r="P155" s="173">
        <f>O155*H155</f>
        <v>0</v>
      </c>
      <c r="Q155" s="173">
        <v>0</v>
      </c>
      <c r="R155" s="173">
        <f>Q155*H155</f>
        <v>0</v>
      </c>
      <c r="S155" s="173">
        <v>0.076</v>
      </c>
      <c r="T155" s="174">
        <f>S155*H155</f>
        <v>0.37429999999999997</v>
      </c>
      <c r="AR155" s="17" t="s">
        <v>145</v>
      </c>
      <c r="AT155" s="17" t="s">
        <v>140</v>
      </c>
      <c r="AU155" s="17" t="s">
        <v>81</v>
      </c>
      <c r="AY155" s="17" t="s">
        <v>137</v>
      </c>
      <c r="BE155" s="175">
        <f>IF(N155="základní",J155,0)</f>
        <v>0</v>
      </c>
      <c r="BF155" s="175">
        <f>IF(N155="snížená",J155,0)</f>
        <v>0</v>
      </c>
      <c r="BG155" s="175">
        <f>IF(N155="zákl. přenesená",J155,0)</f>
        <v>0</v>
      </c>
      <c r="BH155" s="175">
        <f>IF(N155="sníž. přenesená",J155,0)</f>
        <v>0</v>
      </c>
      <c r="BI155" s="175">
        <f>IF(N155="nulová",J155,0)</f>
        <v>0</v>
      </c>
      <c r="BJ155" s="17" t="s">
        <v>22</v>
      </c>
      <c r="BK155" s="175">
        <f>ROUND(I155*H155,2)</f>
        <v>0</v>
      </c>
      <c r="BL155" s="17" t="s">
        <v>145</v>
      </c>
      <c r="BM155" s="17" t="s">
        <v>1402</v>
      </c>
    </row>
    <row r="156" spans="2:47" s="1" customFormat="1" ht="30" customHeight="1">
      <c r="B156" s="34"/>
      <c r="D156" s="176" t="s">
        <v>146</v>
      </c>
      <c r="F156" s="177" t="s">
        <v>261</v>
      </c>
      <c r="I156" s="178"/>
      <c r="L156" s="34"/>
      <c r="M156" s="63"/>
      <c r="N156" s="35"/>
      <c r="O156" s="35"/>
      <c r="P156" s="35"/>
      <c r="Q156" s="35"/>
      <c r="R156" s="35"/>
      <c r="S156" s="35"/>
      <c r="T156" s="64"/>
      <c r="AT156" s="17" t="s">
        <v>146</v>
      </c>
      <c r="AU156" s="17" t="s">
        <v>81</v>
      </c>
    </row>
    <row r="157" spans="2:51" s="12" customFormat="1" ht="22.5" customHeight="1">
      <c r="B157" s="187"/>
      <c r="D157" s="176" t="s">
        <v>147</v>
      </c>
      <c r="E157" s="188" t="s">
        <v>3</v>
      </c>
      <c r="F157" s="189" t="s">
        <v>1403</v>
      </c>
      <c r="H157" s="190">
        <v>1.773</v>
      </c>
      <c r="I157" s="191"/>
      <c r="L157" s="187"/>
      <c r="M157" s="192"/>
      <c r="N157" s="193"/>
      <c r="O157" s="193"/>
      <c r="P157" s="193"/>
      <c r="Q157" s="193"/>
      <c r="R157" s="193"/>
      <c r="S157" s="193"/>
      <c r="T157" s="194"/>
      <c r="AT157" s="188" t="s">
        <v>147</v>
      </c>
      <c r="AU157" s="188" t="s">
        <v>81</v>
      </c>
      <c r="AV157" s="12" t="s">
        <v>81</v>
      </c>
      <c r="AW157" s="12" t="s">
        <v>37</v>
      </c>
      <c r="AX157" s="12" t="s">
        <v>73</v>
      </c>
      <c r="AY157" s="188" t="s">
        <v>137</v>
      </c>
    </row>
    <row r="158" spans="2:51" s="12" customFormat="1" ht="22.5" customHeight="1">
      <c r="B158" s="187"/>
      <c r="D158" s="176" t="s">
        <v>147</v>
      </c>
      <c r="E158" s="188" t="s">
        <v>3</v>
      </c>
      <c r="F158" s="189" t="s">
        <v>1404</v>
      </c>
      <c r="H158" s="190">
        <v>3.152</v>
      </c>
      <c r="I158" s="191"/>
      <c r="L158" s="187"/>
      <c r="M158" s="192"/>
      <c r="N158" s="193"/>
      <c r="O158" s="193"/>
      <c r="P158" s="193"/>
      <c r="Q158" s="193"/>
      <c r="R158" s="193"/>
      <c r="S158" s="193"/>
      <c r="T158" s="194"/>
      <c r="AT158" s="188" t="s">
        <v>147</v>
      </c>
      <c r="AU158" s="188" t="s">
        <v>81</v>
      </c>
      <c r="AV158" s="12" t="s">
        <v>81</v>
      </c>
      <c r="AW158" s="12" t="s">
        <v>37</v>
      </c>
      <c r="AX158" s="12" t="s">
        <v>73</v>
      </c>
      <c r="AY158" s="188" t="s">
        <v>137</v>
      </c>
    </row>
    <row r="159" spans="2:51" s="13" customFormat="1" ht="22.5" customHeight="1">
      <c r="B159" s="195"/>
      <c r="D159" s="196" t="s">
        <v>147</v>
      </c>
      <c r="E159" s="197" t="s">
        <v>3</v>
      </c>
      <c r="F159" s="198" t="s">
        <v>150</v>
      </c>
      <c r="H159" s="199">
        <v>4.925</v>
      </c>
      <c r="I159" s="200"/>
      <c r="L159" s="195"/>
      <c r="M159" s="201"/>
      <c r="N159" s="202"/>
      <c r="O159" s="202"/>
      <c r="P159" s="202"/>
      <c r="Q159" s="202"/>
      <c r="R159" s="202"/>
      <c r="S159" s="202"/>
      <c r="T159" s="203"/>
      <c r="AT159" s="204" t="s">
        <v>147</v>
      </c>
      <c r="AU159" s="204" t="s">
        <v>81</v>
      </c>
      <c r="AV159" s="13" t="s">
        <v>145</v>
      </c>
      <c r="AW159" s="13" t="s">
        <v>37</v>
      </c>
      <c r="AX159" s="13" t="s">
        <v>22</v>
      </c>
      <c r="AY159" s="204" t="s">
        <v>137</v>
      </c>
    </row>
    <row r="160" spans="2:65" s="1" customFormat="1" ht="22.5" customHeight="1">
      <c r="B160" s="163"/>
      <c r="C160" s="164" t="s">
        <v>248</v>
      </c>
      <c r="D160" s="164" t="s">
        <v>140</v>
      </c>
      <c r="E160" s="165" t="s">
        <v>1405</v>
      </c>
      <c r="F160" s="166" t="s">
        <v>1406</v>
      </c>
      <c r="G160" s="167" t="s">
        <v>143</v>
      </c>
      <c r="H160" s="168">
        <v>5.94</v>
      </c>
      <c r="I160" s="169"/>
      <c r="J160" s="170">
        <f>ROUND(I160*H160,2)</f>
        <v>0</v>
      </c>
      <c r="K160" s="166" t="s">
        <v>144</v>
      </c>
      <c r="L160" s="34"/>
      <c r="M160" s="171" t="s">
        <v>3</v>
      </c>
      <c r="N160" s="172" t="s">
        <v>44</v>
      </c>
      <c r="O160" s="35"/>
      <c r="P160" s="173">
        <f>O160*H160</f>
        <v>0</v>
      </c>
      <c r="Q160" s="173">
        <v>0</v>
      </c>
      <c r="R160" s="173">
        <f>Q160*H160</f>
        <v>0</v>
      </c>
      <c r="S160" s="173">
        <v>0.059</v>
      </c>
      <c r="T160" s="174">
        <f>S160*H160</f>
        <v>0.35046</v>
      </c>
      <c r="AR160" s="17" t="s">
        <v>145</v>
      </c>
      <c r="AT160" s="17" t="s">
        <v>140</v>
      </c>
      <c r="AU160" s="17" t="s">
        <v>81</v>
      </c>
      <c r="AY160" s="17" t="s">
        <v>137</v>
      </c>
      <c r="BE160" s="175">
        <f>IF(N160="základní",J160,0)</f>
        <v>0</v>
      </c>
      <c r="BF160" s="175">
        <f>IF(N160="snížená",J160,0)</f>
        <v>0</v>
      </c>
      <c r="BG160" s="175">
        <f>IF(N160="zákl. přenesená",J160,0)</f>
        <v>0</v>
      </c>
      <c r="BH160" s="175">
        <f>IF(N160="sníž. přenesená",J160,0)</f>
        <v>0</v>
      </c>
      <c r="BI160" s="175">
        <f>IF(N160="nulová",J160,0)</f>
        <v>0</v>
      </c>
      <c r="BJ160" s="17" t="s">
        <v>22</v>
      </c>
      <c r="BK160" s="175">
        <f>ROUND(I160*H160,2)</f>
        <v>0</v>
      </c>
      <c r="BL160" s="17" t="s">
        <v>145</v>
      </c>
      <c r="BM160" s="17" t="s">
        <v>1407</v>
      </c>
    </row>
    <row r="161" spans="2:47" s="1" customFormat="1" ht="30" customHeight="1">
      <c r="B161" s="34"/>
      <c r="D161" s="176" t="s">
        <v>146</v>
      </c>
      <c r="F161" s="177" t="s">
        <v>1408</v>
      </c>
      <c r="I161" s="178"/>
      <c r="L161" s="34"/>
      <c r="M161" s="63"/>
      <c r="N161" s="35"/>
      <c r="O161" s="35"/>
      <c r="P161" s="35"/>
      <c r="Q161" s="35"/>
      <c r="R161" s="35"/>
      <c r="S161" s="35"/>
      <c r="T161" s="64"/>
      <c r="AT161" s="17" t="s">
        <v>146</v>
      </c>
      <c r="AU161" s="17" t="s">
        <v>81</v>
      </c>
    </row>
    <row r="162" spans="2:51" s="12" customFormat="1" ht="22.5" customHeight="1">
      <c r="B162" s="187"/>
      <c r="D162" s="176" t="s">
        <v>147</v>
      </c>
      <c r="E162" s="188" t="s">
        <v>3</v>
      </c>
      <c r="F162" s="189" t="s">
        <v>1409</v>
      </c>
      <c r="H162" s="190">
        <v>1.98</v>
      </c>
      <c r="I162" s="191"/>
      <c r="L162" s="187"/>
      <c r="M162" s="192"/>
      <c r="N162" s="193"/>
      <c r="O162" s="193"/>
      <c r="P162" s="193"/>
      <c r="Q162" s="193"/>
      <c r="R162" s="193"/>
      <c r="S162" s="193"/>
      <c r="T162" s="194"/>
      <c r="AT162" s="188" t="s">
        <v>147</v>
      </c>
      <c r="AU162" s="188" t="s">
        <v>81</v>
      </c>
      <c r="AV162" s="12" t="s">
        <v>81</v>
      </c>
      <c r="AW162" s="12" t="s">
        <v>37</v>
      </c>
      <c r="AX162" s="12" t="s">
        <v>73</v>
      </c>
      <c r="AY162" s="188" t="s">
        <v>137</v>
      </c>
    </row>
    <row r="163" spans="2:51" s="12" customFormat="1" ht="22.5" customHeight="1">
      <c r="B163" s="187"/>
      <c r="D163" s="176" t="s">
        <v>147</v>
      </c>
      <c r="E163" s="188" t="s">
        <v>3</v>
      </c>
      <c r="F163" s="189" t="s">
        <v>1410</v>
      </c>
      <c r="H163" s="190">
        <v>3.96</v>
      </c>
      <c r="I163" s="191"/>
      <c r="L163" s="187"/>
      <c r="M163" s="192"/>
      <c r="N163" s="193"/>
      <c r="O163" s="193"/>
      <c r="P163" s="193"/>
      <c r="Q163" s="193"/>
      <c r="R163" s="193"/>
      <c r="S163" s="193"/>
      <c r="T163" s="194"/>
      <c r="AT163" s="188" t="s">
        <v>147</v>
      </c>
      <c r="AU163" s="188" t="s">
        <v>81</v>
      </c>
      <c r="AV163" s="12" t="s">
        <v>81</v>
      </c>
      <c r="AW163" s="12" t="s">
        <v>37</v>
      </c>
      <c r="AX163" s="12" t="s">
        <v>73</v>
      </c>
      <c r="AY163" s="188" t="s">
        <v>137</v>
      </c>
    </row>
    <row r="164" spans="2:51" s="13" customFormat="1" ht="22.5" customHeight="1">
      <c r="B164" s="195"/>
      <c r="D164" s="196" t="s">
        <v>147</v>
      </c>
      <c r="E164" s="197" t="s">
        <v>3</v>
      </c>
      <c r="F164" s="198" t="s">
        <v>150</v>
      </c>
      <c r="H164" s="199">
        <v>5.94</v>
      </c>
      <c r="I164" s="200"/>
      <c r="L164" s="195"/>
      <c r="M164" s="201"/>
      <c r="N164" s="202"/>
      <c r="O164" s="202"/>
      <c r="P164" s="202"/>
      <c r="Q164" s="202"/>
      <c r="R164" s="202"/>
      <c r="S164" s="202"/>
      <c r="T164" s="203"/>
      <c r="AT164" s="204" t="s">
        <v>147</v>
      </c>
      <c r="AU164" s="204" t="s">
        <v>81</v>
      </c>
      <c r="AV164" s="13" t="s">
        <v>145</v>
      </c>
      <c r="AW164" s="13" t="s">
        <v>37</v>
      </c>
      <c r="AX164" s="13" t="s">
        <v>22</v>
      </c>
      <c r="AY164" s="204" t="s">
        <v>137</v>
      </c>
    </row>
    <row r="165" spans="2:65" s="1" customFormat="1" ht="22.5" customHeight="1">
      <c r="B165" s="163"/>
      <c r="C165" s="164" t="s">
        <v>253</v>
      </c>
      <c r="D165" s="164" t="s">
        <v>140</v>
      </c>
      <c r="E165" s="165" t="s">
        <v>1411</v>
      </c>
      <c r="F165" s="166" t="s">
        <v>1412</v>
      </c>
      <c r="G165" s="167" t="s">
        <v>143</v>
      </c>
      <c r="H165" s="168">
        <v>7.092</v>
      </c>
      <c r="I165" s="169"/>
      <c r="J165" s="170">
        <f>ROUND(I165*H165,2)</f>
        <v>0</v>
      </c>
      <c r="K165" s="166" t="s">
        <v>144</v>
      </c>
      <c r="L165" s="34"/>
      <c r="M165" s="171" t="s">
        <v>3</v>
      </c>
      <c r="N165" s="172" t="s">
        <v>44</v>
      </c>
      <c r="O165" s="35"/>
      <c r="P165" s="173">
        <f>O165*H165</f>
        <v>0</v>
      </c>
      <c r="Q165" s="173">
        <v>0</v>
      </c>
      <c r="R165" s="173">
        <f>Q165*H165</f>
        <v>0</v>
      </c>
      <c r="S165" s="173">
        <v>0.083</v>
      </c>
      <c r="T165" s="174">
        <f>S165*H165</f>
        <v>0.588636</v>
      </c>
      <c r="AR165" s="17" t="s">
        <v>145</v>
      </c>
      <c r="AT165" s="17" t="s">
        <v>140</v>
      </c>
      <c r="AU165" s="17" t="s">
        <v>81</v>
      </c>
      <c r="AY165" s="17" t="s">
        <v>137</v>
      </c>
      <c r="BE165" s="175">
        <f>IF(N165="základní",J165,0)</f>
        <v>0</v>
      </c>
      <c r="BF165" s="175">
        <f>IF(N165="snížená",J165,0)</f>
        <v>0</v>
      </c>
      <c r="BG165" s="175">
        <f>IF(N165="zákl. přenesená",J165,0)</f>
        <v>0</v>
      </c>
      <c r="BH165" s="175">
        <f>IF(N165="sníž. přenesená",J165,0)</f>
        <v>0</v>
      </c>
      <c r="BI165" s="175">
        <f>IF(N165="nulová",J165,0)</f>
        <v>0</v>
      </c>
      <c r="BJ165" s="17" t="s">
        <v>22</v>
      </c>
      <c r="BK165" s="175">
        <f>ROUND(I165*H165,2)</f>
        <v>0</v>
      </c>
      <c r="BL165" s="17" t="s">
        <v>145</v>
      </c>
      <c r="BM165" s="17" t="s">
        <v>1413</v>
      </c>
    </row>
    <row r="166" spans="2:47" s="1" customFormat="1" ht="22.5" customHeight="1">
      <c r="B166" s="34"/>
      <c r="D166" s="176" t="s">
        <v>146</v>
      </c>
      <c r="F166" s="177" t="s">
        <v>1414</v>
      </c>
      <c r="I166" s="178"/>
      <c r="L166" s="34"/>
      <c r="M166" s="63"/>
      <c r="N166" s="35"/>
      <c r="O166" s="35"/>
      <c r="P166" s="35"/>
      <c r="Q166" s="35"/>
      <c r="R166" s="35"/>
      <c r="S166" s="35"/>
      <c r="T166" s="64"/>
      <c r="AT166" s="17" t="s">
        <v>146</v>
      </c>
      <c r="AU166" s="17" t="s">
        <v>81</v>
      </c>
    </row>
    <row r="167" spans="2:51" s="12" customFormat="1" ht="22.5" customHeight="1">
      <c r="B167" s="187"/>
      <c r="D167" s="176" t="s">
        <v>147</v>
      </c>
      <c r="E167" s="188" t="s">
        <v>3</v>
      </c>
      <c r="F167" s="189" t="s">
        <v>1415</v>
      </c>
      <c r="H167" s="190">
        <v>3.546</v>
      </c>
      <c r="I167" s="191"/>
      <c r="L167" s="187"/>
      <c r="M167" s="192"/>
      <c r="N167" s="193"/>
      <c r="O167" s="193"/>
      <c r="P167" s="193"/>
      <c r="Q167" s="193"/>
      <c r="R167" s="193"/>
      <c r="S167" s="193"/>
      <c r="T167" s="194"/>
      <c r="AT167" s="188" t="s">
        <v>147</v>
      </c>
      <c r="AU167" s="188" t="s">
        <v>81</v>
      </c>
      <c r="AV167" s="12" t="s">
        <v>81</v>
      </c>
      <c r="AW167" s="12" t="s">
        <v>37</v>
      </c>
      <c r="AX167" s="12" t="s">
        <v>73</v>
      </c>
      <c r="AY167" s="188" t="s">
        <v>137</v>
      </c>
    </row>
    <row r="168" spans="2:51" s="12" customFormat="1" ht="22.5" customHeight="1">
      <c r="B168" s="187"/>
      <c r="D168" s="176" t="s">
        <v>147</v>
      </c>
      <c r="E168" s="188" t="s">
        <v>3</v>
      </c>
      <c r="F168" s="189" t="s">
        <v>1416</v>
      </c>
      <c r="H168" s="190">
        <v>3.546</v>
      </c>
      <c r="I168" s="191"/>
      <c r="L168" s="187"/>
      <c r="M168" s="192"/>
      <c r="N168" s="193"/>
      <c r="O168" s="193"/>
      <c r="P168" s="193"/>
      <c r="Q168" s="193"/>
      <c r="R168" s="193"/>
      <c r="S168" s="193"/>
      <c r="T168" s="194"/>
      <c r="AT168" s="188" t="s">
        <v>147</v>
      </c>
      <c r="AU168" s="188" t="s">
        <v>81</v>
      </c>
      <c r="AV168" s="12" t="s">
        <v>81</v>
      </c>
      <c r="AW168" s="12" t="s">
        <v>37</v>
      </c>
      <c r="AX168" s="12" t="s">
        <v>73</v>
      </c>
      <c r="AY168" s="188" t="s">
        <v>137</v>
      </c>
    </row>
    <row r="169" spans="2:51" s="13" customFormat="1" ht="22.5" customHeight="1">
      <c r="B169" s="195"/>
      <c r="D169" s="176" t="s">
        <v>147</v>
      </c>
      <c r="E169" s="205" t="s">
        <v>3</v>
      </c>
      <c r="F169" s="206" t="s">
        <v>150</v>
      </c>
      <c r="H169" s="207">
        <v>7.092</v>
      </c>
      <c r="I169" s="200"/>
      <c r="L169" s="195"/>
      <c r="M169" s="201"/>
      <c r="N169" s="202"/>
      <c r="O169" s="202"/>
      <c r="P169" s="202"/>
      <c r="Q169" s="202"/>
      <c r="R169" s="202"/>
      <c r="S169" s="202"/>
      <c r="T169" s="203"/>
      <c r="AT169" s="204" t="s">
        <v>147</v>
      </c>
      <c r="AU169" s="204" t="s">
        <v>81</v>
      </c>
      <c r="AV169" s="13" t="s">
        <v>145</v>
      </c>
      <c r="AW169" s="13" t="s">
        <v>37</v>
      </c>
      <c r="AX169" s="13" t="s">
        <v>22</v>
      </c>
      <c r="AY169" s="204" t="s">
        <v>137</v>
      </c>
    </row>
    <row r="170" spans="2:63" s="10" customFormat="1" ht="29.25" customHeight="1">
      <c r="B170" s="149"/>
      <c r="D170" s="160" t="s">
        <v>72</v>
      </c>
      <c r="E170" s="161" t="s">
        <v>297</v>
      </c>
      <c r="F170" s="161" t="s">
        <v>298</v>
      </c>
      <c r="I170" s="152"/>
      <c r="J170" s="162">
        <f>BK170</f>
        <v>0</v>
      </c>
      <c r="L170" s="149"/>
      <c r="M170" s="154"/>
      <c r="N170" s="155"/>
      <c r="O170" s="155"/>
      <c r="P170" s="156">
        <f>SUM(P171:P179)</f>
        <v>0</v>
      </c>
      <c r="Q170" s="155"/>
      <c r="R170" s="156">
        <f>SUM(R171:R179)</f>
        <v>0</v>
      </c>
      <c r="S170" s="155"/>
      <c r="T170" s="157">
        <f>SUM(T171:T179)</f>
        <v>0</v>
      </c>
      <c r="AR170" s="150" t="s">
        <v>22</v>
      </c>
      <c r="AT170" s="158" t="s">
        <v>72</v>
      </c>
      <c r="AU170" s="158" t="s">
        <v>22</v>
      </c>
      <c r="AY170" s="150" t="s">
        <v>137</v>
      </c>
      <c r="BK170" s="159">
        <f>SUM(BK171:BK179)</f>
        <v>0</v>
      </c>
    </row>
    <row r="171" spans="2:65" s="1" customFormat="1" ht="31.5" customHeight="1">
      <c r="B171" s="163"/>
      <c r="C171" s="164" t="s">
        <v>8</v>
      </c>
      <c r="D171" s="164" t="s">
        <v>140</v>
      </c>
      <c r="E171" s="165" t="s">
        <v>1417</v>
      </c>
      <c r="F171" s="166" t="s">
        <v>1418</v>
      </c>
      <c r="G171" s="167" t="s">
        <v>302</v>
      </c>
      <c r="H171" s="168">
        <v>2.232</v>
      </c>
      <c r="I171" s="169"/>
      <c r="J171" s="170">
        <f>ROUND(I171*H171,2)</f>
        <v>0</v>
      </c>
      <c r="K171" s="166" t="s">
        <v>144</v>
      </c>
      <c r="L171" s="34"/>
      <c r="M171" s="171" t="s">
        <v>3</v>
      </c>
      <c r="N171" s="172" t="s">
        <v>44</v>
      </c>
      <c r="O171" s="35"/>
      <c r="P171" s="173">
        <f>O171*H171</f>
        <v>0</v>
      </c>
      <c r="Q171" s="173">
        <v>0</v>
      </c>
      <c r="R171" s="173">
        <f>Q171*H171</f>
        <v>0</v>
      </c>
      <c r="S171" s="173">
        <v>0</v>
      </c>
      <c r="T171" s="174">
        <f>S171*H171</f>
        <v>0</v>
      </c>
      <c r="AR171" s="17" t="s">
        <v>145</v>
      </c>
      <c r="AT171" s="17" t="s">
        <v>140</v>
      </c>
      <c r="AU171" s="17" t="s">
        <v>81</v>
      </c>
      <c r="AY171" s="17" t="s">
        <v>137</v>
      </c>
      <c r="BE171" s="175">
        <f>IF(N171="základní",J171,0)</f>
        <v>0</v>
      </c>
      <c r="BF171" s="175">
        <f>IF(N171="snížená",J171,0)</f>
        <v>0</v>
      </c>
      <c r="BG171" s="175">
        <f>IF(N171="zákl. přenesená",J171,0)</f>
        <v>0</v>
      </c>
      <c r="BH171" s="175">
        <f>IF(N171="sníž. přenesená",J171,0)</f>
        <v>0</v>
      </c>
      <c r="BI171" s="175">
        <f>IF(N171="nulová",J171,0)</f>
        <v>0</v>
      </c>
      <c r="BJ171" s="17" t="s">
        <v>22</v>
      </c>
      <c r="BK171" s="175">
        <f>ROUND(I171*H171,2)</f>
        <v>0</v>
      </c>
      <c r="BL171" s="17" t="s">
        <v>145</v>
      </c>
      <c r="BM171" s="17" t="s">
        <v>1419</v>
      </c>
    </row>
    <row r="172" spans="2:47" s="1" customFormat="1" ht="30" customHeight="1">
      <c r="B172" s="34"/>
      <c r="D172" s="196" t="s">
        <v>146</v>
      </c>
      <c r="F172" s="208" t="s">
        <v>1420</v>
      </c>
      <c r="I172" s="178"/>
      <c r="L172" s="34"/>
      <c r="M172" s="63"/>
      <c r="N172" s="35"/>
      <c r="O172" s="35"/>
      <c r="P172" s="35"/>
      <c r="Q172" s="35"/>
      <c r="R172" s="35"/>
      <c r="S172" s="35"/>
      <c r="T172" s="64"/>
      <c r="AT172" s="17" t="s">
        <v>146</v>
      </c>
      <c r="AU172" s="17" t="s">
        <v>81</v>
      </c>
    </row>
    <row r="173" spans="2:65" s="1" customFormat="1" ht="22.5" customHeight="1">
      <c r="B173" s="163"/>
      <c r="C173" s="164" t="s">
        <v>269</v>
      </c>
      <c r="D173" s="164" t="s">
        <v>140</v>
      </c>
      <c r="E173" s="165" t="s">
        <v>304</v>
      </c>
      <c r="F173" s="166" t="s">
        <v>305</v>
      </c>
      <c r="G173" s="167" t="s">
        <v>302</v>
      </c>
      <c r="H173" s="168">
        <v>2.232</v>
      </c>
      <c r="I173" s="169"/>
      <c r="J173" s="170">
        <f>ROUND(I173*H173,2)</f>
        <v>0</v>
      </c>
      <c r="K173" s="166" t="s">
        <v>144</v>
      </c>
      <c r="L173" s="34"/>
      <c r="M173" s="171" t="s">
        <v>3</v>
      </c>
      <c r="N173" s="172" t="s">
        <v>44</v>
      </c>
      <c r="O173" s="35"/>
      <c r="P173" s="173">
        <f>O173*H173</f>
        <v>0</v>
      </c>
      <c r="Q173" s="173">
        <v>0</v>
      </c>
      <c r="R173" s="173">
        <f>Q173*H173</f>
        <v>0</v>
      </c>
      <c r="S173" s="173">
        <v>0</v>
      </c>
      <c r="T173" s="174">
        <f>S173*H173</f>
        <v>0</v>
      </c>
      <c r="AR173" s="17" t="s">
        <v>145</v>
      </c>
      <c r="AT173" s="17" t="s">
        <v>140</v>
      </c>
      <c r="AU173" s="17" t="s">
        <v>81</v>
      </c>
      <c r="AY173" s="17" t="s">
        <v>137</v>
      </c>
      <c r="BE173" s="175">
        <f>IF(N173="základní",J173,0)</f>
        <v>0</v>
      </c>
      <c r="BF173" s="175">
        <f>IF(N173="snížená",J173,0)</f>
        <v>0</v>
      </c>
      <c r="BG173" s="175">
        <f>IF(N173="zákl. přenesená",J173,0)</f>
        <v>0</v>
      </c>
      <c r="BH173" s="175">
        <f>IF(N173="sníž. přenesená",J173,0)</f>
        <v>0</v>
      </c>
      <c r="BI173" s="175">
        <f>IF(N173="nulová",J173,0)</f>
        <v>0</v>
      </c>
      <c r="BJ173" s="17" t="s">
        <v>22</v>
      </c>
      <c r="BK173" s="175">
        <f>ROUND(I173*H173,2)</f>
        <v>0</v>
      </c>
      <c r="BL173" s="17" t="s">
        <v>145</v>
      </c>
      <c r="BM173" s="17" t="s">
        <v>1421</v>
      </c>
    </row>
    <row r="174" spans="2:47" s="1" customFormat="1" ht="22.5" customHeight="1">
      <c r="B174" s="34"/>
      <c r="D174" s="196" t="s">
        <v>146</v>
      </c>
      <c r="F174" s="208" t="s">
        <v>1422</v>
      </c>
      <c r="I174" s="178"/>
      <c r="L174" s="34"/>
      <c r="M174" s="63"/>
      <c r="N174" s="35"/>
      <c r="O174" s="35"/>
      <c r="P174" s="35"/>
      <c r="Q174" s="35"/>
      <c r="R174" s="35"/>
      <c r="S174" s="35"/>
      <c r="T174" s="64"/>
      <c r="AT174" s="17" t="s">
        <v>146</v>
      </c>
      <c r="AU174" s="17" t="s">
        <v>81</v>
      </c>
    </row>
    <row r="175" spans="2:65" s="1" customFormat="1" ht="31.5" customHeight="1">
      <c r="B175" s="163"/>
      <c r="C175" s="164" t="s">
        <v>275</v>
      </c>
      <c r="D175" s="164" t="s">
        <v>140</v>
      </c>
      <c r="E175" s="165" t="s">
        <v>1423</v>
      </c>
      <c r="F175" s="166" t="s">
        <v>1424</v>
      </c>
      <c r="G175" s="167" t="s">
        <v>302</v>
      </c>
      <c r="H175" s="168">
        <v>15.624</v>
      </c>
      <c r="I175" s="169"/>
      <c r="J175" s="170">
        <f>ROUND(I175*H175,2)</f>
        <v>0</v>
      </c>
      <c r="K175" s="166" t="s">
        <v>144</v>
      </c>
      <c r="L175" s="34"/>
      <c r="M175" s="171" t="s">
        <v>3</v>
      </c>
      <c r="N175" s="172" t="s">
        <v>44</v>
      </c>
      <c r="O175" s="35"/>
      <c r="P175" s="173">
        <f>O175*H175</f>
        <v>0</v>
      </c>
      <c r="Q175" s="173">
        <v>0</v>
      </c>
      <c r="R175" s="173">
        <f>Q175*H175</f>
        <v>0</v>
      </c>
      <c r="S175" s="173">
        <v>0</v>
      </c>
      <c r="T175" s="174">
        <f>S175*H175</f>
        <v>0</v>
      </c>
      <c r="AR175" s="17" t="s">
        <v>145</v>
      </c>
      <c r="AT175" s="17" t="s">
        <v>140</v>
      </c>
      <c r="AU175" s="17" t="s">
        <v>81</v>
      </c>
      <c r="AY175" s="17" t="s">
        <v>137</v>
      </c>
      <c r="BE175" s="175">
        <f>IF(N175="základní",J175,0)</f>
        <v>0</v>
      </c>
      <c r="BF175" s="175">
        <f>IF(N175="snížená",J175,0)</f>
        <v>0</v>
      </c>
      <c r="BG175" s="175">
        <f>IF(N175="zákl. přenesená",J175,0)</f>
        <v>0</v>
      </c>
      <c r="BH175" s="175">
        <f>IF(N175="sníž. přenesená",J175,0)</f>
        <v>0</v>
      </c>
      <c r="BI175" s="175">
        <f>IF(N175="nulová",J175,0)</f>
        <v>0</v>
      </c>
      <c r="BJ175" s="17" t="s">
        <v>22</v>
      </c>
      <c r="BK175" s="175">
        <f>ROUND(I175*H175,2)</f>
        <v>0</v>
      </c>
      <c r="BL175" s="17" t="s">
        <v>145</v>
      </c>
      <c r="BM175" s="17" t="s">
        <v>1425</v>
      </c>
    </row>
    <row r="176" spans="2:47" s="1" customFormat="1" ht="30" customHeight="1">
      <c r="B176" s="34"/>
      <c r="D176" s="176" t="s">
        <v>146</v>
      </c>
      <c r="F176" s="177" t="s">
        <v>1426</v>
      </c>
      <c r="I176" s="178"/>
      <c r="L176" s="34"/>
      <c r="M176" s="63"/>
      <c r="N176" s="35"/>
      <c r="O176" s="35"/>
      <c r="P176" s="35"/>
      <c r="Q176" s="35"/>
      <c r="R176" s="35"/>
      <c r="S176" s="35"/>
      <c r="T176" s="64"/>
      <c r="AT176" s="17" t="s">
        <v>146</v>
      </c>
      <c r="AU176" s="17" t="s">
        <v>81</v>
      </c>
    </row>
    <row r="177" spans="2:51" s="12" customFormat="1" ht="22.5" customHeight="1">
      <c r="B177" s="187"/>
      <c r="D177" s="196" t="s">
        <v>147</v>
      </c>
      <c r="F177" s="226" t="s">
        <v>1427</v>
      </c>
      <c r="H177" s="227">
        <v>15.624</v>
      </c>
      <c r="I177" s="191"/>
      <c r="L177" s="187"/>
      <c r="M177" s="192"/>
      <c r="N177" s="193"/>
      <c r="O177" s="193"/>
      <c r="P177" s="193"/>
      <c r="Q177" s="193"/>
      <c r="R177" s="193"/>
      <c r="S177" s="193"/>
      <c r="T177" s="194"/>
      <c r="AT177" s="188" t="s">
        <v>147</v>
      </c>
      <c r="AU177" s="188" t="s">
        <v>81</v>
      </c>
      <c r="AV177" s="12" t="s">
        <v>81</v>
      </c>
      <c r="AW177" s="12" t="s">
        <v>4</v>
      </c>
      <c r="AX177" s="12" t="s">
        <v>22</v>
      </c>
      <c r="AY177" s="188" t="s">
        <v>137</v>
      </c>
    </row>
    <row r="178" spans="2:65" s="1" customFormat="1" ht="22.5" customHeight="1">
      <c r="B178" s="163"/>
      <c r="C178" s="164" t="s">
        <v>283</v>
      </c>
      <c r="D178" s="164" t="s">
        <v>140</v>
      </c>
      <c r="E178" s="165" t="s">
        <v>312</v>
      </c>
      <c r="F178" s="166" t="s">
        <v>313</v>
      </c>
      <c r="G178" s="167" t="s">
        <v>302</v>
      </c>
      <c r="H178" s="168">
        <v>2.232</v>
      </c>
      <c r="I178" s="169"/>
      <c r="J178" s="170">
        <f>ROUND(I178*H178,2)</f>
        <v>0</v>
      </c>
      <c r="K178" s="166" t="s">
        <v>144</v>
      </c>
      <c r="L178" s="34"/>
      <c r="M178" s="171" t="s">
        <v>3</v>
      </c>
      <c r="N178" s="172" t="s">
        <v>44</v>
      </c>
      <c r="O178" s="35"/>
      <c r="P178" s="173">
        <f>O178*H178</f>
        <v>0</v>
      </c>
      <c r="Q178" s="173">
        <v>0</v>
      </c>
      <c r="R178" s="173">
        <f>Q178*H178</f>
        <v>0</v>
      </c>
      <c r="S178" s="173">
        <v>0</v>
      </c>
      <c r="T178" s="174">
        <f>S178*H178</f>
        <v>0</v>
      </c>
      <c r="AR178" s="17" t="s">
        <v>145</v>
      </c>
      <c r="AT178" s="17" t="s">
        <v>140</v>
      </c>
      <c r="AU178" s="17" t="s">
        <v>81</v>
      </c>
      <c r="AY178" s="17" t="s">
        <v>137</v>
      </c>
      <c r="BE178" s="175">
        <f>IF(N178="základní",J178,0)</f>
        <v>0</v>
      </c>
      <c r="BF178" s="175">
        <f>IF(N178="snížená",J178,0)</f>
        <v>0</v>
      </c>
      <c r="BG178" s="175">
        <f>IF(N178="zákl. přenesená",J178,0)</f>
        <v>0</v>
      </c>
      <c r="BH178" s="175">
        <f>IF(N178="sníž. přenesená",J178,0)</f>
        <v>0</v>
      </c>
      <c r="BI178" s="175">
        <f>IF(N178="nulová",J178,0)</f>
        <v>0</v>
      </c>
      <c r="BJ178" s="17" t="s">
        <v>22</v>
      </c>
      <c r="BK178" s="175">
        <f>ROUND(I178*H178,2)</f>
        <v>0</v>
      </c>
      <c r="BL178" s="17" t="s">
        <v>145</v>
      </c>
      <c r="BM178" s="17" t="s">
        <v>1428</v>
      </c>
    </row>
    <row r="179" spans="2:47" s="1" customFormat="1" ht="22.5" customHeight="1">
      <c r="B179" s="34"/>
      <c r="D179" s="176" t="s">
        <v>146</v>
      </c>
      <c r="F179" s="177" t="s">
        <v>1429</v>
      </c>
      <c r="I179" s="178"/>
      <c r="L179" s="34"/>
      <c r="M179" s="63"/>
      <c r="N179" s="35"/>
      <c r="O179" s="35"/>
      <c r="P179" s="35"/>
      <c r="Q179" s="35"/>
      <c r="R179" s="35"/>
      <c r="S179" s="35"/>
      <c r="T179" s="64"/>
      <c r="AT179" s="17" t="s">
        <v>146</v>
      </c>
      <c r="AU179" s="17" t="s">
        <v>81</v>
      </c>
    </row>
    <row r="180" spans="2:63" s="10" customFormat="1" ht="29.25" customHeight="1">
      <c r="B180" s="149"/>
      <c r="D180" s="160" t="s">
        <v>72</v>
      </c>
      <c r="E180" s="161" t="s">
        <v>314</v>
      </c>
      <c r="F180" s="161" t="s">
        <v>315</v>
      </c>
      <c r="I180" s="152"/>
      <c r="J180" s="162">
        <f>BK180</f>
        <v>0</v>
      </c>
      <c r="L180" s="149"/>
      <c r="M180" s="154"/>
      <c r="N180" s="155"/>
      <c r="O180" s="155"/>
      <c r="P180" s="156">
        <f>SUM(P181:P182)</f>
        <v>0</v>
      </c>
      <c r="Q180" s="155"/>
      <c r="R180" s="156">
        <f>SUM(R181:R182)</f>
        <v>0</v>
      </c>
      <c r="S180" s="155"/>
      <c r="T180" s="157">
        <f>SUM(T181:T182)</f>
        <v>0</v>
      </c>
      <c r="AR180" s="150" t="s">
        <v>22</v>
      </c>
      <c r="AT180" s="158" t="s">
        <v>72</v>
      </c>
      <c r="AU180" s="158" t="s">
        <v>22</v>
      </c>
      <c r="AY180" s="150" t="s">
        <v>137</v>
      </c>
      <c r="BK180" s="159">
        <f>SUM(BK181:BK182)</f>
        <v>0</v>
      </c>
    </row>
    <row r="181" spans="2:65" s="1" customFormat="1" ht="22.5" customHeight="1">
      <c r="B181" s="163"/>
      <c r="C181" s="164" t="s">
        <v>284</v>
      </c>
      <c r="D181" s="164" t="s">
        <v>140</v>
      </c>
      <c r="E181" s="165" t="s">
        <v>317</v>
      </c>
      <c r="F181" s="166" t="s">
        <v>318</v>
      </c>
      <c r="G181" s="167" t="s">
        <v>302</v>
      </c>
      <c r="H181" s="168">
        <v>12.046</v>
      </c>
      <c r="I181" s="169"/>
      <c r="J181" s="170">
        <f>ROUND(I181*H181,2)</f>
        <v>0</v>
      </c>
      <c r="K181" s="166" t="s">
        <v>144</v>
      </c>
      <c r="L181" s="34"/>
      <c r="M181" s="171" t="s">
        <v>3</v>
      </c>
      <c r="N181" s="172" t="s">
        <v>44</v>
      </c>
      <c r="O181" s="35"/>
      <c r="P181" s="173">
        <f>O181*H181</f>
        <v>0</v>
      </c>
      <c r="Q181" s="173">
        <v>0</v>
      </c>
      <c r="R181" s="173">
        <f>Q181*H181</f>
        <v>0</v>
      </c>
      <c r="S181" s="173">
        <v>0</v>
      </c>
      <c r="T181" s="174">
        <f>S181*H181</f>
        <v>0</v>
      </c>
      <c r="AR181" s="17" t="s">
        <v>145</v>
      </c>
      <c r="AT181" s="17" t="s">
        <v>140</v>
      </c>
      <c r="AU181" s="17" t="s">
        <v>81</v>
      </c>
      <c r="AY181" s="17" t="s">
        <v>137</v>
      </c>
      <c r="BE181" s="175">
        <f>IF(N181="základní",J181,0)</f>
        <v>0</v>
      </c>
      <c r="BF181" s="175">
        <f>IF(N181="snížená",J181,0)</f>
        <v>0</v>
      </c>
      <c r="BG181" s="175">
        <f>IF(N181="zákl. přenesená",J181,0)</f>
        <v>0</v>
      </c>
      <c r="BH181" s="175">
        <f>IF(N181="sníž. přenesená",J181,0)</f>
        <v>0</v>
      </c>
      <c r="BI181" s="175">
        <f>IF(N181="nulová",J181,0)</f>
        <v>0</v>
      </c>
      <c r="BJ181" s="17" t="s">
        <v>22</v>
      </c>
      <c r="BK181" s="175">
        <f>ROUND(I181*H181,2)</f>
        <v>0</v>
      </c>
      <c r="BL181" s="17" t="s">
        <v>145</v>
      </c>
      <c r="BM181" s="17" t="s">
        <v>1430</v>
      </c>
    </row>
    <row r="182" spans="2:47" s="1" customFormat="1" ht="42" customHeight="1">
      <c r="B182" s="34"/>
      <c r="D182" s="176" t="s">
        <v>146</v>
      </c>
      <c r="F182" s="177" t="s">
        <v>1431</v>
      </c>
      <c r="I182" s="178"/>
      <c r="L182" s="34"/>
      <c r="M182" s="63"/>
      <c r="N182" s="35"/>
      <c r="O182" s="35"/>
      <c r="P182" s="35"/>
      <c r="Q182" s="35"/>
      <c r="R182" s="35"/>
      <c r="S182" s="35"/>
      <c r="T182" s="64"/>
      <c r="AT182" s="17" t="s">
        <v>146</v>
      </c>
      <c r="AU182" s="17" t="s">
        <v>81</v>
      </c>
    </row>
    <row r="183" spans="2:63" s="10" customFormat="1" ht="36.75" customHeight="1">
      <c r="B183" s="149"/>
      <c r="D183" s="150" t="s">
        <v>72</v>
      </c>
      <c r="E183" s="151" t="s">
        <v>319</v>
      </c>
      <c r="F183" s="151" t="s">
        <v>320</v>
      </c>
      <c r="I183" s="152"/>
      <c r="J183" s="153">
        <f>BK183</f>
        <v>0</v>
      </c>
      <c r="L183" s="149"/>
      <c r="M183" s="154"/>
      <c r="N183" s="155"/>
      <c r="O183" s="155"/>
      <c r="P183" s="156">
        <f>P184+P196+P272</f>
        <v>0</v>
      </c>
      <c r="Q183" s="155"/>
      <c r="R183" s="156">
        <f>R184+R196+R272</f>
        <v>0.74462826</v>
      </c>
      <c r="S183" s="155"/>
      <c r="T183" s="157">
        <f>T184+T196+T272</f>
        <v>0.919</v>
      </c>
      <c r="AR183" s="150" t="s">
        <v>81</v>
      </c>
      <c r="AT183" s="158" t="s">
        <v>72</v>
      </c>
      <c r="AU183" s="158" t="s">
        <v>73</v>
      </c>
      <c r="AY183" s="150" t="s">
        <v>137</v>
      </c>
      <c r="BK183" s="159">
        <f>BK184+BK196+BK272</f>
        <v>0</v>
      </c>
    </row>
    <row r="184" spans="2:63" s="10" customFormat="1" ht="19.5" customHeight="1">
      <c r="B184" s="149"/>
      <c r="D184" s="160" t="s">
        <v>72</v>
      </c>
      <c r="E184" s="161" t="s">
        <v>1432</v>
      </c>
      <c r="F184" s="161" t="s">
        <v>1433</v>
      </c>
      <c r="I184" s="152"/>
      <c r="J184" s="162">
        <f>BK184</f>
        <v>0</v>
      </c>
      <c r="L184" s="149"/>
      <c r="M184" s="154"/>
      <c r="N184" s="155"/>
      <c r="O184" s="155"/>
      <c r="P184" s="156">
        <f>SUM(P185:P195)</f>
        <v>0</v>
      </c>
      <c r="Q184" s="155"/>
      <c r="R184" s="156">
        <f>SUM(R185:R195)</f>
        <v>0.0363</v>
      </c>
      <c r="S184" s="155"/>
      <c r="T184" s="157">
        <f>SUM(T185:T195)</f>
        <v>0</v>
      </c>
      <c r="AR184" s="150" t="s">
        <v>81</v>
      </c>
      <c r="AT184" s="158" t="s">
        <v>72</v>
      </c>
      <c r="AU184" s="158" t="s">
        <v>22</v>
      </c>
      <c r="AY184" s="150" t="s">
        <v>137</v>
      </c>
      <c r="BK184" s="159">
        <f>SUM(BK185:BK195)</f>
        <v>0</v>
      </c>
    </row>
    <row r="185" spans="2:65" s="1" customFormat="1" ht="22.5" customHeight="1">
      <c r="B185" s="163"/>
      <c r="C185" s="164" t="s">
        <v>289</v>
      </c>
      <c r="D185" s="164" t="s">
        <v>140</v>
      </c>
      <c r="E185" s="165" t="s">
        <v>1434</v>
      </c>
      <c r="F185" s="166" t="s">
        <v>1435</v>
      </c>
      <c r="G185" s="167" t="s">
        <v>703</v>
      </c>
      <c r="H185" s="168">
        <v>11</v>
      </c>
      <c r="I185" s="169"/>
      <c r="J185" s="170">
        <f>ROUND(I185*H185,2)</f>
        <v>0</v>
      </c>
      <c r="K185" s="166" t="s">
        <v>3</v>
      </c>
      <c r="L185" s="34"/>
      <c r="M185" s="171" t="s">
        <v>3</v>
      </c>
      <c r="N185" s="172" t="s">
        <v>44</v>
      </c>
      <c r="O185" s="35"/>
      <c r="P185" s="173">
        <f>O185*H185</f>
        <v>0</v>
      </c>
      <c r="Q185" s="173">
        <v>0</v>
      </c>
      <c r="R185" s="173">
        <f>Q185*H185</f>
        <v>0</v>
      </c>
      <c r="S185" s="173">
        <v>0</v>
      </c>
      <c r="T185" s="174">
        <f>S185*H185</f>
        <v>0</v>
      </c>
      <c r="AR185" s="17" t="s">
        <v>221</v>
      </c>
      <c r="AT185" s="17" t="s">
        <v>140</v>
      </c>
      <c r="AU185" s="17" t="s">
        <v>81</v>
      </c>
      <c r="AY185" s="17" t="s">
        <v>137</v>
      </c>
      <c r="BE185" s="175">
        <f>IF(N185="základní",J185,0)</f>
        <v>0</v>
      </c>
      <c r="BF185" s="175">
        <f>IF(N185="snížená",J185,0)</f>
        <v>0</v>
      </c>
      <c r="BG185" s="175">
        <f>IF(N185="zákl. přenesená",J185,0)</f>
        <v>0</v>
      </c>
      <c r="BH185" s="175">
        <f>IF(N185="sníž. přenesená",J185,0)</f>
        <v>0</v>
      </c>
      <c r="BI185" s="175">
        <f>IF(N185="nulová",J185,0)</f>
        <v>0</v>
      </c>
      <c r="BJ185" s="17" t="s">
        <v>22</v>
      </c>
      <c r="BK185" s="175">
        <f>ROUND(I185*H185,2)</f>
        <v>0</v>
      </c>
      <c r="BL185" s="17" t="s">
        <v>221</v>
      </c>
      <c r="BM185" s="17" t="s">
        <v>1436</v>
      </c>
    </row>
    <row r="186" spans="2:65" s="1" customFormat="1" ht="22.5" customHeight="1">
      <c r="B186" s="163"/>
      <c r="C186" s="164" t="s">
        <v>292</v>
      </c>
      <c r="D186" s="164" t="s">
        <v>140</v>
      </c>
      <c r="E186" s="165" t="s">
        <v>1437</v>
      </c>
      <c r="F186" s="166" t="s">
        <v>1438</v>
      </c>
      <c r="G186" s="167" t="s">
        <v>193</v>
      </c>
      <c r="H186" s="168">
        <v>11</v>
      </c>
      <c r="I186" s="169"/>
      <c r="J186" s="170">
        <f>ROUND(I186*H186,2)</f>
        <v>0</v>
      </c>
      <c r="K186" s="166" t="s">
        <v>144</v>
      </c>
      <c r="L186" s="34"/>
      <c r="M186" s="171" t="s">
        <v>3</v>
      </c>
      <c r="N186" s="172" t="s">
        <v>44</v>
      </c>
      <c r="O186" s="35"/>
      <c r="P186" s="173">
        <f>O186*H186</f>
        <v>0</v>
      </c>
      <c r="Q186" s="173">
        <v>0</v>
      </c>
      <c r="R186" s="173">
        <f>Q186*H186</f>
        <v>0</v>
      </c>
      <c r="S186" s="173">
        <v>0</v>
      </c>
      <c r="T186" s="174">
        <f>S186*H186</f>
        <v>0</v>
      </c>
      <c r="AR186" s="17" t="s">
        <v>221</v>
      </c>
      <c r="AT186" s="17" t="s">
        <v>140</v>
      </c>
      <c r="AU186" s="17" t="s">
        <v>81</v>
      </c>
      <c r="AY186" s="17" t="s">
        <v>137</v>
      </c>
      <c r="BE186" s="175">
        <f>IF(N186="základní",J186,0)</f>
        <v>0</v>
      </c>
      <c r="BF186" s="175">
        <f>IF(N186="snížená",J186,0)</f>
        <v>0</v>
      </c>
      <c r="BG186" s="175">
        <f>IF(N186="zákl. přenesená",J186,0)</f>
        <v>0</v>
      </c>
      <c r="BH186" s="175">
        <f>IF(N186="sníž. přenesená",J186,0)</f>
        <v>0</v>
      </c>
      <c r="BI186" s="175">
        <f>IF(N186="nulová",J186,0)</f>
        <v>0</v>
      </c>
      <c r="BJ186" s="17" t="s">
        <v>22</v>
      </c>
      <c r="BK186" s="175">
        <f>ROUND(I186*H186,2)</f>
        <v>0</v>
      </c>
      <c r="BL186" s="17" t="s">
        <v>221</v>
      </c>
      <c r="BM186" s="17" t="s">
        <v>1439</v>
      </c>
    </row>
    <row r="187" spans="2:47" s="1" customFormat="1" ht="30" customHeight="1">
      <c r="B187" s="34"/>
      <c r="D187" s="176" t="s">
        <v>146</v>
      </c>
      <c r="F187" s="177" t="s">
        <v>1440</v>
      </c>
      <c r="I187" s="178"/>
      <c r="L187" s="34"/>
      <c r="M187" s="63"/>
      <c r="N187" s="35"/>
      <c r="O187" s="35"/>
      <c r="P187" s="35"/>
      <c r="Q187" s="35"/>
      <c r="R187" s="35"/>
      <c r="S187" s="35"/>
      <c r="T187" s="64"/>
      <c r="AT187" s="17" t="s">
        <v>146</v>
      </c>
      <c r="AU187" s="17" t="s">
        <v>81</v>
      </c>
    </row>
    <row r="188" spans="2:51" s="12" customFormat="1" ht="22.5" customHeight="1">
      <c r="B188" s="187"/>
      <c r="D188" s="176" t="s">
        <v>147</v>
      </c>
      <c r="E188" s="188" t="s">
        <v>3</v>
      </c>
      <c r="F188" s="189" t="s">
        <v>1441</v>
      </c>
      <c r="H188" s="190">
        <v>2</v>
      </c>
      <c r="I188" s="191"/>
      <c r="L188" s="187"/>
      <c r="M188" s="192"/>
      <c r="N188" s="193"/>
      <c r="O188" s="193"/>
      <c r="P188" s="193"/>
      <c r="Q188" s="193"/>
      <c r="R188" s="193"/>
      <c r="S188" s="193"/>
      <c r="T188" s="194"/>
      <c r="AT188" s="188" t="s">
        <v>147</v>
      </c>
      <c r="AU188" s="188" t="s">
        <v>81</v>
      </c>
      <c r="AV188" s="12" t="s">
        <v>81</v>
      </c>
      <c r="AW188" s="12" t="s">
        <v>37</v>
      </c>
      <c r="AX188" s="12" t="s">
        <v>73</v>
      </c>
      <c r="AY188" s="188" t="s">
        <v>137</v>
      </c>
    </row>
    <row r="189" spans="2:51" s="12" customFormat="1" ht="22.5" customHeight="1">
      <c r="B189" s="187"/>
      <c r="D189" s="176" t="s">
        <v>147</v>
      </c>
      <c r="E189" s="188" t="s">
        <v>3</v>
      </c>
      <c r="F189" s="189" t="s">
        <v>1442</v>
      </c>
      <c r="H189" s="190">
        <v>4</v>
      </c>
      <c r="I189" s="191"/>
      <c r="L189" s="187"/>
      <c r="M189" s="192"/>
      <c r="N189" s="193"/>
      <c r="O189" s="193"/>
      <c r="P189" s="193"/>
      <c r="Q189" s="193"/>
      <c r="R189" s="193"/>
      <c r="S189" s="193"/>
      <c r="T189" s="194"/>
      <c r="AT189" s="188" t="s">
        <v>147</v>
      </c>
      <c r="AU189" s="188" t="s">
        <v>81</v>
      </c>
      <c r="AV189" s="12" t="s">
        <v>81</v>
      </c>
      <c r="AW189" s="12" t="s">
        <v>37</v>
      </c>
      <c r="AX189" s="12" t="s">
        <v>73</v>
      </c>
      <c r="AY189" s="188" t="s">
        <v>137</v>
      </c>
    </row>
    <row r="190" spans="2:51" s="12" customFormat="1" ht="22.5" customHeight="1">
      <c r="B190" s="187"/>
      <c r="D190" s="176" t="s">
        <v>147</v>
      </c>
      <c r="E190" s="188" t="s">
        <v>3</v>
      </c>
      <c r="F190" s="189" t="s">
        <v>1443</v>
      </c>
      <c r="H190" s="190">
        <v>2</v>
      </c>
      <c r="I190" s="191"/>
      <c r="L190" s="187"/>
      <c r="M190" s="192"/>
      <c r="N190" s="193"/>
      <c r="O190" s="193"/>
      <c r="P190" s="193"/>
      <c r="Q190" s="193"/>
      <c r="R190" s="193"/>
      <c r="S190" s="193"/>
      <c r="T190" s="194"/>
      <c r="AT190" s="188" t="s">
        <v>147</v>
      </c>
      <c r="AU190" s="188" t="s">
        <v>81</v>
      </c>
      <c r="AV190" s="12" t="s">
        <v>81</v>
      </c>
      <c r="AW190" s="12" t="s">
        <v>37</v>
      </c>
      <c r="AX190" s="12" t="s">
        <v>73</v>
      </c>
      <c r="AY190" s="188" t="s">
        <v>137</v>
      </c>
    </row>
    <row r="191" spans="2:51" s="12" customFormat="1" ht="22.5" customHeight="1">
      <c r="B191" s="187"/>
      <c r="D191" s="176" t="s">
        <v>147</v>
      </c>
      <c r="E191" s="188" t="s">
        <v>3</v>
      </c>
      <c r="F191" s="189" t="s">
        <v>1444</v>
      </c>
      <c r="H191" s="190">
        <v>3</v>
      </c>
      <c r="I191" s="191"/>
      <c r="L191" s="187"/>
      <c r="M191" s="192"/>
      <c r="N191" s="193"/>
      <c r="O191" s="193"/>
      <c r="P191" s="193"/>
      <c r="Q191" s="193"/>
      <c r="R191" s="193"/>
      <c r="S191" s="193"/>
      <c r="T191" s="194"/>
      <c r="AT191" s="188" t="s">
        <v>147</v>
      </c>
      <c r="AU191" s="188" t="s">
        <v>81</v>
      </c>
      <c r="AV191" s="12" t="s">
        <v>81</v>
      </c>
      <c r="AW191" s="12" t="s">
        <v>37</v>
      </c>
      <c r="AX191" s="12" t="s">
        <v>73</v>
      </c>
      <c r="AY191" s="188" t="s">
        <v>137</v>
      </c>
    </row>
    <row r="192" spans="2:51" s="13" customFormat="1" ht="22.5" customHeight="1">
      <c r="B192" s="195"/>
      <c r="D192" s="196" t="s">
        <v>147</v>
      </c>
      <c r="E192" s="197" t="s">
        <v>3</v>
      </c>
      <c r="F192" s="198" t="s">
        <v>150</v>
      </c>
      <c r="H192" s="199">
        <v>11</v>
      </c>
      <c r="I192" s="200"/>
      <c r="L192" s="195"/>
      <c r="M192" s="201"/>
      <c r="N192" s="202"/>
      <c r="O192" s="202"/>
      <c r="P192" s="202"/>
      <c r="Q192" s="202"/>
      <c r="R192" s="202"/>
      <c r="S192" s="202"/>
      <c r="T192" s="203"/>
      <c r="AT192" s="204" t="s">
        <v>147</v>
      </c>
      <c r="AU192" s="204" t="s">
        <v>81</v>
      </c>
      <c r="AV192" s="13" t="s">
        <v>145</v>
      </c>
      <c r="AW192" s="13" t="s">
        <v>37</v>
      </c>
      <c r="AX192" s="13" t="s">
        <v>22</v>
      </c>
      <c r="AY192" s="204" t="s">
        <v>137</v>
      </c>
    </row>
    <row r="193" spans="2:65" s="1" customFormat="1" ht="22.5" customHeight="1">
      <c r="B193" s="163"/>
      <c r="C193" s="209" t="s">
        <v>299</v>
      </c>
      <c r="D193" s="209" t="s">
        <v>202</v>
      </c>
      <c r="E193" s="210" t="s">
        <v>1445</v>
      </c>
      <c r="F193" s="211" t="s">
        <v>1446</v>
      </c>
      <c r="G193" s="212" t="s">
        <v>193</v>
      </c>
      <c r="H193" s="213">
        <v>11</v>
      </c>
      <c r="I193" s="214"/>
      <c r="J193" s="215">
        <f>ROUND(I193*H193,2)</f>
        <v>0</v>
      </c>
      <c r="K193" s="211" t="s">
        <v>144</v>
      </c>
      <c r="L193" s="216"/>
      <c r="M193" s="217" t="s">
        <v>3</v>
      </c>
      <c r="N193" s="218" t="s">
        <v>44</v>
      </c>
      <c r="O193" s="35"/>
      <c r="P193" s="173">
        <f>O193*H193</f>
        <v>0</v>
      </c>
      <c r="Q193" s="173">
        <v>0.0033</v>
      </c>
      <c r="R193" s="173">
        <f>Q193*H193</f>
        <v>0.0363</v>
      </c>
      <c r="S193" s="173">
        <v>0</v>
      </c>
      <c r="T193" s="174">
        <f>S193*H193</f>
        <v>0</v>
      </c>
      <c r="AR193" s="17" t="s">
        <v>316</v>
      </c>
      <c r="AT193" s="17" t="s">
        <v>202</v>
      </c>
      <c r="AU193" s="17" t="s">
        <v>81</v>
      </c>
      <c r="AY193" s="17" t="s">
        <v>137</v>
      </c>
      <c r="BE193" s="175">
        <f>IF(N193="základní",J193,0)</f>
        <v>0</v>
      </c>
      <c r="BF193" s="175">
        <f>IF(N193="snížená",J193,0)</f>
        <v>0</v>
      </c>
      <c r="BG193" s="175">
        <f>IF(N193="zákl. přenesená",J193,0)</f>
        <v>0</v>
      </c>
      <c r="BH193" s="175">
        <f>IF(N193="sníž. přenesená",J193,0)</f>
        <v>0</v>
      </c>
      <c r="BI193" s="175">
        <f>IF(N193="nulová",J193,0)</f>
        <v>0</v>
      </c>
      <c r="BJ193" s="17" t="s">
        <v>22</v>
      </c>
      <c r="BK193" s="175">
        <f>ROUND(I193*H193,2)</f>
        <v>0</v>
      </c>
      <c r="BL193" s="17" t="s">
        <v>221</v>
      </c>
      <c r="BM193" s="17" t="s">
        <v>1447</v>
      </c>
    </row>
    <row r="194" spans="2:47" s="1" customFormat="1" ht="30" customHeight="1">
      <c r="B194" s="34"/>
      <c r="D194" s="176" t="s">
        <v>146</v>
      </c>
      <c r="F194" s="177" t="s">
        <v>1448</v>
      </c>
      <c r="I194" s="178"/>
      <c r="L194" s="34"/>
      <c r="M194" s="63"/>
      <c r="N194" s="35"/>
      <c r="O194" s="35"/>
      <c r="P194" s="35"/>
      <c r="Q194" s="35"/>
      <c r="R194" s="35"/>
      <c r="S194" s="35"/>
      <c r="T194" s="64"/>
      <c r="AT194" s="17" t="s">
        <v>146</v>
      </c>
      <c r="AU194" s="17" t="s">
        <v>81</v>
      </c>
    </row>
    <row r="195" spans="2:47" s="1" customFormat="1" ht="42" customHeight="1">
      <c r="B195" s="34"/>
      <c r="D195" s="176" t="s">
        <v>1369</v>
      </c>
      <c r="F195" s="228" t="s">
        <v>1449</v>
      </c>
      <c r="I195" s="178"/>
      <c r="L195" s="34"/>
      <c r="M195" s="63"/>
      <c r="N195" s="35"/>
      <c r="O195" s="35"/>
      <c r="P195" s="35"/>
      <c r="Q195" s="35"/>
      <c r="R195" s="35"/>
      <c r="S195" s="35"/>
      <c r="T195" s="64"/>
      <c r="AT195" s="17" t="s">
        <v>1369</v>
      </c>
      <c r="AU195" s="17" t="s">
        <v>81</v>
      </c>
    </row>
    <row r="196" spans="2:63" s="10" customFormat="1" ht="29.25" customHeight="1">
      <c r="B196" s="149"/>
      <c r="D196" s="160" t="s">
        <v>72</v>
      </c>
      <c r="E196" s="161" t="s">
        <v>504</v>
      </c>
      <c r="F196" s="161" t="s">
        <v>505</v>
      </c>
      <c r="I196" s="152"/>
      <c r="J196" s="162">
        <f>BK196</f>
        <v>0</v>
      </c>
      <c r="L196" s="149"/>
      <c r="M196" s="154"/>
      <c r="N196" s="155"/>
      <c r="O196" s="155"/>
      <c r="P196" s="156">
        <f>SUM(P197:P271)</f>
        <v>0</v>
      </c>
      <c r="Q196" s="155"/>
      <c r="R196" s="156">
        <f>SUM(R197:R271)</f>
        <v>0.36449</v>
      </c>
      <c r="S196" s="155"/>
      <c r="T196" s="157">
        <f>SUM(T197:T271)</f>
        <v>0.279</v>
      </c>
      <c r="AR196" s="150" t="s">
        <v>81</v>
      </c>
      <c r="AT196" s="158" t="s">
        <v>72</v>
      </c>
      <c r="AU196" s="158" t="s">
        <v>22</v>
      </c>
      <c r="AY196" s="150" t="s">
        <v>137</v>
      </c>
      <c r="BK196" s="159">
        <f>SUM(BK197:BK271)</f>
        <v>0</v>
      </c>
    </row>
    <row r="197" spans="2:65" s="1" customFormat="1" ht="31.5" customHeight="1">
      <c r="B197" s="163"/>
      <c r="C197" s="164" t="s">
        <v>303</v>
      </c>
      <c r="D197" s="164" t="s">
        <v>140</v>
      </c>
      <c r="E197" s="165" t="s">
        <v>507</v>
      </c>
      <c r="F197" s="166" t="s">
        <v>1450</v>
      </c>
      <c r="G197" s="167" t="s">
        <v>287</v>
      </c>
      <c r="H197" s="168">
        <v>2</v>
      </c>
      <c r="I197" s="169"/>
      <c r="J197" s="170">
        <f>ROUND(I197*H197,2)</f>
        <v>0</v>
      </c>
      <c r="K197" s="166" t="s">
        <v>3</v>
      </c>
      <c r="L197" s="34"/>
      <c r="M197" s="171" t="s">
        <v>3</v>
      </c>
      <c r="N197" s="172" t="s">
        <v>44</v>
      </c>
      <c r="O197" s="35"/>
      <c r="P197" s="173">
        <f>O197*H197</f>
        <v>0</v>
      </c>
      <c r="Q197" s="173">
        <v>0</v>
      </c>
      <c r="R197" s="173">
        <f>Q197*H197</f>
        <v>0</v>
      </c>
      <c r="S197" s="173">
        <v>0</v>
      </c>
      <c r="T197" s="174">
        <f>S197*H197</f>
        <v>0</v>
      </c>
      <c r="AR197" s="17" t="s">
        <v>221</v>
      </c>
      <c r="AT197" s="17" t="s">
        <v>140</v>
      </c>
      <c r="AU197" s="17" t="s">
        <v>81</v>
      </c>
      <c r="AY197" s="17" t="s">
        <v>137</v>
      </c>
      <c r="BE197" s="175">
        <f>IF(N197="základní",J197,0)</f>
        <v>0</v>
      </c>
      <c r="BF197" s="175">
        <f>IF(N197="snížená",J197,0)</f>
        <v>0</v>
      </c>
      <c r="BG197" s="175">
        <f>IF(N197="zákl. přenesená",J197,0)</f>
        <v>0</v>
      </c>
      <c r="BH197" s="175">
        <f>IF(N197="sníž. přenesená",J197,0)</f>
        <v>0</v>
      </c>
      <c r="BI197" s="175">
        <f>IF(N197="nulová",J197,0)</f>
        <v>0</v>
      </c>
      <c r="BJ197" s="17" t="s">
        <v>22</v>
      </c>
      <c r="BK197" s="175">
        <f>ROUND(I197*H197,2)</f>
        <v>0</v>
      </c>
      <c r="BL197" s="17" t="s">
        <v>221</v>
      </c>
      <c r="BM197" s="17" t="s">
        <v>1451</v>
      </c>
    </row>
    <row r="198" spans="2:51" s="12" customFormat="1" ht="22.5" customHeight="1">
      <c r="B198" s="187"/>
      <c r="D198" s="196" t="s">
        <v>147</v>
      </c>
      <c r="E198" s="225" t="s">
        <v>3</v>
      </c>
      <c r="F198" s="226" t="s">
        <v>1452</v>
      </c>
      <c r="H198" s="227">
        <v>2</v>
      </c>
      <c r="I198" s="191"/>
      <c r="L198" s="187"/>
      <c r="M198" s="192"/>
      <c r="N198" s="193"/>
      <c r="O198" s="193"/>
      <c r="P198" s="193"/>
      <c r="Q198" s="193"/>
      <c r="R198" s="193"/>
      <c r="S198" s="193"/>
      <c r="T198" s="194"/>
      <c r="AT198" s="188" t="s">
        <v>147</v>
      </c>
      <c r="AU198" s="188" t="s">
        <v>81</v>
      </c>
      <c r="AV198" s="12" t="s">
        <v>81</v>
      </c>
      <c r="AW198" s="12" t="s">
        <v>37</v>
      </c>
      <c r="AX198" s="12" t="s">
        <v>22</v>
      </c>
      <c r="AY198" s="188" t="s">
        <v>137</v>
      </c>
    </row>
    <row r="199" spans="2:65" s="1" customFormat="1" ht="22.5" customHeight="1">
      <c r="B199" s="163"/>
      <c r="C199" s="164" t="s">
        <v>306</v>
      </c>
      <c r="D199" s="164" t="s">
        <v>140</v>
      </c>
      <c r="E199" s="165" t="s">
        <v>511</v>
      </c>
      <c r="F199" s="166" t="s">
        <v>1453</v>
      </c>
      <c r="G199" s="167" t="s">
        <v>287</v>
      </c>
      <c r="H199" s="168">
        <v>1</v>
      </c>
      <c r="I199" s="169"/>
      <c r="J199" s="170">
        <f>ROUND(I199*H199,2)</f>
        <v>0</v>
      </c>
      <c r="K199" s="166" t="s">
        <v>3</v>
      </c>
      <c r="L199" s="34"/>
      <c r="M199" s="171" t="s">
        <v>3</v>
      </c>
      <c r="N199" s="172" t="s">
        <v>44</v>
      </c>
      <c r="O199" s="35"/>
      <c r="P199" s="173">
        <f>O199*H199</f>
        <v>0</v>
      </c>
      <c r="Q199" s="173">
        <v>0</v>
      </c>
      <c r="R199" s="173">
        <f>Q199*H199</f>
        <v>0</v>
      </c>
      <c r="S199" s="173">
        <v>0</v>
      </c>
      <c r="T199" s="174">
        <f>S199*H199</f>
        <v>0</v>
      </c>
      <c r="AR199" s="17" t="s">
        <v>221</v>
      </c>
      <c r="AT199" s="17" t="s">
        <v>140</v>
      </c>
      <c r="AU199" s="17" t="s">
        <v>81</v>
      </c>
      <c r="AY199" s="17" t="s">
        <v>137</v>
      </c>
      <c r="BE199" s="175">
        <f>IF(N199="základní",J199,0)</f>
        <v>0</v>
      </c>
      <c r="BF199" s="175">
        <f>IF(N199="snížená",J199,0)</f>
        <v>0</v>
      </c>
      <c r="BG199" s="175">
        <f>IF(N199="zákl. přenesená",J199,0)</f>
        <v>0</v>
      </c>
      <c r="BH199" s="175">
        <f>IF(N199="sníž. přenesená",J199,0)</f>
        <v>0</v>
      </c>
      <c r="BI199" s="175">
        <f>IF(N199="nulová",J199,0)</f>
        <v>0</v>
      </c>
      <c r="BJ199" s="17" t="s">
        <v>22</v>
      </c>
      <c r="BK199" s="175">
        <f>ROUND(I199*H199,2)</f>
        <v>0</v>
      </c>
      <c r="BL199" s="17" t="s">
        <v>221</v>
      </c>
      <c r="BM199" s="17" t="s">
        <v>1454</v>
      </c>
    </row>
    <row r="200" spans="2:51" s="12" customFormat="1" ht="22.5" customHeight="1">
      <c r="B200" s="187"/>
      <c r="D200" s="196" t="s">
        <v>147</v>
      </c>
      <c r="E200" s="225" t="s">
        <v>3</v>
      </c>
      <c r="F200" s="226" t="s">
        <v>1455</v>
      </c>
      <c r="H200" s="227">
        <v>1</v>
      </c>
      <c r="I200" s="191"/>
      <c r="L200" s="187"/>
      <c r="M200" s="192"/>
      <c r="N200" s="193"/>
      <c r="O200" s="193"/>
      <c r="P200" s="193"/>
      <c r="Q200" s="193"/>
      <c r="R200" s="193"/>
      <c r="S200" s="193"/>
      <c r="T200" s="194"/>
      <c r="AT200" s="188" t="s">
        <v>147</v>
      </c>
      <c r="AU200" s="188" t="s">
        <v>81</v>
      </c>
      <c r="AV200" s="12" t="s">
        <v>81</v>
      </c>
      <c r="AW200" s="12" t="s">
        <v>37</v>
      </c>
      <c r="AX200" s="12" t="s">
        <v>22</v>
      </c>
      <c r="AY200" s="188" t="s">
        <v>137</v>
      </c>
    </row>
    <row r="201" spans="2:65" s="1" customFormat="1" ht="31.5" customHeight="1">
      <c r="B201" s="163"/>
      <c r="C201" s="164" t="s">
        <v>311</v>
      </c>
      <c r="D201" s="164" t="s">
        <v>140</v>
      </c>
      <c r="E201" s="165" t="s">
        <v>1456</v>
      </c>
      <c r="F201" s="166" t="s">
        <v>1457</v>
      </c>
      <c r="G201" s="167" t="s">
        <v>287</v>
      </c>
      <c r="H201" s="168">
        <v>2</v>
      </c>
      <c r="I201" s="169"/>
      <c r="J201" s="170">
        <f>ROUND(I201*H201,2)</f>
        <v>0</v>
      </c>
      <c r="K201" s="166" t="s">
        <v>3</v>
      </c>
      <c r="L201" s="34"/>
      <c r="M201" s="171" t="s">
        <v>3</v>
      </c>
      <c r="N201" s="172" t="s">
        <v>44</v>
      </c>
      <c r="O201" s="35"/>
      <c r="P201" s="173">
        <f>O201*H201</f>
        <v>0</v>
      </c>
      <c r="Q201" s="173">
        <v>0</v>
      </c>
      <c r="R201" s="173">
        <f>Q201*H201</f>
        <v>0</v>
      </c>
      <c r="S201" s="173">
        <v>0</v>
      </c>
      <c r="T201" s="174">
        <f>S201*H201</f>
        <v>0</v>
      </c>
      <c r="AR201" s="17" t="s">
        <v>221</v>
      </c>
      <c r="AT201" s="17" t="s">
        <v>140</v>
      </c>
      <c r="AU201" s="17" t="s">
        <v>81</v>
      </c>
      <c r="AY201" s="17" t="s">
        <v>137</v>
      </c>
      <c r="BE201" s="175">
        <f>IF(N201="základní",J201,0)</f>
        <v>0</v>
      </c>
      <c r="BF201" s="175">
        <f>IF(N201="snížená",J201,0)</f>
        <v>0</v>
      </c>
      <c r="BG201" s="175">
        <f>IF(N201="zákl. přenesená",J201,0)</f>
        <v>0</v>
      </c>
      <c r="BH201" s="175">
        <f>IF(N201="sníž. přenesená",J201,0)</f>
        <v>0</v>
      </c>
      <c r="BI201" s="175">
        <f>IF(N201="nulová",J201,0)</f>
        <v>0</v>
      </c>
      <c r="BJ201" s="17" t="s">
        <v>22</v>
      </c>
      <c r="BK201" s="175">
        <f>ROUND(I201*H201,2)</f>
        <v>0</v>
      </c>
      <c r="BL201" s="17" t="s">
        <v>221</v>
      </c>
      <c r="BM201" s="17" t="s">
        <v>1458</v>
      </c>
    </row>
    <row r="202" spans="2:51" s="12" customFormat="1" ht="31.5" customHeight="1">
      <c r="B202" s="187"/>
      <c r="D202" s="176" t="s">
        <v>147</v>
      </c>
      <c r="E202" s="188" t="s">
        <v>3</v>
      </c>
      <c r="F202" s="189" t="s">
        <v>1459</v>
      </c>
      <c r="H202" s="190">
        <v>1</v>
      </c>
      <c r="I202" s="191"/>
      <c r="L202" s="187"/>
      <c r="M202" s="192"/>
      <c r="N202" s="193"/>
      <c r="O202" s="193"/>
      <c r="P202" s="193"/>
      <c r="Q202" s="193"/>
      <c r="R202" s="193"/>
      <c r="S202" s="193"/>
      <c r="T202" s="194"/>
      <c r="AT202" s="188" t="s">
        <v>147</v>
      </c>
      <c r="AU202" s="188" t="s">
        <v>81</v>
      </c>
      <c r="AV202" s="12" t="s">
        <v>81</v>
      </c>
      <c r="AW202" s="12" t="s">
        <v>37</v>
      </c>
      <c r="AX202" s="12" t="s">
        <v>73</v>
      </c>
      <c r="AY202" s="188" t="s">
        <v>137</v>
      </c>
    </row>
    <row r="203" spans="2:51" s="12" customFormat="1" ht="31.5" customHeight="1">
      <c r="B203" s="187"/>
      <c r="D203" s="176" t="s">
        <v>147</v>
      </c>
      <c r="E203" s="188" t="s">
        <v>3</v>
      </c>
      <c r="F203" s="189" t="s">
        <v>1460</v>
      </c>
      <c r="H203" s="190">
        <v>1</v>
      </c>
      <c r="I203" s="191"/>
      <c r="L203" s="187"/>
      <c r="M203" s="192"/>
      <c r="N203" s="193"/>
      <c r="O203" s="193"/>
      <c r="P203" s="193"/>
      <c r="Q203" s="193"/>
      <c r="R203" s="193"/>
      <c r="S203" s="193"/>
      <c r="T203" s="194"/>
      <c r="AT203" s="188" t="s">
        <v>147</v>
      </c>
      <c r="AU203" s="188" t="s">
        <v>81</v>
      </c>
      <c r="AV203" s="12" t="s">
        <v>81</v>
      </c>
      <c r="AW203" s="12" t="s">
        <v>37</v>
      </c>
      <c r="AX203" s="12" t="s">
        <v>73</v>
      </c>
      <c r="AY203" s="188" t="s">
        <v>137</v>
      </c>
    </row>
    <row r="204" spans="2:51" s="13" customFormat="1" ht="22.5" customHeight="1">
      <c r="B204" s="195"/>
      <c r="D204" s="196" t="s">
        <v>147</v>
      </c>
      <c r="E204" s="197" t="s">
        <v>3</v>
      </c>
      <c r="F204" s="198" t="s">
        <v>150</v>
      </c>
      <c r="H204" s="199">
        <v>2</v>
      </c>
      <c r="I204" s="200"/>
      <c r="L204" s="195"/>
      <c r="M204" s="201"/>
      <c r="N204" s="202"/>
      <c r="O204" s="202"/>
      <c r="P204" s="202"/>
      <c r="Q204" s="202"/>
      <c r="R204" s="202"/>
      <c r="S204" s="202"/>
      <c r="T204" s="203"/>
      <c r="AT204" s="204" t="s">
        <v>147</v>
      </c>
      <c r="AU204" s="204" t="s">
        <v>81</v>
      </c>
      <c r="AV204" s="13" t="s">
        <v>145</v>
      </c>
      <c r="AW204" s="13" t="s">
        <v>37</v>
      </c>
      <c r="AX204" s="13" t="s">
        <v>22</v>
      </c>
      <c r="AY204" s="204" t="s">
        <v>137</v>
      </c>
    </row>
    <row r="205" spans="2:65" s="1" customFormat="1" ht="31.5" customHeight="1">
      <c r="B205" s="163"/>
      <c r="C205" s="164" t="s">
        <v>316</v>
      </c>
      <c r="D205" s="164" t="s">
        <v>140</v>
      </c>
      <c r="E205" s="165" t="s">
        <v>1461</v>
      </c>
      <c r="F205" s="166" t="s">
        <v>1462</v>
      </c>
      <c r="G205" s="167" t="s">
        <v>143</v>
      </c>
      <c r="H205" s="168">
        <v>3.96</v>
      </c>
      <c r="I205" s="169"/>
      <c r="J205" s="170">
        <f>ROUND(I205*H205,2)</f>
        <v>0</v>
      </c>
      <c r="K205" s="166" t="s">
        <v>144</v>
      </c>
      <c r="L205" s="34"/>
      <c r="M205" s="171" t="s">
        <v>3</v>
      </c>
      <c r="N205" s="172" t="s">
        <v>44</v>
      </c>
      <c r="O205" s="35"/>
      <c r="P205" s="173">
        <f>O205*H205</f>
        <v>0</v>
      </c>
      <c r="Q205" s="173">
        <v>0.00025</v>
      </c>
      <c r="R205" s="173">
        <f>Q205*H205</f>
        <v>0.00099</v>
      </c>
      <c r="S205" s="173">
        <v>0</v>
      </c>
      <c r="T205" s="174">
        <f>S205*H205</f>
        <v>0</v>
      </c>
      <c r="AR205" s="17" t="s">
        <v>221</v>
      </c>
      <c r="AT205" s="17" t="s">
        <v>140</v>
      </c>
      <c r="AU205" s="17" t="s">
        <v>81</v>
      </c>
      <c r="AY205" s="17" t="s">
        <v>137</v>
      </c>
      <c r="BE205" s="175">
        <f>IF(N205="základní",J205,0)</f>
        <v>0</v>
      </c>
      <c r="BF205" s="175">
        <f>IF(N205="snížená",J205,0)</f>
        <v>0</v>
      </c>
      <c r="BG205" s="175">
        <f>IF(N205="zákl. přenesená",J205,0)</f>
        <v>0</v>
      </c>
      <c r="BH205" s="175">
        <f>IF(N205="sníž. přenesená",J205,0)</f>
        <v>0</v>
      </c>
      <c r="BI205" s="175">
        <f>IF(N205="nulová",J205,0)</f>
        <v>0</v>
      </c>
      <c r="BJ205" s="17" t="s">
        <v>22</v>
      </c>
      <c r="BK205" s="175">
        <f>ROUND(I205*H205,2)</f>
        <v>0</v>
      </c>
      <c r="BL205" s="17" t="s">
        <v>221</v>
      </c>
      <c r="BM205" s="17" t="s">
        <v>1463</v>
      </c>
    </row>
    <row r="206" spans="2:47" s="1" customFormat="1" ht="30" customHeight="1">
      <c r="B206" s="34"/>
      <c r="D206" s="176" t="s">
        <v>146</v>
      </c>
      <c r="F206" s="177" t="s">
        <v>1464</v>
      </c>
      <c r="I206" s="178"/>
      <c r="L206" s="34"/>
      <c r="M206" s="63"/>
      <c r="N206" s="35"/>
      <c r="O206" s="35"/>
      <c r="P206" s="35"/>
      <c r="Q206" s="35"/>
      <c r="R206" s="35"/>
      <c r="S206" s="35"/>
      <c r="T206" s="64"/>
      <c r="AT206" s="17" t="s">
        <v>146</v>
      </c>
      <c r="AU206" s="17" t="s">
        <v>81</v>
      </c>
    </row>
    <row r="207" spans="2:51" s="12" customFormat="1" ht="22.5" customHeight="1">
      <c r="B207" s="187"/>
      <c r="D207" s="196" t="s">
        <v>147</v>
      </c>
      <c r="E207" s="225" t="s">
        <v>3</v>
      </c>
      <c r="F207" s="226" t="s">
        <v>1465</v>
      </c>
      <c r="H207" s="227">
        <v>3.96</v>
      </c>
      <c r="I207" s="191"/>
      <c r="L207" s="187"/>
      <c r="M207" s="192"/>
      <c r="N207" s="193"/>
      <c r="O207" s="193"/>
      <c r="P207" s="193"/>
      <c r="Q207" s="193"/>
      <c r="R207" s="193"/>
      <c r="S207" s="193"/>
      <c r="T207" s="194"/>
      <c r="AT207" s="188" t="s">
        <v>147</v>
      </c>
      <c r="AU207" s="188" t="s">
        <v>81</v>
      </c>
      <c r="AV207" s="12" t="s">
        <v>81</v>
      </c>
      <c r="AW207" s="12" t="s">
        <v>37</v>
      </c>
      <c r="AX207" s="12" t="s">
        <v>22</v>
      </c>
      <c r="AY207" s="188" t="s">
        <v>137</v>
      </c>
    </row>
    <row r="208" spans="2:65" s="1" customFormat="1" ht="22.5" customHeight="1">
      <c r="B208" s="163"/>
      <c r="C208" s="209" t="s">
        <v>323</v>
      </c>
      <c r="D208" s="209" t="s">
        <v>202</v>
      </c>
      <c r="E208" s="210" t="s">
        <v>1466</v>
      </c>
      <c r="F208" s="211" t="s">
        <v>1467</v>
      </c>
      <c r="G208" s="212" t="s">
        <v>287</v>
      </c>
      <c r="H208" s="213">
        <v>2</v>
      </c>
      <c r="I208" s="214"/>
      <c r="J208" s="215">
        <f>ROUND(I208*H208,2)</f>
        <v>0</v>
      </c>
      <c r="K208" s="211" t="s">
        <v>3</v>
      </c>
      <c r="L208" s="216"/>
      <c r="M208" s="217" t="s">
        <v>3</v>
      </c>
      <c r="N208" s="218" t="s">
        <v>44</v>
      </c>
      <c r="O208" s="35"/>
      <c r="P208" s="173">
        <f>O208*H208</f>
        <v>0</v>
      </c>
      <c r="Q208" s="173">
        <v>0</v>
      </c>
      <c r="R208" s="173">
        <f>Q208*H208</f>
        <v>0</v>
      </c>
      <c r="S208" s="173">
        <v>0</v>
      </c>
      <c r="T208" s="174">
        <f>S208*H208</f>
        <v>0</v>
      </c>
      <c r="AR208" s="17" t="s">
        <v>316</v>
      </c>
      <c r="AT208" s="17" t="s">
        <v>202</v>
      </c>
      <c r="AU208" s="17" t="s">
        <v>81</v>
      </c>
      <c r="AY208" s="17" t="s">
        <v>137</v>
      </c>
      <c r="BE208" s="175">
        <f>IF(N208="základní",J208,0)</f>
        <v>0</v>
      </c>
      <c r="BF208" s="175">
        <f>IF(N208="snížená",J208,0)</f>
        <v>0</v>
      </c>
      <c r="BG208" s="175">
        <f>IF(N208="zákl. přenesená",J208,0)</f>
        <v>0</v>
      </c>
      <c r="BH208" s="175">
        <f>IF(N208="sníž. přenesená",J208,0)</f>
        <v>0</v>
      </c>
      <c r="BI208" s="175">
        <f>IF(N208="nulová",J208,0)</f>
        <v>0</v>
      </c>
      <c r="BJ208" s="17" t="s">
        <v>22</v>
      </c>
      <c r="BK208" s="175">
        <f>ROUND(I208*H208,2)</f>
        <v>0</v>
      </c>
      <c r="BL208" s="17" t="s">
        <v>221</v>
      </c>
      <c r="BM208" s="17" t="s">
        <v>1468</v>
      </c>
    </row>
    <row r="209" spans="2:51" s="12" customFormat="1" ht="22.5" customHeight="1">
      <c r="B209" s="187"/>
      <c r="D209" s="196" t="s">
        <v>147</v>
      </c>
      <c r="E209" s="225" t="s">
        <v>3</v>
      </c>
      <c r="F209" s="226" t="s">
        <v>1469</v>
      </c>
      <c r="H209" s="227">
        <v>2</v>
      </c>
      <c r="I209" s="191"/>
      <c r="L209" s="187"/>
      <c r="M209" s="192"/>
      <c r="N209" s="193"/>
      <c r="O209" s="193"/>
      <c r="P209" s="193"/>
      <c r="Q209" s="193"/>
      <c r="R209" s="193"/>
      <c r="S209" s="193"/>
      <c r="T209" s="194"/>
      <c r="AT209" s="188" t="s">
        <v>147</v>
      </c>
      <c r="AU209" s="188" t="s">
        <v>81</v>
      </c>
      <c r="AV209" s="12" t="s">
        <v>81</v>
      </c>
      <c r="AW209" s="12" t="s">
        <v>37</v>
      </c>
      <c r="AX209" s="12" t="s">
        <v>22</v>
      </c>
      <c r="AY209" s="188" t="s">
        <v>137</v>
      </c>
    </row>
    <row r="210" spans="2:65" s="1" customFormat="1" ht="22.5" customHeight="1">
      <c r="B210" s="163"/>
      <c r="C210" s="164" t="s">
        <v>328</v>
      </c>
      <c r="D210" s="164" t="s">
        <v>140</v>
      </c>
      <c r="E210" s="165" t="s">
        <v>1470</v>
      </c>
      <c r="F210" s="166" t="s">
        <v>1471</v>
      </c>
      <c r="G210" s="167" t="s">
        <v>193</v>
      </c>
      <c r="H210" s="168">
        <v>1</v>
      </c>
      <c r="I210" s="169"/>
      <c r="J210" s="170">
        <f>ROUND(I210*H210,2)</f>
        <v>0</v>
      </c>
      <c r="K210" s="166" t="s">
        <v>144</v>
      </c>
      <c r="L210" s="34"/>
      <c r="M210" s="171" t="s">
        <v>3</v>
      </c>
      <c r="N210" s="172" t="s">
        <v>44</v>
      </c>
      <c r="O210" s="35"/>
      <c r="P210" s="173">
        <f>O210*H210</f>
        <v>0</v>
      </c>
      <c r="Q210" s="173">
        <v>0</v>
      </c>
      <c r="R210" s="173">
        <f>Q210*H210</f>
        <v>0</v>
      </c>
      <c r="S210" s="173">
        <v>0</v>
      </c>
      <c r="T210" s="174">
        <f>S210*H210</f>
        <v>0</v>
      </c>
      <c r="AR210" s="17" t="s">
        <v>221</v>
      </c>
      <c r="AT210" s="17" t="s">
        <v>140</v>
      </c>
      <c r="AU210" s="17" t="s">
        <v>81</v>
      </c>
      <c r="AY210" s="17" t="s">
        <v>137</v>
      </c>
      <c r="BE210" s="175">
        <f>IF(N210="základní",J210,0)</f>
        <v>0</v>
      </c>
      <c r="BF210" s="175">
        <f>IF(N210="snížená",J210,0)</f>
        <v>0</v>
      </c>
      <c r="BG210" s="175">
        <f>IF(N210="zákl. přenesená",J210,0)</f>
        <v>0</v>
      </c>
      <c r="BH210" s="175">
        <f>IF(N210="sníž. přenesená",J210,0)</f>
        <v>0</v>
      </c>
      <c r="BI210" s="175">
        <f>IF(N210="nulová",J210,0)</f>
        <v>0</v>
      </c>
      <c r="BJ210" s="17" t="s">
        <v>22</v>
      </c>
      <c r="BK210" s="175">
        <f>ROUND(I210*H210,2)</f>
        <v>0</v>
      </c>
      <c r="BL210" s="17" t="s">
        <v>221</v>
      </c>
      <c r="BM210" s="17" t="s">
        <v>1472</v>
      </c>
    </row>
    <row r="211" spans="2:47" s="1" customFormat="1" ht="30" customHeight="1">
      <c r="B211" s="34"/>
      <c r="D211" s="176" t="s">
        <v>146</v>
      </c>
      <c r="F211" s="177" t="s">
        <v>1473</v>
      </c>
      <c r="I211" s="178"/>
      <c r="L211" s="34"/>
      <c r="M211" s="63"/>
      <c r="N211" s="35"/>
      <c r="O211" s="35"/>
      <c r="P211" s="35"/>
      <c r="Q211" s="35"/>
      <c r="R211" s="35"/>
      <c r="S211" s="35"/>
      <c r="T211" s="64"/>
      <c r="AT211" s="17" t="s">
        <v>146</v>
      </c>
      <c r="AU211" s="17" t="s">
        <v>81</v>
      </c>
    </row>
    <row r="212" spans="2:51" s="12" customFormat="1" ht="22.5" customHeight="1">
      <c r="B212" s="187"/>
      <c r="D212" s="196" t="s">
        <v>147</v>
      </c>
      <c r="E212" s="225" t="s">
        <v>3</v>
      </c>
      <c r="F212" s="226" t="s">
        <v>1474</v>
      </c>
      <c r="H212" s="227">
        <v>1</v>
      </c>
      <c r="I212" s="191"/>
      <c r="L212" s="187"/>
      <c r="M212" s="192"/>
      <c r="N212" s="193"/>
      <c r="O212" s="193"/>
      <c r="P212" s="193"/>
      <c r="Q212" s="193"/>
      <c r="R212" s="193"/>
      <c r="S212" s="193"/>
      <c r="T212" s="194"/>
      <c r="AT212" s="188" t="s">
        <v>147</v>
      </c>
      <c r="AU212" s="188" t="s">
        <v>81</v>
      </c>
      <c r="AV212" s="12" t="s">
        <v>81</v>
      </c>
      <c r="AW212" s="12" t="s">
        <v>37</v>
      </c>
      <c r="AX212" s="12" t="s">
        <v>22</v>
      </c>
      <c r="AY212" s="188" t="s">
        <v>137</v>
      </c>
    </row>
    <row r="213" spans="2:65" s="1" customFormat="1" ht="22.5" customHeight="1">
      <c r="B213" s="163"/>
      <c r="C213" s="209" t="s">
        <v>333</v>
      </c>
      <c r="D213" s="209" t="s">
        <v>202</v>
      </c>
      <c r="E213" s="210" t="s">
        <v>1475</v>
      </c>
      <c r="F213" s="211" t="s">
        <v>1476</v>
      </c>
      <c r="G213" s="212" t="s">
        <v>193</v>
      </c>
      <c r="H213" s="213">
        <v>1</v>
      </c>
      <c r="I213" s="214"/>
      <c r="J213" s="215">
        <f>ROUND(I213*H213,2)</f>
        <v>0</v>
      </c>
      <c r="K213" s="211" t="s">
        <v>144</v>
      </c>
      <c r="L213" s="216"/>
      <c r="M213" s="217" t="s">
        <v>3</v>
      </c>
      <c r="N213" s="218" t="s">
        <v>44</v>
      </c>
      <c r="O213" s="35"/>
      <c r="P213" s="173">
        <f>O213*H213</f>
        <v>0</v>
      </c>
      <c r="Q213" s="173">
        <v>0.079</v>
      </c>
      <c r="R213" s="173">
        <f>Q213*H213</f>
        <v>0.079</v>
      </c>
      <c r="S213" s="173">
        <v>0</v>
      </c>
      <c r="T213" s="174">
        <f>S213*H213</f>
        <v>0</v>
      </c>
      <c r="AR213" s="17" t="s">
        <v>316</v>
      </c>
      <c r="AT213" s="17" t="s">
        <v>202</v>
      </c>
      <c r="AU213" s="17" t="s">
        <v>81</v>
      </c>
      <c r="AY213" s="17" t="s">
        <v>137</v>
      </c>
      <c r="BE213" s="175">
        <f>IF(N213="základní",J213,0)</f>
        <v>0</v>
      </c>
      <c r="BF213" s="175">
        <f>IF(N213="snížená",J213,0)</f>
        <v>0</v>
      </c>
      <c r="BG213" s="175">
        <f>IF(N213="zákl. přenesená",J213,0)</f>
        <v>0</v>
      </c>
      <c r="BH213" s="175">
        <f>IF(N213="sníž. přenesená",J213,0)</f>
        <v>0</v>
      </c>
      <c r="BI213" s="175">
        <f>IF(N213="nulová",J213,0)</f>
        <v>0</v>
      </c>
      <c r="BJ213" s="17" t="s">
        <v>22</v>
      </c>
      <c r="BK213" s="175">
        <f>ROUND(I213*H213,2)</f>
        <v>0</v>
      </c>
      <c r="BL213" s="17" t="s">
        <v>221</v>
      </c>
      <c r="BM213" s="17" t="s">
        <v>1477</v>
      </c>
    </row>
    <row r="214" spans="2:47" s="1" customFormat="1" ht="30" customHeight="1">
      <c r="B214" s="34"/>
      <c r="D214" s="176" t="s">
        <v>146</v>
      </c>
      <c r="F214" s="177" t="s">
        <v>1478</v>
      </c>
      <c r="I214" s="178"/>
      <c r="L214" s="34"/>
      <c r="M214" s="63"/>
      <c r="N214" s="35"/>
      <c r="O214" s="35"/>
      <c r="P214" s="35"/>
      <c r="Q214" s="35"/>
      <c r="R214" s="35"/>
      <c r="S214" s="35"/>
      <c r="T214" s="64"/>
      <c r="AT214" s="17" t="s">
        <v>146</v>
      </c>
      <c r="AU214" s="17" t="s">
        <v>81</v>
      </c>
    </row>
    <row r="215" spans="2:51" s="12" customFormat="1" ht="22.5" customHeight="1">
      <c r="B215" s="187"/>
      <c r="D215" s="196" t="s">
        <v>147</v>
      </c>
      <c r="E215" s="225" t="s">
        <v>3</v>
      </c>
      <c r="F215" s="226" t="s">
        <v>1474</v>
      </c>
      <c r="H215" s="227">
        <v>1</v>
      </c>
      <c r="I215" s="191"/>
      <c r="L215" s="187"/>
      <c r="M215" s="192"/>
      <c r="N215" s="193"/>
      <c r="O215" s="193"/>
      <c r="P215" s="193"/>
      <c r="Q215" s="193"/>
      <c r="R215" s="193"/>
      <c r="S215" s="193"/>
      <c r="T215" s="194"/>
      <c r="AT215" s="188" t="s">
        <v>147</v>
      </c>
      <c r="AU215" s="188" t="s">
        <v>81</v>
      </c>
      <c r="AV215" s="12" t="s">
        <v>81</v>
      </c>
      <c r="AW215" s="12" t="s">
        <v>37</v>
      </c>
      <c r="AX215" s="12" t="s">
        <v>22</v>
      </c>
      <c r="AY215" s="188" t="s">
        <v>137</v>
      </c>
    </row>
    <row r="216" spans="2:65" s="1" customFormat="1" ht="31.5" customHeight="1">
      <c r="B216" s="163"/>
      <c r="C216" s="164" t="s">
        <v>339</v>
      </c>
      <c r="D216" s="164" t="s">
        <v>140</v>
      </c>
      <c r="E216" s="165" t="s">
        <v>1479</v>
      </c>
      <c r="F216" s="166" t="s">
        <v>1480</v>
      </c>
      <c r="G216" s="167" t="s">
        <v>193</v>
      </c>
      <c r="H216" s="168">
        <v>9</v>
      </c>
      <c r="I216" s="169"/>
      <c r="J216" s="170">
        <f>ROUND(I216*H216,2)</f>
        <v>0</v>
      </c>
      <c r="K216" s="166" t="s">
        <v>144</v>
      </c>
      <c r="L216" s="34"/>
      <c r="M216" s="171" t="s">
        <v>3</v>
      </c>
      <c r="N216" s="172" t="s">
        <v>44</v>
      </c>
      <c r="O216" s="35"/>
      <c r="P216" s="173">
        <f>O216*H216</f>
        <v>0</v>
      </c>
      <c r="Q216" s="173">
        <v>0</v>
      </c>
      <c r="R216" s="173">
        <f>Q216*H216</f>
        <v>0</v>
      </c>
      <c r="S216" s="173">
        <v>0</v>
      </c>
      <c r="T216" s="174">
        <f>S216*H216</f>
        <v>0</v>
      </c>
      <c r="AR216" s="17" t="s">
        <v>221</v>
      </c>
      <c r="AT216" s="17" t="s">
        <v>140</v>
      </c>
      <c r="AU216" s="17" t="s">
        <v>81</v>
      </c>
      <c r="AY216" s="17" t="s">
        <v>137</v>
      </c>
      <c r="BE216" s="175">
        <f>IF(N216="základní",J216,0)</f>
        <v>0</v>
      </c>
      <c r="BF216" s="175">
        <f>IF(N216="snížená",J216,0)</f>
        <v>0</v>
      </c>
      <c r="BG216" s="175">
        <f>IF(N216="zákl. přenesená",J216,0)</f>
        <v>0</v>
      </c>
      <c r="BH216" s="175">
        <f>IF(N216="sníž. přenesená",J216,0)</f>
        <v>0</v>
      </c>
      <c r="BI216" s="175">
        <f>IF(N216="nulová",J216,0)</f>
        <v>0</v>
      </c>
      <c r="BJ216" s="17" t="s">
        <v>22</v>
      </c>
      <c r="BK216" s="175">
        <f>ROUND(I216*H216,2)</f>
        <v>0</v>
      </c>
      <c r="BL216" s="17" t="s">
        <v>221</v>
      </c>
      <c r="BM216" s="17" t="s">
        <v>1481</v>
      </c>
    </row>
    <row r="217" spans="2:47" s="1" customFormat="1" ht="30" customHeight="1">
      <c r="B217" s="34"/>
      <c r="D217" s="176" t="s">
        <v>146</v>
      </c>
      <c r="F217" s="177" t="s">
        <v>1482</v>
      </c>
      <c r="I217" s="178"/>
      <c r="L217" s="34"/>
      <c r="M217" s="63"/>
      <c r="N217" s="35"/>
      <c r="O217" s="35"/>
      <c r="P217" s="35"/>
      <c r="Q217" s="35"/>
      <c r="R217" s="35"/>
      <c r="S217" s="35"/>
      <c r="T217" s="64"/>
      <c r="AT217" s="17" t="s">
        <v>146</v>
      </c>
      <c r="AU217" s="17" t="s">
        <v>81</v>
      </c>
    </row>
    <row r="218" spans="2:51" s="12" customFormat="1" ht="22.5" customHeight="1">
      <c r="B218" s="187"/>
      <c r="D218" s="176" t="s">
        <v>147</v>
      </c>
      <c r="E218" s="188" t="s">
        <v>3</v>
      </c>
      <c r="F218" s="189" t="s">
        <v>1372</v>
      </c>
      <c r="H218" s="190">
        <v>2</v>
      </c>
      <c r="I218" s="191"/>
      <c r="L218" s="187"/>
      <c r="M218" s="192"/>
      <c r="N218" s="193"/>
      <c r="O218" s="193"/>
      <c r="P218" s="193"/>
      <c r="Q218" s="193"/>
      <c r="R218" s="193"/>
      <c r="S218" s="193"/>
      <c r="T218" s="194"/>
      <c r="AT218" s="188" t="s">
        <v>147</v>
      </c>
      <c r="AU218" s="188" t="s">
        <v>81</v>
      </c>
      <c r="AV218" s="12" t="s">
        <v>81</v>
      </c>
      <c r="AW218" s="12" t="s">
        <v>37</v>
      </c>
      <c r="AX218" s="12" t="s">
        <v>73</v>
      </c>
      <c r="AY218" s="188" t="s">
        <v>137</v>
      </c>
    </row>
    <row r="219" spans="2:51" s="12" customFormat="1" ht="22.5" customHeight="1">
      <c r="B219" s="187"/>
      <c r="D219" s="176" t="s">
        <v>147</v>
      </c>
      <c r="E219" s="188" t="s">
        <v>3</v>
      </c>
      <c r="F219" s="189" t="s">
        <v>1483</v>
      </c>
      <c r="H219" s="190">
        <v>2</v>
      </c>
      <c r="I219" s="191"/>
      <c r="L219" s="187"/>
      <c r="M219" s="192"/>
      <c r="N219" s="193"/>
      <c r="O219" s="193"/>
      <c r="P219" s="193"/>
      <c r="Q219" s="193"/>
      <c r="R219" s="193"/>
      <c r="S219" s="193"/>
      <c r="T219" s="194"/>
      <c r="AT219" s="188" t="s">
        <v>147</v>
      </c>
      <c r="AU219" s="188" t="s">
        <v>81</v>
      </c>
      <c r="AV219" s="12" t="s">
        <v>81</v>
      </c>
      <c r="AW219" s="12" t="s">
        <v>37</v>
      </c>
      <c r="AX219" s="12" t="s">
        <v>73</v>
      </c>
      <c r="AY219" s="188" t="s">
        <v>137</v>
      </c>
    </row>
    <row r="220" spans="2:51" s="12" customFormat="1" ht="22.5" customHeight="1">
      <c r="B220" s="187"/>
      <c r="D220" s="176" t="s">
        <v>147</v>
      </c>
      <c r="E220" s="188" t="s">
        <v>3</v>
      </c>
      <c r="F220" s="189" t="s">
        <v>1484</v>
      </c>
      <c r="H220" s="190">
        <v>1</v>
      </c>
      <c r="I220" s="191"/>
      <c r="L220" s="187"/>
      <c r="M220" s="192"/>
      <c r="N220" s="193"/>
      <c r="O220" s="193"/>
      <c r="P220" s="193"/>
      <c r="Q220" s="193"/>
      <c r="R220" s="193"/>
      <c r="S220" s="193"/>
      <c r="T220" s="194"/>
      <c r="AT220" s="188" t="s">
        <v>147</v>
      </c>
      <c r="AU220" s="188" t="s">
        <v>81</v>
      </c>
      <c r="AV220" s="12" t="s">
        <v>81</v>
      </c>
      <c r="AW220" s="12" t="s">
        <v>37</v>
      </c>
      <c r="AX220" s="12" t="s">
        <v>73</v>
      </c>
      <c r="AY220" s="188" t="s">
        <v>137</v>
      </c>
    </row>
    <row r="221" spans="2:51" s="12" customFormat="1" ht="22.5" customHeight="1">
      <c r="B221" s="187"/>
      <c r="D221" s="176" t="s">
        <v>147</v>
      </c>
      <c r="E221" s="188" t="s">
        <v>3</v>
      </c>
      <c r="F221" s="189" t="s">
        <v>1485</v>
      </c>
      <c r="H221" s="190">
        <v>2</v>
      </c>
      <c r="I221" s="191"/>
      <c r="L221" s="187"/>
      <c r="M221" s="192"/>
      <c r="N221" s="193"/>
      <c r="O221" s="193"/>
      <c r="P221" s="193"/>
      <c r="Q221" s="193"/>
      <c r="R221" s="193"/>
      <c r="S221" s="193"/>
      <c r="T221" s="194"/>
      <c r="AT221" s="188" t="s">
        <v>147</v>
      </c>
      <c r="AU221" s="188" t="s">
        <v>81</v>
      </c>
      <c r="AV221" s="12" t="s">
        <v>81</v>
      </c>
      <c r="AW221" s="12" t="s">
        <v>37</v>
      </c>
      <c r="AX221" s="12" t="s">
        <v>73</v>
      </c>
      <c r="AY221" s="188" t="s">
        <v>137</v>
      </c>
    </row>
    <row r="222" spans="2:51" s="12" customFormat="1" ht="22.5" customHeight="1">
      <c r="B222" s="187"/>
      <c r="D222" s="176" t="s">
        <v>147</v>
      </c>
      <c r="E222" s="188" t="s">
        <v>3</v>
      </c>
      <c r="F222" s="189" t="s">
        <v>1486</v>
      </c>
      <c r="H222" s="190">
        <v>2</v>
      </c>
      <c r="I222" s="191"/>
      <c r="L222" s="187"/>
      <c r="M222" s="192"/>
      <c r="N222" s="193"/>
      <c r="O222" s="193"/>
      <c r="P222" s="193"/>
      <c r="Q222" s="193"/>
      <c r="R222" s="193"/>
      <c r="S222" s="193"/>
      <c r="T222" s="194"/>
      <c r="AT222" s="188" t="s">
        <v>147</v>
      </c>
      <c r="AU222" s="188" t="s">
        <v>81</v>
      </c>
      <c r="AV222" s="12" t="s">
        <v>81</v>
      </c>
      <c r="AW222" s="12" t="s">
        <v>37</v>
      </c>
      <c r="AX222" s="12" t="s">
        <v>73</v>
      </c>
      <c r="AY222" s="188" t="s">
        <v>137</v>
      </c>
    </row>
    <row r="223" spans="2:51" s="13" customFormat="1" ht="22.5" customHeight="1">
      <c r="B223" s="195"/>
      <c r="D223" s="196" t="s">
        <v>147</v>
      </c>
      <c r="E223" s="197" t="s">
        <v>3</v>
      </c>
      <c r="F223" s="198" t="s">
        <v>150</v>
      </c>
      <c r="H223" s="199">
        <v>9</v>
      </c>
      <c r="I223" s="200"/>
      <c r="L223" s="195"/>
      <c r="M223" s="201"/>
      <c r="N223" s="202"/>
      <c r="O223" s="202"/>
      <c r="P223" s="202"/>
      <c r="Q223" s="202"/>
      <c r="R223" s="202"/>
      <c r="S223" s="202"/>
      <c r="T223" s="203"/>
      <c r="AT223" s="204" t="s">
        <v>147</v>
      </c>
      <c r="AU223" s="204" t="s">
        <v>81</v>
      </c>
      <c r="AV223" s="13" t="s">
        <v>145</v>
      </c>
      <c r="AW223" s="13" t="s">
        <v>37</v>
      </c>
      <c r="AX223" s="13" t="s">
        <v>22</v>
      </c>
      <c r="AY223" s="204" t="s">
        <v>137</v>
      </c>
    </row>
    <row r="224" spans="2:65" s="1" customFormat="1" ht="22.5" customHeight="1">
      <c r="B224" s="163"/>
      <c r="C224" s="209" t="s">
        <v>345</v>
      </c>
      <c r="D224" s="209" t="s">
        <v>202</v>
      </c>
      <c r="E224" s="210" t="s">
        <v>1487</v>
      </c>
      <c r="F224" s="211" t="s">
        <v>1488</v>
      </c>
      <c r="G224" s="212" t="s">
        <v>193</v>
      </c>
      <c r="H224" s="213">
        <v>7</v>
      </c>
      <c r="I224" s="214"/>
      <c r="J224" s="215">
        <f>ROUND(I224*H224,2)</f>
        <v>0</v>
      </c>
      <c r="K224" s="211" t="s">
        <v>144</v>
      </c>
      <c r="L224" s="216"/>
      <c r="M224" s="217" t="s">
        <v>3</v>
      </c>
      <c r="N224" s="218" t="s">
        <v>44</v>
      </c>
      <c r="O224" s="35"/>
      <c r="P224" s="173">
        <f>O224*H224</f>
        <v>0</v>
      </c>
      <c r="Q224" s="173">
        <v>0.027</v>
      </c>
      <c r="R224" s="173">
        <f>Q224*H224</f>
        <v>0.189</v>
      </c>
      <c r="S224" s="173">
        <v>0</v>
      </c>
      <c r="T224" s="174">
        <f>S224*H224</f>
        <v>0</v>
      </c>
      <c r="AR224" s="17" t="s">
        <v>316</v>
      </c>
      <c r="AT224" s="17" t="s">
        <v>202</v>
      </c>
      <c r="AU224" s="17" t="s">
        <v>81</v>
      </c>
      <c r="AY224" s="17" t="s">
        <v>137</v>
      </c>
      <c r="BE224" s="175">
        <f>IF(N224="základní",J224,0)</f>
        <v>0</v>
      </c>
      <c r="BF224" s="175">
        <f>IF(N224="snížená",J224,0)</f>
        <v>0</v>
      </c>
      <c r="BG224" s="175">
        <f>IF(N224="zákl. přenesená",J224,0)</f>
        <v>0</v>
      </c>
      <c r="BH224" s="175">
        <f>IF(N224="sníž. přenesená",J224,0)</f>
        <v>0</v>
      </c>
      <c r="BI224" s="175">
        <f>IF(N224="nulová",J224,0)</f>
        <v>0</v>
      </c>
      <c r="BJ224" s="17" t="s">
        <v>22</v>
      </c>
      <c r="BK224" s="175">
        <f>ROUND(I224*H224,2)</f>
        <v>0</v>
      </c>
      <c r="BL224" s="17" t="s">
        <v>221</v>
      </c>
      <c r="BM224" s="17" t="s">
        <v>1489</v>
      </c>
    </row>
    <row r="225" spans="2:47" s="1" customFormat="1" ht="30" customHeight="1">
      <c r="B225" s="34"/>
      <c r="D225" s="176" t="s">
        <v>146</v>
      </c>
      <c r="F225" s="177" t="s">
        <v>1490</v>
      </c>
      <c r="I225" s="178"/>
      <c r="L225" s="34"/>
      <c r="M225" s="63"/>
      <c r="N225" s="35"/>
      <c r="O225" s="35"/>
      <c r="P225" s="35"/>
      <c r="Q225" s="35"/>
      <c r="R225" s="35"/>
      <c r="S225" s="35"/>
      <c r="T225" s="64"/>
      <c r="AT225" s="17" t="s">
        <v>146</v>
      </c>
      <c r="AU225" s="17" t="s">
        <v>81</v>
      </c>
    </row>
    <row r="226" spans="2:51" s="12" customFormat="1" ht="22.5" customHeight="1">
      <c r="B226" s="187"/>
      <c r="D226" s="176" t="s">
        <v>147</v>
      </c>
      <c r="E226" s="188" t="s">
        <v>3</v>
      </c>
      <c r="F226" s="189" t="s">
        <v>1372</v>
      </c>
      <c r="H226" s="190">
        <v>2</v>
      </c>
      <c r="I226" s="191"/>
      <c r="L226" s="187"/>
      <c r="M226" s="192"/>
      <c r="N226" s="193"/>
      <c r="O226" s="193"/>
      <c r="P226" s="193"/>
      <c r="Q226" s="193"/>
      <c r="R226" s="193"/>
      <c r="S226" s="193"/>
      <c r="T226" s="194"/>
      <c r="AT226" s="188" t="s">
        <v>147</v>
      </c>
      <c r="AU226" s="188" t="s">
        <v>81</v>
      </c>
      <c r="AV226" s="12" t="s">
        <v>81</v>
      </c>
      <c r="AW226" s="12" t="s">
        <v>37</v>
      </c>
      <c r="AX226" s="12" t="s">
        <v>73</v>
      </c>
      <c r="AY226" s="188" t="s">
        <v>137</v>
      </c>
    </row>
    <row r="227" spans="2:51" s="12" customFormat="1" ht="22.5" customHeight="1">
      <c r="B227" s="187"/>
      <c r="D227" s="176" t="s">
        <v>147</v>
      </c>
      <c r="E227" s="188" t="s">
        <v>3</v>
      </c>
      <c r="F227" s="189" t="s">
        <v>1483</v>
      </c>
      <c r="H227" s="190">
        <v>2</v>
      </c>
      <c r="I227" s="191"/>
      <c r="L227" s="187"/>
      <c r="M227" s="192"/>
      <c r="N227" s="193"/>
      <c r="O227" s="193"/>
      <c r="P227" s="193"/>
      <c r="Q227" s="193"/>
      <c r="R227" s="193"/>
      <c r="S227" s="193"/>
      <c r="T227" s="194"/>
      <c r="AT227" s="188" t="s">
        <v>147</v>
      </c>
      <c r="AU227" s="188" t="s">
        <v>81</v>
      </c>
      <c r="AV227" s="12" t="s">
        <v>81</v>
      </c>
      <c r="AW227" s="12" t="s">
        <v>37</v>
      </c>
      <c r="AX227" s="12" t="s">
        <v>73</v>
      </c>
      <c r="AY227" s="188" t="s">
        <v>137</v>
      </c>
    </row>
    <row r="228" spans="2:51" s="12" customFormat="1" ht="22.5" customHeight="1">
      <c r="B228" s="187"/>
      <c r="D228" s="176" t="s">
        <v>147</v>
      </c>
      <c r="E228" s="188" t="s">
        <v>3</v>
      </c>
      <c r="F228" s="189" t="s">
        <v>1491</v>
      </c>
      <c r="H228" s="190">
        <v>1</v>
      </c>
      <c r="I228" s="191"/>
      <c r="L228" s="187"/>
      <c r="M228" s="192"/>
      <c r="N228" s="193"/>
      <c r="O228" s="193"/>
      <c r="P228" s="193"/>
      <c r="Q228" s="193"/>
      <c r="R228" s="193"/>
      <c r="S228" s="193"/>
      <c r="T228" s="194"/>
      <c r="AT228" s="188" t="s">
        <v>147</v>
      </c>
      <c r="AU228" s="188" t="s">
        <v>81</v>
      </c>
      <c r="AV228" s="12" t="s">
        <v>81</v>
      </c>
      <c r="AW228" s="12" t="s">
        <v>37</v>
      </c>
      <c r="AX228" s="12" t="s">
        <v>73</v>
      </c>
      <c r="AY228" s="188" t="s">
        <v>137</v>
      </c>
    </row>
    <row r="229" spans="2:51" s="12" customFormat="1" ht="22.5" customHeight="1">
      <c r="B229" s="187"/>
      <c r="D229" s="176" t="s">
        <v>147</v>
      </c>
      <c r="E229" s="188" t="s">
        <v>3</v>
      </c>
      <c r="F229" s="189" t="s">
        <v>1486</v>
      </c>
      <c r="H229" s="190">
        <v>2</v>
      </c>
      <c r="I229" s="191"/>
      <c r="L229" s="187"/>
      <c r="M229" s="192"/>
      <c r="N229" s="193"/>
      <c r="O229" s="193"/>
      <c r="P229" s="193"/>
      <c r="Q229" s="193"/>
      <c r="R229" s="193"/>
      <c r="S229" s="193"/>
      <c r="T229" s="194"/>
      <c r="AT229" s="188" t="s">
        <v>147</v>
      </c>
      <c r="AU229" s="188" t="s">
        <v>81</v>
      </c>
      <c r="AV229" s="12" t="s">
        <v>81</v>
      </c>
      <c r="AW229" s="12" t="s">
        <v>37</v>
      </c>
      <c r="AX229" s="12" t="s">
        <v>73</v>
      </c>
      <c r="AY229" s="188" t="s">
        <v>137</v>
      </c>
    </row>
    <row r="230" spans="2:51" s="13" customFormat="1" ht="22.5" customHeight="1">
      <c r="B230" s="195"/>
      <c r="D230" s="196" t="s">
        <v>147</v>
      </c>
      <c r="E230" s="197" t="s">
        <v>3</v>
      </c>
      <c r="F230" s="198" t="s">
        <v>150</v>
      </c>
      <c r="H230" s="199">
        <v>7</v>
      </c>
      <c r="I230" s="200"/>
      <c r="L230" s="195"/>
      <c r="M230" s="201"/>
      <c r="N230" s="202"/>
      <c r="O230" s="202"/>
      <c r="P230" s="202"/>
      <c r="Q230" s="202"/>
      <c r="R230" s="202"/>
      <c r="S230" s="202"/>
      <c r="T230" s="203"/>
      <c r="AT230" s="204" t="s">
        <v>147</v>
      </c>
      <c r="AU230" s="204" t="s">
        <v>81</v>
      </c>
      <c r="AV230" s="13" t="s">
        <v>145</v>
      </c>
      <c r="AW230" s="13" t="s">
        <v>37</v>
      </c>
      <c r="AX230" s="13" t="s">
        <v>22</v>
      </c>
      <c r="AY230" s="204" t="s">
        <v>137</v>
      </c>
    </row>
    <row r="231" spans="2:65" s="1" customFormat="1" ht="22.5" customHeight="1">
      <c r="B231" s="163"/>
      <c r="C231" s="209" t="s">
        <v>350</v>
      </c>
      <c r="D231" s="209" t="s">
        <v>202</v>
      </c>
      <c r="E231" s="210" t="s">
        <v>1492</v>
      </c>
      <c r="F231" s="211" t="s">
        <v>1493</v>
      </c>
      <c r="G231" s="212" t="s">
        <v>193</v>
      </c>
      <c r="H231" s="213">
        <v>2</v>
      </c>
      <c r="I231" s="214"/>
      <c r="J231" s="215">
        <f>ROUND(I231*H231,2)</f>
        <v>0</v>
      </c>
      <c r="K231" s="211" t="s">
        <v>144</v>
      </c>
      <c r="L231" s="216"/>
      <c r="M231" s="217" t="s">
        <v>3</v>
      </c>
      <c r="N231" s="218" t="s">
        <v>44</v>
      </c>
      <c r="O231" s="35"/>
      <c r="P231" s="173">
        <f>O231*H231</f>
        <v>0</v>
      </c>
      <c r="Q231" s="173">
        <v>0.025</v>
      </c>
      <c r="R231" s="173">
        <f>Q231*H231</f>
        <v>0.05</v>
      </c>
      <c r="S231" s="173">
        <v>0</v>
      </c>
      <c r="T231" s="174">
        <f>S231*H231</f>
        <v>0</v>
      </c>
      <c r="AR231" s="17" t="s">
        <v>316</v>
      </c>
      <c r="AT231" s="17" t="s">
        <v>202</v>
      </c>
      <c r="AU231" s="17" t="s">
        <v>81</v>
      </c>
      <c r="AY231" s="17" t="s">
        <v>137</v>
      </c>
      <c r="BE231" s="175">
        <f>IF(N231="základní",J231,0)</f>
        <v>0</v>
      </c>
      <c r="BF231" s="175">
        <f>IF(N231="snížená",J231,0)</f>
        <v>0</v>
      </c>
      <c r="BG231" s="175">
        <f>IF(N231="zákl. přenesená",J231,0)</f>
        <v>0</v>
      </c>
      <c r="BH231" s="175">
        <f>IF(N231="sníž. přenesená",J231,0)</f>
        <v>0</v>
      </c>
      <c r="BI231" s="175">
        <f>IF(N231="nulová",J231,0)</f>
        <v>0</v>
      </c>
      <c r="BJ231" s="17" t="s">
        <v>22</v>
      </c>
      <c r="BK231" s="175">
        <f>ROUND(I231*H231,2)</f>
        <v>0</v>
      </c>
      <c r="BL231" s="17" t="s">
        <v>221</v>
      </c>
      <c r="BM231" s="17" t="s">
        <v>1494</v>
      </c>
    </row>
    <row r="232" spans="2:47" s="1" customFormat="1" ht="30" customHeight="1">
      <c r="B232" s="34"/>
      <c r="D232" s="176" t="s">
        <v>146</v>
      </c>
      <c r="F232" s="177" t="s">
        <v>1495</v>
      </c>
      <c r="I232" s="178"/>
      <c r="L232" s="34"/>
      <c r="M232" s="63"/>
      <c r="N232" s="35"/>
      <c r="O232" s="35"/>
      <c r="P232" s="35"/>
      <c r="Q232" s="35"/>
      <c r="R232" s="35"/>
      <c r="S232" s="35"/>
      <c r="T232" s="64"/>
      <c r="AT232" s="17" t="s">
        <v>146</v>
      </c>
      <c r="AU232" s="17" t="s">
        <v>81</v>
      </c>
    </row>
    <row r="233" spans="2:51" s="12" customFormat="1" ht="22.5" customHeight="1">
      <c r="B233" s="187"/>
      <c r="D233" s="196" t="s">
        <v>147</v>
      </c>
      <c r="E233" s="225" t="s">
        <v>3</v>
      </c>
      <c r="F233" s="226" t="s">
        <v>1496</v>
      </c>
      <c r="H233" s="227">
        <v>2</v>
      </c>
      <c r="I233" s="191"/>
      <c r="L233" s="187"/>
      <c r="M233" s="192"/>
      <c r="N233" s="193"/>
      <c r="O233" s="193"/>
      <c r="P233" s="193"/>
      <c r="Q233" s="193"/>
      <c r="R233" s="193"/>
      <c r="S233" s="193"/>
      <c r="T233" s="194"/>
      <c r="AT233" s="188" t="s">
        <v>147</v>
      </c>
      <c r="AU233" s="188" t="s">
        <v>81</v>
      </c>
      <c r="AV233" s="12" t="s">
        <v>81</v>
      </c>
      <c r="AW233" s="12" t="s">
        <v>37</v>
      </c>
      <c r="AX233" s="12" t="s">
        <v>22</v>
      </c>
      <c r="AY233" s="188" t="s">
        <v>137</v>
      </c>
    </row>
    <row r="234" spans="2:65" s="1" customFormat="1" ht="22.5" customHeight="1">
      <c r="B234" s="163"/>
      <c r="C234" s="164" t="s">
        <v>355</v>
      </c>
      <c r="D234" s="164" t="s">
        <v>140</v>
      </c>
      <c r="E234" s="165" t="s">
        <v>1497</v>
      </c>
      <c r="F234" s="166" t="s">
        <v>1498</v>
      </c>
      <c r="G234" s="167" t="s">
        <v>193</v>
      </c>
      <c r="H234" s="168">
        <v>9</v>
      </c>
      <c r="I234" s="169"/>
      <c r="J234" s="170">
        <f>ROUND(I234*H234,2)</f>
        <v>0</v>
      </c>
      <c r="K234" s="166" t="s">
        <v>144</v>
      </c>
      <c r="L234" s="34"/>
      <c r="M234" s="171" t="s">
        <v>3</v>
      </c>
      <c r="N234" s="172" t="s">
        <v>44</v>
      </c>
      <c r="O234" s="35"/>
      <c r="P234" s="173">
        <f>O234*H234</f>
        <v>0</v>
      </c>
      <c r="Q234" s="173">
        <v>0</v>
      </c>
      <c r="R234" s="173">
        <f>Q234*H234</f>
        <v>0</v>
      </c>
      <c r="S234" s="173">
        <v>0</v>
      </c>
      <c r="T234" s="174">
        <f>S234*H234</f>
        <v>0</v>
      </c>
      <c r="AR234" s="17" t="s">
        <v>221</v>
      </c>
      <c r="AT234" s="17" t="s">
        <v>140</v>
      </c>
      <c r="AU234" s="17" t="s">
        <v>81</v>
      </c>
      <c r="AY234" s="17" t="s">
        <v>137</v>
      </c>
      <c r="BE234" s="175">
        <f>IF(N234="základní",J234,0)</f>
        <v>0</v>
      </c>
      <c r="BF234" s="175">
        <f>IF(N234="snížená",J234,0)</f>
        <v>0</v>
      </c>
      <c r="BG234" s="175">
        <f>IF(N234="zákl. přenesená",J234,0)</f>
        <v>0</v>
      </c>
      <c r="BH234" s="175">
        <f>IF(N234="sníž. přenesená",J234,0)</f>
        <v>0</v>
      </c>
      <c r="BI234" s="175">
        <f>IF(N234="nulová",J234,0)</f>
        <v>0</v>
      </c>
      <c r="BJ234" s="17" t="s">
        <v>22</v>
      </c>
      <c r="BK234" s="175">
        <f>ROUND(I234*H234,2)</f>
        <v>0</v>
      </c>
      <c r="BL234" s="17" t="s">
        <v>221</v>
      </c>
      <c r="BM234" s="17" t="s">
        <v>1499</v>
      </c>
    </row>
    <row r="235" spans="2:47" s="1" customFormat="1" ht="22.5" customHeight="1">
      <c r="B235" s="34"/>
      <c r="D235" s="176" t="s">
        <v>146</v>
      </c>
      <c r="F235" s="177" t="s">
        <v>1500</v>
      </c>
      <c r="I235" s="178"/>
      <c r="L235" s="34"/>
      <c r="M235" s="63"/>
      <c r="N235" s="35"/>
      <c r="O235" s="35"/>
      <c r="P235" s="35"/>
      <c r="Q235" s="35"/>
      <c r="R235" s="35"/>
      <c r="S235" s="35"/>
      <c r="T235" s="64"/>
      <c r="AT235" s="17" t="s">
        <v>146</v>
      </c>
      <c r="AU235" s="17" t="s">
        <v>81</v>
      </c>
    </row>
    <row r="236" spans="2:51" s="12" customFormat="1" ht="22.5" customHeight="1">
      <c r="B236" s="187"/>
      <c r="D236" s="176" t="s">
        <v>147</v>
      </c>
      <c r="E236" s="188" t="s">
        <v>3</v>
      </c>
      <c r="F236" s="189" t="s">
        <v>1372</v>
      </c>
      <c r="H236" s="190">
        <v>2</v>
      </c>
      <c r="I236" s="191"/>
      <c r="L236" s="187"/>
      <c r="M236" s="192"/>
      <c r="N236" s="193"/>
      <c r="O236" s="193"/>
      <c r="P236" s="193"/>
      <c r="Q236" s="193"/>
      <c r="R236" s="193"/>
      <c r="S236" s="193"/>
      <c r="T236" s="194"/>
      <c r="AT236" s="188" t="s">
        <v>147</v>
      </c>
      <c r="AU236" s="188" t="s">
        <v>81</v>
      </c>
      <c r="AV236" s="12" t="s">
        <v>81</v>
      </c>
      <c r="AW236" s="12" t="s">
        <v>37</v>
      </c>
      <c r="AX236" s="12" t="s">
        <v>73</v>
      </c>
      <c r="AY236" s="188" t="s">
        <v>137</v>
      </c>
    </row>
    <row r="237" spans="2:51" s="12" customFormat="1" ht="22.5" customHeight="1">
      <c r="B237" s="187"/>
      <c r="D237" s="176" t="s">
        <v>147</v>
      </c>
      <c r="E237" s="188" t="s">
        <v>3</v>
      </c>
      <c r="F237" s="189" t="s">
        <v>1483</v>
      </c>
      <c r="H237" s="190">
        <v>2</v>
      </c>
      <c r="I237" s="191"/>
      <c r="L237" s="187"/>
      <c r="M237" s="192"/>
      <c r="N237" s="193"/>
      <c r="O237" s="193"/>
      <c r="P237" s="193"/>
      <c r="Q237" s="193"/>
      <c r="R237" s="193"/>
      <c r="S237" s="193"/>
      <c r="T237" s="194"/>
      <c r="AT237" s="188" t="s">
        <v>147</v>
      </c>
      <c r="AU237" s="188" t="s">
        <v>81</v>
      </c>
      <c r="AV237" s="12" t="s">
        <v>81</v>
      </c>
      <c r="AW237" s="12" t="s">
        <v>37</v>
      </c>
      <c r="AX237" s="12" t="s">
        <v>73</v>
      </c>
      <c r="AY237" s="188" t="s">
        <v>137</v>
      </c>
    </row>
    <row r="238" spans="2:51" s="12" customFormat="1" ht="22.5" customHeight="1">
      <c r="B238" s="187"/>
      <c r="D238" s="176" t="s">
        <v>147</v>
      </c>
      <c r="E238" s="188" t="s">
        <v>3</v>
      </c>
      <c r="F238" s="189" t="s">
        <v>1501</v>
      </c>
      <c r="H238" s="190">
        <v>3</v>
      </c>
      <c r="I238" s="191"/>
      <c r="L238" s="187"/>
      <c r="M238" s="192"/>
      <c r="N238" s="193"/>
      <c r="O238" s="193"/>
      <c r="P238" s="193"/>
      <c r="Q238" s="193"/>
      <c r="R238" s="193"/>
      <c r="S238" s="193"/>
      <c r="T238" s="194"/>
      <c r="AT238" s="188" t="s">
        <v>147</v>
      </c>
      <c r="AU238" s="188" t="s">
        <v>81</v>
      </c>
      <c r="AV238" s="12" t="s">
        <v>81</v>
      </c>
      <c r="AW238" s="12" t="s">
        <v>37</v>
      </c>
      <c r="AX238" s="12" t="s">
        <v>73</v>
      </c>
      <c r="AY238" s="188" t="s">
        <v>137</v>
      </c>
    </row>
    <row r="239" spans="2:51" s="12" customFormat="1" ht="22.5" customHeight="1">
      <c r="B239" s="187"/>
      <c r="D239" s="176" t="s">
        <v>147</v>
      </c>
      <c r="E239" s="188" t="s">
        <v>3</v>
      </c>
      <c r="F239" s="189" t="s">
        <v>1486</v>
      </c>
      <c r="H239" s="190">
        <v>2</v>
      </c>
      <c r="I239" s="191"/>
      <c r="L239" s="187"/>
      <c r="M239" s="192"/>
      <c r="N239" s="193"/>
      <c r="O239" s="193"/>
      <c r="P239" s="193"/>
      <c r="Q239" s="193"/>
      <c r="R239" s="193"/>
      <c r="S239" s="193"/>
      <c r="T239" s="194"/>
      <c r="AT239" s="188" t="s">
        <v>147</v>
      </c>
      <c r="AU239" s="188" t="s">
        <v>81</v>
      </c>
      <c r="AV239" s="12" t="s">
        <v>81</v>
      </c>
      <c r="AW239" s="12" t="s">
        <v>37</v>
      </c>
      <c r="AX239" s="12" t="s">
        <v>73</v>
      </c>
      <c r="AY239" s="188" t="s">
        <v>137</v>
      </c>
    </row>
    <row r="240" spans="2:51" s="13" customFormat="1" ht="22.5" customHeight="1">
      <c r="B240" s="195"/>
      <c r="D240" s="196" t="s">
        <v>147</v>
      </c>
      <c r="E240" s="197" t="s">
        <v>3</v>
      </c>
      <c r="F240" s="198" t="s">
        <v>150</v>
      </c>
      <c r="H240" s="199">
        <v>9</v>
      </c>
      <c r="I240" s="200"/>
      <c r="L240" s="195"/>
      <c r="M240" s="201"/>
      <c r="N240" s="202"/>
      <c r="O240" s="202"/>
      <c r="P240" s="202"/>
      <c r="Q240" s="202"/>
      <c r="R240" s="202"/>
      <c r="S240" s="202"/>
      <c r="T240" s="203"/>
      <c r="AT240" s="204" t="s">
        <v>147</v>
      </c>
      <c r="AU240" s="204" t="s">
        <v>81</v>
      </c>
      <c r="AV240" s="13" t="s">
        <v>145</v>
      </c>
      <c r="AW240" s="13" t="s">
        <v>37</v>
      </c>
      <c r="AX240" s="13" t="s">
        <v>22</v>
      </c>
      <c r="AY240" s="204" t="s">
        <v>137</v>
      </c>
    </row>
    <row r="241" spans="2:65" s="1" customFormat="1" ht="22.5" customHeight="1">
      <c r="B241" s="163"/>
      <c r="C241" s="209" t="s">
        <v>360</v>
      </c>
      <c r="D241" s="209" t="s">
        <v>202</v>
      </c>
      <c r="E241" s="210" t="s">
        <v>1502</v>
      </c>
      <c r="F241" s="211" t="s">
        <v>1503</v>
      </c>
      <c r="G241" s="212" t="s">
        <v>193</v>
      </c>
      <c r="H241" s="213">
        <v>7</v>
      </c>
      <c r="I241" s="214"/>
      <c r="J241" s="215">
        <f>ROUND(I241*H241,2)</f>
        <v>0</v>
      </c>
      <c r="K241" s="211" t="s">
        <v>144</v>
      </c>
      <c r="L241" s="216"/>
      <c r="M241" s="217" t="s">
        <v>3</v>
      </c>
      <c r="N241" s="218" t="s">
        <v>44</v>
      </c>
      <c r="O241" s="35"/>
      <c r="P241" s="173">
        <f>O241*H241</f>
        <v>0</v>
      </c>
      <c r="Q241" s="173">
        <v>0.0047</v>
      </c>
      <c r="R241" s="173">
        <f>Q241*H241</f>
        <v>0.0329</v>
      </c>
      <c r="S241" s="173">
        <v>0</v>
      </c>
      <c r="T241" s="174">
        <f>S241*H241</f>
        <v>0</v>
      </c>
      <c r="AR241" s="17" t="s">
        <v>316</v>
      </c>
      <c r="AT241" s="17" t="s">
        <v>202</v>
      </c>
      <c r="AU241" s="17" t="s">
        <v>81</v>
      </c>
      <c r="AY241" s="17" t="s">
        <v>137</v>
      </c>
      <c r="BE241" s="175">
        <f>IF(N241="základní",J241,0)</f>
        <v>0</v>
      </c>
      <c r="BF241" s="175">
        <f>IF(N241="snížená",J241,0)</f>
        <v>0</v>
      </c>
      <c r="BG241" s="175">
        <f>IF(N241="zákl. přenesená",J241,0)</f>
        <v>0</v>
      </c>
      <c r="BH241" s="175">
        <f>IF(N241="sníž. přenesená",J241,0)</f>
        <v>0</v>
      </c>
      <c r="BI241" s="175">
        <f>IF(N241="nulová",J241,0)</f>
        <v>0</v>
      </c>
      <c r="BJ241" s="17" t="s">
        <v>22</v>
      </c>
      <c r="BK241" s="175">
        <f>ROUND(I241*H241,2)</f>
        <v>0</v>
      </c>
      <c r="BL241" s="17" t="s">
        <v>221</v>
      </c>
      <c r="BM241" s="17" t="s">
        <v>1504</v>
      </c>
    </row>
    <row r="242" spans="2:47" s="1" customFormat="1" ht="22.5" customHeight="1">
      <c r="B242" s="34"/>
      <c r="D242" s="176" t="s">
        <v>146</v>
      </c>
      <c r="F242" s="177" t="s">
        <v>1505</v>
      </c>
      <c r="I242" s="178"/>
      <c r="L242" s="34"/>
      <c r="M242" s="63"/>
      <c r="N242" s="35"/>
      <c r="O242" s="35"/>
      <c r="P242" s="35"/>
      <c r="Q242" s="35"/>
      <c r="R242" s="35"/>
      <c r="S242" s="35"/>
      <c r="T242" s="64"/>
      <c r="AT242" s="17" t="s">
        <v>146</v>
      </c>
      <c r="AU242" s="17" t="s">
        <v>81</v>
      </c>
    </row>
    <row r="243" spans="2:51" s="12" customFormat="1" ht="22.5" customHeight="1">
      <c r="B243" s="187"/>
      <c r="D243" s="176" t="s">
        <v>147</v>
      </c>
      <c r="E243" s="188" t="s">
        <v>3</v>
      </c>
      <c r="F243" s="189" t="s">
        <v>1372</v>
      </c>
      <c r="H243" s="190">
        <v>2</v>
      </c>
      <c r="I243" s="191"/>
      <c r="L243" s="187"/>
      <c r="M243" s="192"/>
      <c r="N243" s="193"/>
      <c r="O243" s="193"/>
      <c r="P243" s="193"/>
      <c r="Q243" s="193"/>
      <c r="R243" s="193"/>
      <c r="S243" s="193"/>
      <c r="T243" s="194"/>
      <c r="AT243" s="188" t="s">
        <v>147</v>
      </c>
      <c r="AU243" s="188" t="s">
        <v>81</v>
      </c>
      <c r="AV243" s="12" t="s">
        <v>81</v>
      </c>
      <c r="AW243" s="12" t="s">
        <v>37</v>
      </c>
      <c r="AX243" s="12" t="s">
        <v>73</v>
      </c>
      <c r="AY243" s="188" t="s">
        <v>137</v>
      </c>
    </row>
    <row r="244" spans="2:51" s="12" customFormat="1" ht="22.5" customHeight="1">
      <c r="B244" s="187"/>
      <c r="D244" s="176" t="s">
        <v>147</v>
      </c>
      <c r="E244" s="188" t="s">
        <v>3</v>
      </c>
      <c r="F244" s="189" t="s">
        <v>1483</v>
      </c>
      <c r="H244" s="190">
        <v>2</v>
      </c>
      <c r="I244" s="191"/>
      <c r="L244" s="187"/>
      <c r="M244" s="192"/>
      <c r="N244" s="193"/>
      <c r="O244" s="193"/>
      <c r="P244" s="193"/>
      <c r="Q244" s="193"/>
      <c r="R244" s="193"/>
      <c r="S244" s="193"/>
      <c r="T244" s="194"/>
      <c r="AT244" s="188" t="s">
        <v>147</v>
      </c>
      <c r="AU244" s="188" t="s">
        <v>81</v>
      </c>
      <c r="AV244" s="12" t="s">
        <v>81</v>
      </c>
      <c r="AW244" s="12" t="s">
        <v>37</v>
      </c>
      <c r="AX244" s="12" t="s">
        <v>73</v>
      </c>
      <c r="AY244" s="188" t="s">
        <v>137</v>
      </c>
    </row>
    <row r="245" spans="2:51" s="12" customFormat="1" ht="22.5" customHeight="1">
      <c r="B245" s="187"/>
      <c r="D245" s="176" t="s">
        <v>147</v>
      </c>
      <c r="E245" s="188" t="s">
        <v>3</v>
      </c>
      <c r="F245" s="189" t="s">
        <v>1501</v>
      </c>
      <c r="H245" s="190">
        <v>3</v>
      </c>
      <c r="I245" s="191"/>
      <c r="L245" s="187"/>
      <c r="M245" s="192"/>
      <c r="N245" s="193"/>
      <c r="O245" s="193"/>
      <c r="P245" s="193"/>
      <c r="Q245" s="193"/>
      <c r="R245" s="193"/>
      <c r="S245" s="193"/>
      <c r="T245" s="194"/>
      <c r="AT245" s="188" t="s">
        <v>147</v>
      </c>
      <c r="AU245" s="188" t="s">
        <v>81</v>
      </c>
      <c r="AV245" s="12" t="s">
        <v>81</v>
      </c>
      <c r="AW245" s="12" t="s">
        <v>37</v>
      </c>
      <c r="AX245" s="12" t="s">
        <v>73</v>
      </c>
      <c r="AY245" s="188" t="s">
        <v>137</v>
      </c>
    </row>
    <row r="246" spans="2:51" s="11" customFormat="1" ht="22.5" customHeight="1">
      <c r="B246" s="179"/>
      <c r="D246" s="176" t="s">
        <v>147</v>
      </c>
      <c r="E246" s="180" t="s">
        <v>3</v>
      </c>
      <c r="F246" s="181" t="s">
        <v>1506</v>
      </c>
      <c r="H246" s="182" t="s">
        <v>3</v>
      </c>
      <c r="I246" s="183"/>
      <c r="L246" s="179"/>
      <c r="M246" s="184"/>
      <c r="N246" s="185"/>
      <c r="O246" s="185"/>
      <c r="P246" s="185"/>
      <c r="Q246" s="185"/>
      <c r="R246" s="185"/>
      <c r="S246" s="185"/>
      <c r="T246" s="186"/>
      <c r="AT246" s="182" t="s">
        <v>147</v>
      </c>
      <c r="AU246" s="182" t="s">
        <v>81</v>
      </c>
      <c r="AV246" s="11" t="s">
        <v>22</v>
      </c>
      <c r="AW246" s="11" t="s">
        <v>37</v>
      </c>
      <c r="AX246" s="11" t="s">
        <v>73</v>
      </c>
      <c r="AY246" s="182" t="s">
        <v>137</v>
      </c>
    </row>
    <row r="247" spans="2:51" s="13" customFormat="1" ht="22.5" customHeight="1">
      <c r="B247" s="195"/>
      <c r="D247" s="196" t="s">
        <v>147</v>
      </c>
      <c r="E247" s="197" t="s">
        <v>3</v>
      </c>
      <c r="F247" s="198" t="s">
        <v>150</v>
      </c>
      <c r="H247" s="199">
        <v>7</v>
      </c>
      <c r="I247" s="200"/>
      <c r="L247" s="195"/>
      <c r="M247" s="201"/>
      <c r="N247" s="202"/>
      <c r="O247" s="202"/>
      <c r="P247" s="202"/>
      <c r="Q247" s="202"/>
      <c r="R247" s="202"/>
      <c r="S247" s="202"/>
      <c r="T247" s="203"/>
      <c r="AT247" s="204" t="s">
        <v>147</v>
      </c>
      <c r="AU247" s="204" t="s">
        <v>81</v>
      </c>
      <c r="AV247" s="13" t="s">
        <v>145</v>
      </c>
      <c r="AW247" s="13" t="s">
        <v>37</v>
      </c>
      <c r="AX247" s="13" t="s">
        <v>22</v>
      </c>
      <c r="AY247" s="204" t="s">
        <v>137</v>
      </c>
    </row>
    <row r="248" spans="2:65" s="1" customFormat="1" ht="22.5" customHeight="1">
      <c r="B248" s="163"/>
      <c r="C248" s="164" t="s">
        <v>365</v>
      </c>
      <c r="D248" s="164" t="s">
        <v>140</v>
      </c>
      <c r="E248" s="165" t="s">
        <v>1507</v>
      </c>
      <c r="F248" s="166" t="s">
        <v>1508</v>
      </c>
      <c r="G248" s="167" t="s">
        <v>193</v>
      </c>
      <c r="H248" s="168">
        <v>9</v>
      </c>
      <c r="I248" s="169"/>
      <c r="J248" s="170">
        <f>ROUND(I248*H248,2)</f>
        <v>0</v>
      </c>
      <c r="K248" s="166" t="s">
        <v>144</v>
      </c>
      <c r="L248" s="34"/>
      <c r="M248" s="171" t="s">
        <v>3</v>
      </c>
      <c r="N248" s="172" t="s">
        <v>44</v>
      </c>
      <c r="O248" s="35"/>
      <c r="P248" s="173">
        <f>O248*H248</f>
        <v>0</v>
      </c>
      <c r="Q248" s="173">
        <v>0</v>
      </c>
      <c r="R248" s="173">
        <f>Q248*H248</f>
        <v>0</v>
      </c>
      <c r="S248" s="173">
        <v>0</v>
      </c>
      <c r="T248" s="174">
        <f>S248*H248</f>
        <v>0</v>
      </c>
      <c r="AR248" s="17" t="s">
        <v>221</v>
      </c>
      <c r="AT248" s="17" t="s">
        <v>140</v>
      </c>
      <c r="AU248" s="17" t="s">
        <v>81</v>
      </c>
      <c r="AY248" s="17" t="s">
        <v>137</v>
      </c>
      <c r="BE248" s="175">
        <f>IF(N248="základní",J248,0)</f>
        <v>0</v>
      </c>
      <c r="BF248" s="175">
        <f>IF(N248="snížená",J248,0)</f>
        <v>0</v>
      </c>
      <c r="BG248" s="175">
        <f>IF(N248="zákl. přenesená",J248,0)</f>
        <v>0</v>
      </c>
      <c r="BH248" s="175">
        <f>IF(N248="sníž. přenesená",J248,0)</f>
        <v>0</v>
      </c>
      <c r="BI248" s="175">
        <f>IF(N248="nulová",J248,0)</f>
        <v>0</v>
      </c>
      <c r="BJ248" s="17" t="s">
        <v>22</v>
      </c>
      <c r="BK248" s="175">
        <f>ROUND(I248*H248,2)</f>
        <v>0</v>
      </c>
      <c r="BL248" s="17" t="s">
        <v>221</v>
      </c>
      <c r="BM248" s="17" t="s">
        <v>1509</v>
      </c>
    </row>
    <row r="249" spans="2:47" s="1" customFormat="1" ht="22.5" customHeight="1">
      <c r="B249" s="34"/>
      <c r="D249" s="176" t="s">
        <v>146</v>
      </c>
      <c r="F249" s="177" t="s">
        <v>1510</v>
      </c>
      <c r="I249" s="178"/>
      <c r="L249" s="34"/>
      <c r="M249" s="63"/>
      <c r="N249" s="35"/>
      <c r="O249" s="35"/>
      <c r="P249" s="35"/>
      <c r="Q249" s="35"/>
      <c r="R249" s="35"/>
      <c r="S249" s="35"/>
      <c r="T249" s="64"/>
      <c r="AT249" s="17" t="s">
        <v>146</v>
      </c>
      <c r="AU249" s="17" t="s">
        <v>81</v>
      </c>
    </row>
    <row r="250" spans="2:51" s="12" customFormat="1" ht="22.5" customHeight="1">
      <c r="B250" s="187"/>
      <c r="D250" s="176" t="s">
        <v>147</v>
      </c>
      <c r="E250" s="188" t="s">
        <v>3</v>
      </c>
      <c r="F250" s="189" t="s">
        <v>1372</v>
      </c>
      <c r="H250" s="190">
        <v>2</v>
      </c>
      <c r="I250" s="191"/>
      <c r="L250" s="187"/>
      <c r="M250" s="192"/>
      <c r="N250" s="193"/>
      <c r="O250" s="193"/>
      <c r="P250" s="193"/>
      <c r="Q250" s="193"/>
      <c r="R250" s="193"/>
      <c r="S250" s="193"/>
      <c r="T250" s="194"/>
      <c r="AT250" s="188" t="s">
        <v>147</v>
      </c>
      <c r="AU250" s="188" t="s">
        <v>81</v>
      </c>
      <c r="AV250" s="12" t="s">
        <v>81</v>
      </c>
      <c r="AW250" s="12" t="s">
        <v>37</v>
      </c>
      <c r="AX250" s="12" t="s">
        <v>73</v>
      </c>
      <c r="AY250" s="188" t="s">
        <v>137</v>
      </c>
    </row>
    <row r="251" spans="2:51" s="12" customFormat="1" ht="22.5" customHeight="1">
      <c r="B251" s="187"/>
      <c r="D251" s="176" t="s">
        <v>147</v>
      </c>
      <c r="E251" s="188" t="s">
        <v>3</v>
      </c>
      <c r="F251" s="189" t="s">
        <v>1483</v>
      </c>
      <c r="H251" s="190">
        <v>2</v>
      </c>
      <c r="I251" s="191"/>
      <c r="L251" s="187"/>
      <c r="M251" s="192"/>
      <c r="N251" s="193"/>
      <c r="O251" s="193"/>
      <c r="P251" s="193"/>
      <c r="Q251" s="193"/>
      <c r="R251" s="193"/>
      <c r="S251" s="193"/>
      <c r="T251" s="194"/>
      <c r="AT251" s="188" t="s">
        <v>147</v>
      </c>
      <c r="AU251" s="188" t="s">
        <v>81</v>
      </c>
      <c r="AV251" s="12" t="s">
        <v>81</v>
      </c>
      <c r="AW251" s="12" t="s">
        <v>37</v>
      </c>
      <c r="AX251" s="12" t="s">
        <v>73</v>
      </c>
      <c r="AY251" s="188" t="s">
        <v>137</v>
      </c>
    </row>
    <row r="252" spans="2:51" s="12" customFormat="1" ht="22.5" customHeight="1">
      <c r="B252" s="187"/>
      <c r="D252" s="176" t="s">
        <v>147</v>
      </c>
      <c r="E252" s="188" t="s">
        <v>3</v>
      </c>
      <c r="F252" s="189" t="s">
        <v>1511</v>
      </c>
      <c r="H252" s="190">
        <v>3</v>
      </c>
      <c r="I252" s="191"/>
      <c r="L252" s="187"/>
      <c r="M252" s="192"/>
      <c r="N252" s="193"/>
      <c r="O252" s="193"/>
      <c r="P252" s="193"/>
      <c r="Q252" s="193"/>
      <c r="R252" s="193"/>
      <c r="S252" s="193"/>
      <c r="T252" s="194"/>
      <c r="AT252" s="188" t="s">
        <v>147</v>
      </c>
      <c r="AU252" s="188" t="s">
        <v>81</v>
      </c>
      <c r="AV252" s="12" t="s">
        <v>81</v>
      </c>
      <c r="AW252" s="12" t="s">
        <v>37</v>
      </c>
      <c r="AX252" s="12" t="s">
        <v>73</v>
      </c>
      <c r="AY252" s="188" t="s">
        <v>137</v>
      </c>
    </row>
    <row r="253" spans="2:51" s="12" customFormat="1" ht="22.5" customHeight="1">
      <c r="B253" s="187"/>
      <c r="D253" s="176" t="s">
        <v>147</v>
      </c>
      <c r="E253" s="188" t="s">
        <v>3</v>
      </c>
      <c r="F253" s="189" t="s">
        <v>1486</v>
      </c>
      <c r="H253" s="190">
        <v>2</v>
      </c>
      <c r="I253" s="191"/>
      <c r="L253" s="187"/>
      <c r="M253" s="192"/>
      <c r="N253" s="193"/>
      <c r="O253" s="193"/>
      <c r="P253" s="193"/>
      <c r="Q253" s="193"/>
      <c r="R253" s="193"/>
      <c r="S253" s="193"/>
      <c r="T253" s="194"/>
      <c r="AT253" s="188" t="s">
        <v>147</v>
      </c>
      <c r="AU253" s="188" t="s">
        <v>81</v>
      </c>
      <c r="AV253" s="12" t="s">
        <v>81</v>
      </c>
      <c r="AW253" s="12" t="s">
        <v>37</v>
      </c>
      <c r="AX253" s="12" t="s">
        <v>73</v>
      </c>
      <c r="AY253" s="188" t="s">
        <v>137</v>
      </c>
    </row>
    <row r="254" spans="2:51" s="13" customFormat="1" ht="22.5" customHeight="1">
      <c r="B254" s="195"/>
      <c r="D254" s="196" t="s">
        <v>147</v>
      </c>
      <c r="E254" s="197" t="s">
        <v>3</v>
      </c>
      <c r="F254" s="198" t="s">
        <v>150</v>
      </c>
      <c r="H254" s="199">
        <v>9</v>
      </c>
      <c r="I254" s="200"/>
      <c r="L254" s="195"/>
      <c r="M254" s="201"/>
      <c r="N254" s="202"/>
      <c r="O254" s="202"/>
      <c r="P254" s="202"/>
      <c r="Q254" s="202"/>
      <c r="R254" s="202"/>
      <c r="S254" s="202"/>
      <c r="T254" s="203"/>
      <c r="AT254" s="204" t="s">
        <v>147</v>
      </c>
      <c r="AU254" s="204" t="s">
        <v>81</v>
      </c>
      <c r="AV254" s="13" t="s">
        <v>145</v>
      </c>
      <c r="AW254" s="13" t="s">
        <v>37</v>
      </c>
      <c r="AX254" s="13" t="s">
        <v>22</v>
      </c>
      <c r="AY254" s="204" t="s">
        <v>137</v>
      </c>
    </row>
    <row r="255" spans="2:65" s="1" customFormat="1" ht="22.5" customHeight="1">
      <c r="B255" s="163"/>
      <c r="C255" s="209" t="s">
        <v>368</v>
      </c>
      <c r="D255" s="209" t="s">
        <v>202</v>
      </c>
      <c r="E255" s="210" t="s">
        <v>1512</v>
      </c>
      <c r="F255" s="211" t="s">
        <v>1513</v>
      </c>
      <c r="G255" s="212" t="s">
        <v>193</v>
      </c>
      <c r="H255" s="213">
        <v>9</v>
      </c>
      <c r="I255" s="214"/>
      <c r="J255" s="215">
        <f>ROUND(I255*H255,2)</f>
        <v>0</v>
      </c>
      <c r="K255" s="211" t="s">
        <v>144</v>
      </c>
      <c r="L255" s="216"/>
      <c r="M255" s="217" t="s">
        <v>3</v>
      </c>
      <c r="N255" s="218" t="s">
        <v>44</v>
      </c>
      <c r="O255" s="35"/>
      <c r="P255" s="173">
        <f>O255*H255</f>
        <v>0</v>
      </c>
      <c r="Q255" s="173">
        <v>0.0014</v>
      </c>
      <c r="R255" s="173">
        <f>Q255*H255</f>
        <v>0.0126</v>
      </c>
      <c r="S255" s="173">
        <v>0</v>
      </c>
      <c r="T255" s="174">
        <f>S255*H255</f>
        <v>0</v>
      </c>
      <c r="AR255" s="17" t="s">
        <v>316</v>
      </c>
      <c r="AT255" s="17" t="s">
        <v>202</v>
      </c>
      <c r="AU255" s="17" t="s">
        <v>81</v>
      </c>
      <c r="AY255" s="17" t="s">
        <v>137</v>
      </c>
      <c r="BE255" s="175">
        <f>IF(N255="základní",J255,0)</f>
        <v>0</v>
      </c>
      <c r="BF255" s="175">
        <f>IF(N255="snížená",J255,0)</f>
        <v>0</v>
      </c>
      <c r="BG255" s="175">
        <f>IF(N255="zákl. přenesená",J255,0)</f>
        <v>0</v>
      </c>
      <c r="BH255" s="175">
        <f>IF(N255="sníž. přenesená",J255,0)</f>
        <v>0</v>
      </c>
      <c r="BI255" s="175">
        <f>IF(N255="nulová",J255,0)</f>
        <v>0</v>
      </c>
      <c r="BJ255" s="17" t="s">
        <v>22</v>
      </c>
      <c r="BK255" s="175">
        <f>ROUND(I255*H255,2)</f>
        <v>0</v>
      </c>
      <c r="BL255" s="17" t="s">
        <v>221</v>
      </c>
      <c r="BM255" s="17" t="s">
        <v>1514</v>
      </c>
    </row>
    <row r="256" spans="2:47" s="1" customFormat="1" ht="30" customHeight="1">
      <c r="B256" s="34"/>
      <c r="D256" s="176" t="s">
        <v>146</v>
      </c>
      <c r="F256" s="177" t="s">
        <v>1515</v>
      </c>
      <c r="I256" s="178"/>
      <c r="L256" s="34"/>
      <c r="M256" s="63"/>
      <c r="N256" s="35"/>
      <c r="O256" s="35"/>
      <c r="P256" s="35"/>
      <c r="Q256" s="35"/>
      <c r="R256" s="35"/>
      <c r="S256" s="35"/>
      <c r="T256" s="64"/>
      <c r="AT256" s="17" t="s">
        <v>146</v>
      </c>
      <c r="AU256" s="17" t="s">
        <v>81</v>
      </c>
    </row>
    <row r="257" spans="2:47" s="1" customFormat="1" ht="30" customHeight="1">
      <c r="B257" s="34"/>
      <c r="D257" s="196" t="s">
        <v>1369</v>
      </c>
      <c r="F257" s="229" t="s">
        <v>1516</v>
      </c>
      <c r="I257" s="178"/>
      <c r="L257" s="34"/>
      <c r="M257" s="63"/>
      <c r="N257" s="35"/>
      <c r="O257" s="35"/>
      <c r="P257" s="35"/>
      <c r="Q257" s="35"/>
      <c r="R257" s="35"/>
      <c r="S257" s="35"/>
      <c r="T257" s="64"/>
      <c r="AT257" s="17" t="s">
        <v>1369</v>
      </c>
      <c r="AU257" s="17" t="s">
        <v>81</v>
      </c>
    </row>
    <row r="258" spans="2:65" s="1" customFormat="1" ht="22.5" customHeight="1">
      <c r="B258" s="163"/>
      <c r="C258" s="164" t="s">
        <v>371</v>
      </c>
      <c r="D258" s="164" t="s">
        <v>140</v>
      </c>
      <c r="E258" s="165" t="s">
        <v>548</v>
      </c>
      <c r="F258" s="166" t="s">
        <v>549</v>
      </c>
      <c r="G258" s="167" t="s">
        <v>193</v>
      </c>
      <c r="H258" s="168">
        <v>9</v>
      </c>
      <c r="I258" s="169"/>
      <c r="J258" s="170">
        <f>ROUND(I258*H258,2)</f>
        <v>0</v>
      </c>
      <c r="K258" s="166" t="s">
        <v>144</v>
      </c>
      <c r="L258" s="34"/>
      <c r="M258" s="171" t="s">
        <v>3</v>
      </c>
      <c r="N258" s="172" t="s">
        <v>44</v>
      </c>
      <c r="O258" s="35"/>
      <c r="P258" s="173">
        <f>O258*H258</f>
        <v>0</v>
      </c>
      <c r="Q258" s="173">
        <v>0</v>
      </c>
      <c r="R258" s="173">
        <f>Q258*H258</f>
        <v>0</v>
      </c>
      <c r="S258" s="173">
        <v>0.024</v>
      </c>
      <c r="T258" s="174">
        <f>S258*H258</f>
        <v>0.216</v>
      </c>
      <c r="AR258" s="17" t="s">
        <v>221</v>
      </c>
      <c r="AT258" s="17" t="s">
        <v>140</v>
      </c>
      <c r="AU258" s="17" t="s">
        <v>81</v>
      </c>
      <c r="AY258" s="17" t="s">
        <v>137</v>
      </c>
      <c r="BE258" s="175">
        <f>IF(N258="základní",J258,0)</f>
        <v>0</v>
      </c>
      <c r="BF258" s="175">
        <f>IF(N258="snížená",J258,0)</f>
        <v>0</v>
      </c>
      <c r="BG258" s="175">
        <f>IF(N258="zákl. přenesená",J258,0)</f>
        <v>0</v>
      </c>
      <c r="BH258" s="175">
        <f>IF(N258="sníž. přenesená",J258,0)</f>
        <v>0</v>
      </c>
      <c r="BI258" s="175">
        <f>IF(N258="nulová",J258,0)</f>
        <v>0</v>
      </c>
      <c r="BJ258" s="17" t="s">
        <v>22</v>
      </c>
      <c r="BK258" s="175">
        <f>ROUND(I258*H258,2)</f>
        <v>0</v>
      </c>
      <c r="BL258" s="17" t="s">
        <v>221</v>
      </c>
      <c r="BM258" s="17" t="s">
        <v>1517</v>
      </c>
    </row>
    <row r="259" spans="2:47" s="1" customFormat="1" ht="30" customHeight="1">
      <c r="B259" s="34"/>
      <c r="D259" s="176" t="s">
        <v>146</v>
      </c>
      <c r="F259" s="177" t="s">
        <v>1518</v>
      </c>
      <c r="I259" s="178"/>
      <c r="L259" s="34"/>
      <c r="M259" s="63"/>
      <c r="N259" s="35"/>
      <c r="O259" s="35"/>
      <c r="P259" s="35"/>
      <c r="Q259" s="35"/>
      <c r="R259" s="35"/>
      <c r="S259" s="35"/>
      <c r="T259" s="64"/>
      <c r="AT259" s="17" t="s">
        <v>146</v>
      </c>
      <c r="AU259" s="17" t="s">
        <v>81</v>
      </c>
    </row>
    <row r="260" spans="2:51" s="12" customFormat="1" ht="22.5" customHeight="1">
      <c r="B260" s="187"/>
      <c r="D260" s="176" t="s">
        <v>147</v>
      </c>
      <c r="E260" s="188" t="s">
        <v>3</v>
      </c>
      <c r="F260" s="189" t="s">
        <v>1519</v>
      </c>
      <c r="H260" s="190">
        <v>2</v>
      </c>
      <c r="I260" s="191"/>
      <c r="L260" s="187"/>
      <c r="M260" s="192"/>
      <c r="N260" s="193"/>
      <c r="O260" s="193"/>
      <c r="P260" s="193"/>
      <c r="Q260" s="193"/>
      <c r="R260" s="193"/>
      <c r="S260" s="193"/>
      <c r="T260" s="194"/>
      <c r="AT260" s="188" t="s">
        <v>147</v>
      </c>
      <c r="AU260" s="188" t="s">
        <v>81</v>
      </c>
      <c r="AV260" s="12" t="s">
        <v>81</v>
      </c>
      <c r="AW260" s="12" t="s">
        <v>37</v>
      </c>
      <c r="AX260" s="12" t="s">
        <v>73</v>
      </c>
      <c r="AY260" s="188" t="s">
        <v>137</v>
      </c>
    </row>
    <row r="261" spans="2:51" s="12" customFormat="1" ht="22.5" customHeight="1">
      <c r="B261" s="187"/>
      <c r="D261" s="176" t="s">
        <v>147</v>
      </c>
      <c r="E261" s="188" t="s">
        <v>3</v>
      </c>
      <c r="F261" s="189" t="s">
        <v>1520</v>
      </c>
      <c r="H261" s="190">
        <v>2</v>
      </c>
      <c r="I261" s="191"/>
      <c r="L261" s="187"/>
      <c r="M261" s="192"/>
      <c r="N261" s="193"/>
      <c r="O261" s="193"/>
      <c r="P261" s="193"/>
      <c r="Q261" s="193"/>
      <c r="R261" s="193"/>
      <c r="S261" s="193"/>
      <c r="T261" s="194"/>
      <c r="AT261" s="188" t="s">
        <v>147</v>
      </c>
      <c r="AU261" s="188" t="s">
        <v>81</v>
      </c>
      <c r="AV261" s="12" t="s">
        <v>81</v>
      </c>
      <c r="AW261" s="12" t="s">
        <v>37</v>
      </c>
      <c r="AX261" s="12" t="s">
        <v>73</v>
      </c>
      <c r="AY261" s="188" t="s">
        <v>137</v>
      </c>
    </row>
    <row r="262" spans="2:51" s="12" customFormat="1" ht="22.5" customHeight="1">
      <c r="B262" s="187"/>
      <c r="D262" s="176" t="s">
        <v>147</v>
      </c>
      <c r="E262" s="188" t="s">
        <v>3</v>
      </c>
      <c r="F262" s="189" t="s">
        <v>1521</v>
      </c>
      <c r="H262" s="190">
        <v>3</v>
      </c>
      <c r="I262" s="191"/>
      <c r="L262" s="187"/>
      <c r="M262" s="192"/>
      <c r="N262" s="193"/>
      <c r="O262" s="193"/>
      <c r="P262" s="193"/>
      <c r="Q262" s="193"/>
      <c r="R262" s="193"/>
      <c r="S262" s="193"/>
      <c r="T262" s="194"/>
      <c r="AT262" s="188" t="s">
        <v>147</v>
      </c>
      <c r="AU262" s="188" t="s">
        <v>81</v>
      </c>
      <c r="AV262" s="12" t="s">
        <v>81</v>
      </c>
      <c r="AW262" s="12" t="s">
        <v>37</v>
      </c>
      <c r="AX262" s="12" t="s">
        <v>73</v>
      </c>
      <c r="AY262" s="188" t="s">
        <v>137</v>
      </c>
    </row>
    <row r="263" spans="2:51" s="12" customFormat="1" ht="22.5" customHeight="1">
      <c r="B263" s="187"/>
      <c r="D263" s="176" t="s">
        <v>147</v>
      </c>
      <c r="E263" s="188" t="s">
        <v>3</v>
      </c>
      <c r="F263" s="189" t="s">
        <v>1486</v>
      </c>
      <c r="H263" s="190">
        <v>2</v>
      </c>
      <c r="I263" s="191"/>
      <c r="L263" s="187"/>
      <c r="M263" s="192"/>
      <c r="N263" s="193"/>
      <c r="O263" s="193"/>
      <c r="P263" s="193"/>
      <c r="Q263" s="193"/>
      <c r="R263" s="193"/>
      <c r="S263" s="193"/>
      <c r="T263" s="194"/>
      <c r="AT263" s="188" t="s">
        <v>147</v>
      </c>
      <c r="AU263" s="188" t="s">
        <v>81</v>
      </c>
      <c r="AV263" s="12" t="s">
        <v>81</v>
      </c>
      <c r="AW263" s="12" t="s">
        <v>37</v>
      </c>
      <c r="AX263" s="12" t="s">
        <v>73</v>
      </c>
      <c r="AY263" s="188" t="s">
        <v>137</v>
      </c>
    </row>
    <row r="264" spans="2:51" s="13" customFormat="1" ht="22.5" customHeight="1">
      <c r="B264" s="195"/>
      <c r="D264" s="196" t="s">
        <v>147</v>
      </c>
      <c r="E264" s="197" t="s">
        <v>3</v>
      </c>
      <c r="F264" s="198" t="s">
        <v>150</v>
      </c>
      <c r="H264" s="199">
        <v>9</v>
      </c>
      <c r="I264" s="200"/>
      <c r="L264" s="195"/>
      <c r="M264" s="201"/>
      <c r="N264" s="202"/>
      <c r="O264" s="202"/>
      <c r="P264" s="202"/>
      <c r="Q264" s="202"/>
      <c r="R264" s="202"/>
      <c r="S264" s="202"/>
      <c r="T264" s="203"/>
      <c r="AT264" s="204" t="s">
        <v>147</v>
      </c>
      <c r="AU264" s="204" t="s">
        <v>81</v>
      </c>
      <c r="AV264" s="13" t="s">
        <v>145</v>
      </c>
      <c r="AW264" s="13" t="s">
        <v>37</v>
      </c>
      <c r="AX264" s="13" t="s">
        <v>22</v>
      </c>
      <c r="AY264" s="204" t="s">
        <v>137</v>
      </c>
    </row>
    <row r="265" spans="2:65" s="1" customFormat="1" ht="22.5" customHeight="1">
      <c r="B265" s="163"/>
      <c r="C265" s="164" t="s">
        <v>376</v>
      </c>
      <c r="D265" s="164" t="s">
        <v>140</v>
      </c>
      <c r="E265" s="165" t="s">
        <v>1522</v>
      </c>
      <c r="F265" s="166" t="s">
        <v>1523</v>
      </c>
      <c r="G265" s="167" t="s">
        <v>193</v>
      </c>
      <c r="H265" s="168">
        <v>3</v>
      </c>
      <c r="I265" s="169"/>
      <c r="J265" s="170">
        <f>ROUND(I265*H265,2)</f>
        <v>0</v>
      </c>
      <c r="K265" s="166" t="s">
        <v>144</v>
      </c>
      <c r="L265" s="34"/>
      <c r="M265" s="171" t="s">
        <v>3</v>
      </c>
      <c r="N265" s="172" t="s">
        <v>44</v>
      </c>
      <c r="O265" s="35"/>
      <c r="P265" s="173">
        <f>O265*H265</f>
        <v>0</v>
      </c>
      <c r="Q265" s="173">
        <v>0</v>
      </c>
      <c r="R265" s="173">
        <f>Q265*H265</f>
        <v>0</v>
      </c>
      <c r="S265" s="173">
        <v>0.021</v>
      </c>
      <c r="T265" s="174">
        <f>S265*H265</f>
        <v>0.063</v>
      </c>
      <c r="AR265" s="17" t="s">
        <v>221</v>
      </c>
      <c r="AT265" s="17" t="s">
        <v>140</v>
      </c>
      <c r="AU265" s="17" t="s">
        <v>81</v>
      </c>
      <c r="AY265" s="17" t="s">
        <v>137</v>
      </c>
      <c r="BE265" s="175">
        <f>IF(N265="základní",J265,0)</f>
        <v>0</v>
      </c>
      <c r="BF265" s="175">
        <f>IF(N265="snížená",J265,0)</f>
        <v>0</v>
      </c>
      <c r="BG265" s="175">
        <f>IF(N265="zákl. přenesená",J265,0)</f>
        <v>0</v>
      </c>
      <c r="BH265" s="175">
        <f>IF(N265="sníž. přenesená",J265,0)</f>
        <v>0</v>
      </c>
      <c r="BI265" s="175">
        <f>IF(N265="nulová",J265,0)</f>
        <v>0</v>
      </c>
      <c r="BJ265" s="17" t="s">
        <v>22</v>
      </c>
      <c r="BK265" s="175">
        <f>ROUND(I265*H265,2)</f>
        <v>0</v>
      </c>
      <c r="BL265" s="17" t="s">
        <v>221</v>
      </c>
      <c r="BM265" s="17" t="s">
        <v>1524</v>
      </c>
    </row>
    <row r="266" spans="2:47" s="1" customFormat="1" ht="30" customHeight="1">
      <c r="B266" s="34"/>
      <c r="D266" s="176" t="s">
        <v>146</v>
      </c>
      <c r="F266" s="177" t="s">
        <v>1525</v>
      </c>
      <c r="I266" s="178"/>
      <c r="L266" s="34"/>
      <c r="M266" s="63"/>
      <c r="N266" s="35"/>
      <c r="O266" s="35"/>
      <c r="P266" s="35"/>
      <c r="Q266" s="35"/>
      <c r="R266" s="35"/>
      <c r="S266" s="35"/>
      <c r="T266" s="64"/>
      <c r="AT266" s="17" t="s">
        <v>146</v>
      </c>
      <c r="AU266" s="17" t="s">
        <v>81</v>
      </c>
    </row>
    <row r="267" spans="2:51" s="12" customFormat="1" ht="22.5" customHeight="1">
      <c r="B267" s="187"/>
      <c r="D267" s="176" t="s">
        <v>147</v>
      </c>
      <c r="E267" s="188" t="s">
        <v>3</v>
      </c>
      <c r="F267" s="189" t="s">
        <v>1526</v>
      </c>
      <c r="H267" s="190">
        <v>1</v>
      </c>
      <c r="I267" s="191"/>
      <c r="L267" s="187"/>
      <c r="M267" s="192"/>
      <c r="N267" s="193"/>
      <c r="O267" s="193"/>
      <c r="P267" s="193"/>
      <c r="Q267" s="193"/>
      <c r="R267" s="193"/>
      <c r="S267" s="193"/>
      <c r="T267" s="194"/>
      <c r="AT267" s="188" t="s">
        <v>147</v>
      </c>
      <c r="AU267" s="188" t="s">
        <v>81</v>
      </c>
      <c r="AV267" s="12" t="s">
        <v>81</v>
      </c>
      <c r="AW267" s="12" t="s">
        <v>37</v>
      </c>
      <c r="AX267" s="12" t="s">
        <v>73</v>
      </c>
      <c r="AY267" s="188" t="s">
        <v>137</v>
      </c>
    </row>
    <row r="268" spans="2:51" s="12" customFormat="1" ht="22.5" customHeight="1">
      <c r="B268" s="187"/>
      <c r="D268" s="176" t="s">
        <v>147</v>
      </c>
      <c r="E268" s="188" t="s">
        <v>3</v>
      </c>
      <c r="F268" s="189" t="s">
        <v>1527</v>
      </c>
      <c r="H268" s="190">
        <v>2</v>
      </c>
      <c r="I268" s="191"/>
      <c r="L268" s="187"/>
      <c r="M268" s="192"/>
      <c r="N268" s="193"/>
      <c r="O268" s="193"/>
      <c r="P268" s="193"/>
      <c r="Q268" s="193"/>
      <c r="R268" s="193"/>
      <c r="S268" s="193"/>
      <c r="T268" s="194"/>
      <c r="AT268" s="188" t="s">
        <v>147</v>
      </c>
      <c r="AU268" s="188" t="s">
        <v>81</v>
      </c>
      <c r="AV268" s="12" t="s">
        <v>81</v>
      </c>
      <c r="AW268" s="12" t="s">
        <v>37</v>
      </c>
      <c r="AX268" s="12" t="s">
        <v>73</v>
      </c>
      <c r="AY268" s="188" t="s">
        <v>137</v>
      </c>
    </row>
    <row r="269" spans="2:51" s="13" customFormat="1" ht="22.5" customHeight="1">
      <c r="B269" s="195"/>
      <c r="D269" s="196" t="s">
        <v>147</v>
      </c>
      <c r="E269" s="197" t="s">
        <v>3</v>
      </c>
      <c r="F269" s="198" t="s">
        <v>150</v>
      </c>
      <c r="H269" s="199">
        <v>3</v>
      </c>
      <c r="I269" s="200"/>
      <c r="L269" s="195"/>
      <c r="M269" s="201"/>
      <c r="N269" s="202"/>
      <c r="O269" s="202"/>
      <c r="P269" s="202"/>
      <c r="Q269" s="202"/>
      <c r="R269" s="202"/>
      <c r="S269" s="202"/>
      <c r="T269" s="203"/>
      <c r="AT269" s="204" t="s">
        <v>147</v>
      </c>
      <c r="AU269" s="204" t="s">
        <v>81</v>
      </c>
      <c r="AV269" s="13" t="s">
        <v>145</v>
      </c>
      <c r="AW269" s="13" t="s">
        <v>37</v>
      </c>
      <c r="AX269" s="13" t="s">
        <v>22</v>
      </c>
      <c r="AY269" s="204" t="s">
        <v>137</v>
      </c>
    </row>
    <row r="270" spans="2:65" s="1" customFormat="1" ht="22.5" customHeight="1">
      <c r="B270" s="163"/>
      <c r="C270" s="164" t="s">
        <v>381</v>
      </c>
      <c r="D270" s="164" t="s">
        <v>140</v>
      </c>
      <c r="E270" s="165" t="s">
        <v>560</v>
      </c>
      <c r="F270" s="166" t="s">
        <v>561</v>
      </c>
      <c r="G270" s="167" t="s">
        <v>342</v>
      </c>
      <c r="H270" s="219"/>
      <c r="I270" s="169"/>
      <c r="J270" s="170">
        <f>ROUND(I270*H270,2)</f>
        <v>0</v>
      </c>
      <c r="K270" s="166" t="s">
        <v>144</v>
      </c>
      <c r="L270" s="34"/>
      <c r="M270" s="171" t="s">
        <v>3</v>
      </c>
      <c r="N270" s="172" t="s">
        <v>44</v>
      </c>
      <c r="O270" s="35"/>
      <c r="P270" s="173">
        <f>O270*H270</f>
        <v>0</v>
      </c>
      <c r="Q270" s="173">
        <v>0</v>
      </c>
      <c r="R270" s="173">
        <f>Q270*H270</f>
        <v>0</v>
      </c>
      <c r="S270" s="173">
        <v>0</v>
      </c>
      <c r="T270" s="174">
        <f>S270*H270</f>
        <v>0</v>
      </c>
      <c r="AR270" s="17" t="s">
        <v>221</v>
      </c>
      <c r="AT270" s="17" t="s">
        <v>140</v>
      </c>
      <c r="AU270" s="17" t="s">
        <v>81</v>
      </c>
      <c r="AY270" s="17" t="s">
        <v>137</v>
      </c>
      <c r="BE270" s="175">
        <f>IF(N270="základní",J270,0)</f>
        <v>0</v>
      </c>
      <c r="BF270" s="175">
        <f>IF(N270="snížená",J270,0)</f>
        <v>0</v>
      </c>
      <c r="BG270" s="175">
        <f>IF(N270="zákl. přenesená",J270,0)</f>
        <v>0</v>
      </c>
      <c r="BH270" s="175">
        <f>IF(N270="sníž. přenesená",J270,0)</f>
        <v>0</v>
      </c>
      <c r="BI270" s="175">
        <f>IF(N270="nulová",J270,0)</f>
        <v>0</v>
      </c>
      <c r="BJ270" s="17" t="s">
        <v>22</v>
      </c>
      <c r="BK270" s="175">
        <f>ROUND(I270*H270,2)</f>
        <v>0</v>
      </c>
      <c r="BL270" s="17" t="s">
        <v>221</v>
      </c>
      <c r="BM270" s="17" t="s">
        <v>1528</v>
      </c>
    </row>
    <row r="271" spans="2:47" s="1" customFormat="1" ht="30" customHeight="1">
      <c r="B271" s="34"/>
      <c r="D271" s="176" t="s">
        <v>146</v>
      </c>
      <c r="F271" s="177" t="s">
        <v>1529</v>
      </c>
      <c r="I271" s="178"/>
      <c r="L271" s="34"/>
      <c r="M271" s="63"/>
      <c r="N271" s="35"/>
      <c r="O271" s="35"/>
      <c r="P271" s="35"/>
      <c r="Q271" s="35"/>
      <c r="R271" s="35"/>
      <c r="S271" s="35"/>
      <c r="T271" s="64"/>
      <c r="AT271" s="17" t="s">
        <v>146</v>
      </c>
      <c r="AU271" s="17" t="s">
        <v>81</v>
      </c>
    </row>
    <row r="272" spans="2:63" s="10" customFormat="1" ht="29.25" customHeight="1">
      <c r="B272" s="149"/>
      <c r="D272" s="160" t="s">
        <v>72</v>
      </c>
      <c r="E272" s="161" t="s">
        <v>1199</v>
      </c>
      <c r="F272" s="161" t="s">
        <v>1200</v>
      </c>
      <c r="I272" s="152"/>
      <c r="J272" s="162">
        <f>BK272</f>
        <v>0</v>
      </c>
      <c r="L272" s="149"/>
      <c r="M272" s="154"/>
      <c r="N272" s="155"/>
      <c r="O272" s="155"/>
      <c r="P272" s="156">
        <f>SUM(P273:P316)</f>
        <v>0</v>
      </c>
      <c r="Q272" s="155"/>
      <c r="R272" s="156">
        <f>SUM(R273:R316)</f>
        <v>0.34383826</v>
      </c>
      <c r="S272" s="155"/>
      <c r="T272" s="157">
        <f>SUM(T273:T316)</f>
        <v>0.64</v>
      </c>
      <c r="AR272" s="150" t="s">
        <v>81</v>
      </c>
      <c r="AT272" s="158" t="s">
        <v>72</v>
      </c>
      <c r="AU272" s="158" t="s">
        <v>22</v>
      </c>
      <c r="AY272" s="150" t="s">
        <v>137</v>
      </c>
      <c r="BK272" s="159">
        <f>SUM(BK273:BK316)</f>
        <v>0</v>
      </c>
    </row>
    <row r="273" spans="2:65" s="1" customFormat="1" ht="22.5" customHeight="1">
      <c r="B273" s="163"/>
      <c r="C273" s="164" t="s">
        <v>386</v>
      </c>
      <c r="D273" s="164" t="s">
        <v>140</v>
      </c>
      <c r="E273" s="165" t="s">
        <v>1530</v>
      </c>
      <c r="F273" s="166" t="s">
        <v>1531</v>
      </c>
      <c r="G273" s="167" t="s">
        <v>1532</v>
      </c>
      <c r="H273" s="168">
        <v>250</v>
      </c>
      <c r="I273" s="169"/>
      <c r="J273" s="170">
        <f>ROUND(I273*H273,2)</f>
        <v>0</v>
      </c>
      <c r="K273" s="166" t="s">
        <v>144</v>
      </c>
      <c r="L273" s="34"/>
      <c r="M273" s="171" t="s">
        <v>3</v>
      </c>
      <c r="N273" s="172" t="s">
        <v>44</v>
      </c>
      <c r="O273" s="35"/>
      <c r="P273" s="173">
        <f>O273*H273</f>
        <v>0</v>
      </c>
      <c r="Q273" s="173">
        <v>5E-05</v>
      </c>
      <c r="R273" s="173">
        <f>Q273*H273</f>
        <v>0.0125</v>
      </c>
      <c r="S273" s="173">
        <v>0</v>
      </c>
      <c r="T273" s="174">
        <f>S273*H273</f>
        <v>0</v>
      </c>
      <c r="AR273" s="17" t="s">
        <v>221</v>
      </c>
      <c r="AT273" s="17" t="s">
        <v>140</v>
      </c>
      <c r="AU273" s="17" t="s">
        <v>81</v>
      </c>
      <c r="AY273" s="17" t="s">
        <v>137</v>
      </c>
      <c r="BE273" s="175">
        <f>IF(N273="základní",J273,0)</f>
        <v>0</v>
      </c>
      <c r="BF273" s="175">
        <f>IF(N273="snížená",J273,0)</f>
        <v>0</v>
      </c>
      <c r="BG273" s="175">
        <f>IF(N273="zákl. přenesená",J273,0)</f>
        <v>0</v>
      </c>
      <c r="BH273" s="175">
        <f>IF(N273="sníž. přenesená",J273,0)</f>
        <v>0</v>
      </c>
      <c r="BI273" s="175">
        <f>IF(N273="nulová",J273,0)</f>
        <v>0</v>
      </c>
      <c r="BJ273" s="17" t="s">
        <v>22</v>
      </c>
      <c r="BK273" s="175">
        <f>ROUND(I273*H273,2)</f>
        <v>0</v>
      </c>
      <c r="BL273" s="17" t="s">
        <v>221</v>
      </c>
      <c r="BM273" s="17" t="s">
        <v>1533</v>
      </c>
    </row>
    <row r="274" spans="2:47" s="1" customFormat="1" ht="22.5" customHeight="1">
      <c r="B274" s="34"/>
      <c r="D274" s="176" t="s">
        <v>146</v>
      </c>
      <c r="F274" s="177" t="s">
        <v>1534</v>
      </c>
      <c r="I274" s="178"/>
      <c r="L274" s="34"/>
      <c r="M274" s="63"/>
      <c r="N274" s="35"/>
      <c r="O274" s="35"/>
      <c r="P274" s="35"/>
      <c r="Q274" s="35"/>
      <c r="R274" s="35"/>
      <c r="S274" s="35"/>
      <c r="T274" s="64"/>
      <c r="AT274" s="17" t="s">
        <v>146</v>
      </c>
      <c r="AU274" s="17" t="s">
        <v>81</v>
      </c>
    </row>
    <row r="275" spans="2:51" s="12" customFormat="1" ht="22.5" customHeight="1">
      <c r="B275" s="187"/>
      <c r="D275" s="196" t="s">
        <v>147</v>
      </c>
      <c r="E275" s="225" t="s">
        <v>3</v>
      </c>
      <c r="F275" s="226" t="s">
        <v>1535</v>
      </c>
      <c r="H275" s="227">
        <v>250</v>
      </c>
      <c r="I275" s="191"/>
      <c r="L275" s="187"/>
      <c r="M275" s="192"/>
      <c r="N275" s="193"/>
      <c r="O275" s="193"/>
      <c r="P275" s="193"/>
      <c r="Q275" s="193"/>
      <c r="R275" s="193"/>
      <c r="S275" s="193"/>
      <c r="T275" s="194"/>
      <c r="AT275" s="188" t="s">
        <v>147</v>
      </c>
      <c r="AU275" s="188" t="s">
        <v>81</v>
      </c>
      <c r="AV275" s="12" t="s">
        <v>81</v>
      </c>
      <c r="AW275" s="12" t="s">
        <v>37</v>
      </c>
      <c r="AX275" s="12" t="s">
        <v>22</v>
      </c>
      <c r="AY275" s="188" t="s">
        <v>137</v>
      </c>
    </row>
    <row r="276" spans="2:65" s="1" customFormat="1" ht="22.5" customHeight="1">
      <c r="B276" s="163"/>
      <c r="C276" s="209" t="s">
        <v>392</v>
      </c>
      <c r="D276" s="209" t="s">
        <v>202</v>
      </c>
      <c r="E276" s="210" t="s">
        <v>1536</v>
      </c>
      <c r="F276" s="211" t="s">
        <v>1537</v>
      </c>
      <c r="G276" s="212" t="s">
        <v>193</v>
      </c>
      <c r="H276" s="213">
        <v>1</v>
      </c>
      <c r="I276" s="214"/>
      <c r="J276" s="215">
        <f>ROUND(I276*H276,2)</f>
        <v>0</v>
      </c>
      <c r="K276" s="211" t="s">
        <v>144</v>
      </c>
      <c r="L276" s="216"/>
      <c r="M276" s="217" t="s">
        <v>3</v>
      </c>
      <c r="N276" s="218" t="s">
        <v>44</v>
      </c>
      <c r="O276" s="35"/>
      <c r="P276" s="173">
        <f>O276*H276</f>
        <v>0</v>
      </c>
      <c r="Q276" s="173">
        <v>0.016</v>
      </c>
      <c r="R276" s="173">
        <f>Q276*H276</f>
        <v>0.016</v>
      </c>
      <c r="S276" s="173">
        <v>0</v>
      </c>
      <c r="T276" s="174">
        <f>S276*H276</f>
        <v>0</v>
      </c>
      <c r="AR276" s="17" t="s">
        <v>316</v>
      </c>
      <c r="AT276" s="17" t="s">
        <v>202</v>
      </c>
      <c r="AU276" s="17" t="s">
        <v>81</v>
      </c>
      <c r="AY276" s="17" t="s">
        <v>137</v>
      </c>
      <c r="BE276" s="175">
        <f>IF(N276="základní",J276,0)</f>
        <v>0</v>
      </c>
      <c r="BF276" s="175">
        <f>IF(N276="snížená",J276,0)</f>
        <v>0</v>
      </c>
      <c r="BG276" s="175">
        <f>IF(N276="zákl. přenesená",J276,0)</f>
        <v>0</v>
      </c>
      <c r="BH276" s="175">
        <f>IF(N276="sníž. přenesená",J276,0)</f>
        <v>0</v>
      </c>
      <c r="BI276" s="175">
        <f>IF(N276="nulová",J276,0)</f>
        <v>0</v>
      </c>
      <c r="BJ276" s="17" t="s">
        <v>22</v>
      </c>
      <c r="BK276" s="175">
        <f>ROUND(I276*H276,2)</f>
        <v>0</v>
      </c>
      <c r="BL276" s="17" t="s">
        <v>221</v>
      </c>
      <c r="BM276" s="17" t="s">
        <v>1538</v>
      </c>
    </row>
    <row r="277" spans="2:47" s="1" customFormat="1" ht="30" customHeight="1">
      <c r="B277" s="34"/>
      <c r="D277" s="196" t="s">
        <v>146</v>
      </c>
      <c r="F277" s="208" t="s">
        <v>1539</v>
      </c>
      <c r="I277" s="178"/>
      <c r="L277" s="34"/>
      <c r="M277" s="63"/>
      <c r="N277" s="35"/>
      <c r="O277" s="35"/>
      <c r="P277" s="35"/>
      <c r="Q277" s="35"/>
      <c r="R277" s="35"/>
      <c r="S277" s="35"/>
      <c r="T277" s="64"/>
      <c r="AT277" s="17" t="s">
        <v>146</v>
      </c>
      <c r="AU277" s="17" t="s">
        <v>81</v>
      </c>
    </row>
    <row r="278" spans="2:65" s="1" customFormat="1" ht="22.5" customHeight="1">
      <c r="B278" s="163"/>
      <c r="C278" s="209" t="s">
        <v>395</v>
      </c>
      <c r="D278" s="209" t="s">
        <v>202</v>
      </c>
      <c r="E278" s="210" t="s">
        <v>1540</v>
      </c>
      <c r="F278" s="211" t="s">
        <v>1541</v>
      </c>
      <c r="G278" s="212" t="s">
        <v>193</v>
      </c>
      <c r="H278" s="213">
        <v>1</v>
      </c>
      <c r="I278" s="214"/>
      <c r="J278" s="215">
        <f>ROUND(I278*H278,2)</f>
        <v>0</v>
      </c>
      <c r="K278" s="211" t="s">
        <v>3</v>
      </c>
      <c r="L278" s="216"/>
      <c r="M278" s="217" t="s">
        <v>3</v>
      </c>
      <c r="N278" s="218" t="s">
        <v>44</v>
      </c>
      <c r="O278" s="35"/>
      <c r="P278" s="173">
        <f>O278*H278</f>
        <v>0</v>
      </c>
      <c r="Q278" s="173">
        <v>0.016</v>
      </c>
      <c r="R278" s="173">
        <f>Q278*H278</f>
        <v>0.016</v>
      </c>
      <c r="S278" s="173">
        <v>0</v>
      </c>
      <c r="T278" s="174">
        <f>S278*H278</f>
        <v>0</v>
      </c>
      <c r="AR278" s="17" t="s">
        <v>316</v>
      </c>
      <c r="AT278" s="17" t="s">
        <v>202</v>
      </c>
      <c r="AU278" s="17" t="s">
        <v>81</v>
      </c>
      <c r="AY278" s="17" t="s">
        <v>137</v>
      </c>
      <c r="BE278" s="175">
        <f>IF(N278="základní",J278,0)</f>
        <v>0</v>
      </c>
      <c r="BF278" s="175">
        <f>IF(N278="snížená",J278,0)</f>
        <v>0</v>
      </c>
      <c r="BG278" s="175">
        <f>IF(N278="zákl. přenesená",J278,0)</f>
        <v>0</v>
      </c>
      <c r="BH278" s="175">
        <f>IF(N278="sníž. přenesená",J278,0)</f>
        <v>0</v>
      </c>
      <c r="BI278" s="175">
        <f>IF(N278="nulová",J278,0)</f>
        <v>0</v>
      </c>
      <c r="BJ278" s="17" t="s">
        <v>22</v>
      </c>
      <c r="BK278" s="175">
        <f>ROUND(I278*H278,2)</f>
        <v>0</v>
      </c>
      <c r="BL278" s="17" t="s">
        <v>221</v>
      </c>
      <c r="BM278" s="17" t="s">
        <v>1542</v>
      </c>
    </row>
    <row r="279" spans="2:47" s="1" customFormat="1" ht="30" customHeight="1">
      <c r="B279" s="34"/>
      <c r="D279" s="196" t="s">
        <v>146</v>
      </c>
      <c r="F279" s="208" t="s">
        <v>1539</v>
      </c>
      <c r="I279" s="178"/>
      <c r="L279" s="34"/>
      <c r="M279" s="63"/>
      <c r="N279" s="35"/>
      <c r="O279" s="35"/>
      <c r="P279" s="35"/>
      <c r="Q279" s="35"/>
      <c r="R279" s="35"/>
      <c r="S279" s="35"/>
      <c r="T279" s="64"/>
      <c r="AT279" s="17" t="s">
        <v>146</v>
      </c>
      <c r="AU279" s="17" t="s">
        <v>81</v>
      </c>
    </row>
    <row r="280" spans="2:65" s="1" customFormat="1" ht="22.5" customHeight="1">
      <c r="B280" s="163"/>
      <c r="C280" s="164" t="s">
        <v>398</v>
      </c>
      <c r="D280" s="164" t="s">
        <v>140</v>
      </c>
      <c r="E280" s="165" t="s">
        <v>1543</v>
      </c>
      <c r="F280" s="166" t="s">
        <v>1544</v>
      </c>
      <c r="G280" s="167" t="s">
        <v>193</v>
      </c>
      <c r="H280" s="168">
        <v>1</v>
      </c>
      <c r="I280" s="169"/>
      <c r="J280" s="170">
        <f>ROUND(I280*H280,2)</f>
        <v>0</v>
      </c>
      <c r="K280" s="166" t="s">
        <v>144</v>
      </c>
      <c r="L280" s="34"/>
      <c r="M280" s="171" t="s">
        <v>3</v>
      </c>
      <c r="N280" s="172" t="s">
        <v>44</v>
      </c>
      <c r="O280" s="35"/>
      <c r="P280" s="173">
        <f>O280*H280</f>
        <v>0</v>
      </c>
      <c r="Q280" s="173">
        <v>0</v>
      </c>
      <c r="R280" s="173">
        <f>Q280*H280</f>
        <v>0</v>
      </c>
      <c r="S280" s="173">
        <v>0</v>
      </c>
      <c r="T280" s="174">
        <f>S280*H280</f>
        <v>0</v>
      </c>
      <c r="AR280" s="17" t="s">
        <v>221</v>
      </c>
      <c r="AT280" s="17" t="s">
        <v>140</v>
      </c>
      <c r="AU280" s="17" t="s">
        <v>81</v>
      </c>
      <c r="AY280" s="17" t="s">
        <v>137</v>
      </c>
      <c r="BE280" s="175">
        <f>IF(N280="základní",J280,0)</f>
        <v>0</v>
      </c>
      <c r="BF280" s="175">
        <f>IF(N280="snížená",J280,0)</f>
        <v>0</v>
      </c>
      <c r="BG280" s="175">
        <f>IF(N280="zákl. přenesená",J280,0)</f>
        <v>0</v>
      </c>
      <c r="BH280" s="175">
        <f>IF(N280="sníž. přenesená",J280,0)</f>
        <v>0</v>
      </c>
      <c r="BI280" s="175">
        <f>IF(N280="nulová",J280,0)</f>
        <v>0</v>
      </c>
      <c r="BJ280" s="17" t="s">
        <v>22</v>
      </c>
      <c r="BK280" s="175">
        <f>ROUND(I280*H280,2)</f>
        <v>0</v>
      </c>
      <c r="BL280" s="17" t="s">
        <v>221</v>
      </c>
      <c r="BM280" s="17" t="s">
        <v>1545</v>
      </c>
    </row>
    <row r="281" spans="2:47" s="1" customFormat="1" ht="22.5" customHeight="1">
      <c r="B281" s="34"/>
      <c r="D281" s="176" t="s">
        <v>146</v>
      </c>
      <c r="F281" s="177" t="s">
        <v>1546</v>
      </c>
      <c r="I281" s="178"/>
      <c r="L281" s="34"/>
      <c r="M281" s="63"/>
      <c r="N281" s="35"/>
      <c r="O281" s="35"/>
      <c r="P281" s="35"/>
      <c r="Q281" s="35"/>
      <c r="R281" s="35"/>
      <c r="S281" s="35"/>
      <c r="T281" s="64"/>
      <c r="AT281" s="17" t="s">
        <v>146</v>
      </c>
      <c r="AU281" s="17" t="s">
        <v>81</v>
      </c>
    </row>
    <row r="282" spans="2:51" s="12" customFormat="1" ht="22.5" customHeight="1">
      <c r="B282" s="187"/>
      <c r="D282" s="196" t="s">
        <v>147</v>
      </c>
      <c r="E282" s="225" t="s">
        <v>3</v>
      </c>
      <c r="F282" s="226" t="s">
        <v>1547</v>
      </c>
      <c r="H282" s="227">
        <v>1</v>
      </c>
      <c r="I282" s="191"/>
      <c r="L282" s="187"/>
      <c r="M282" s="192"/>
      <c r="N282" s="193"/>
      <c r="O282" s="193"/>
      <c r="P282" s="193"/>
      <c r="Q282" s="193"/>
      <c r="R282" s="193"/>
      <c r="S282" s="193"/>
      <c r="T282" s="194"/>
      <c r="AT282" s="188" t="s">
        <v>147</v>
      </c>
      <c r="AU282" s="188" t="s">
        <v>81</v>
      </c>
      <c r="AV282" s="12" t="s">
        <v>81</v>
      </c>
      <c r="AW282" s="12" t="s">
        <v>37</v>
      </c>
      <c r="AX282" s="12" t="s">
        <v>22</v>
      </c>
      <c r="AY282" s="188" t="s">
        <v>137</v>
      </c>
    </row>
    <row r="283" spans="2:65" s="1" customFormat="1" ht="22.5" customHeight="1">
      <c r="B283" s="163"/>
      <c r="C283" s="209" t="s">
        <v>401</v>
      </c>
      <c r="D283" s="209" t="s">
        <v>202</v>
      </c>
      <c r="E283" s="210" t="s">
        <v>1548</v>
      </c>
      <c r="F283" s="211" t="s">
        <v>1549</v>
      </c>
      <c r="G283" s="212" t="s">
        <v>193</v>
      </c>
      <c r="H283" s="213">
        <v>1</v>
      </c>
      <c r="I283" s="214"/>
      <c r="J283" s="215">
        <f>ROUND(I283*H283,2)</f>
        <v>0</v>
      </c>
      <c r="K283" s="211" t="s">
        <v>144</v>
      </c>
      <c r="L283" s="216"/>
      <c r="M283" s="217" t="s">
        <v>3</v>
      </c>
      <c r="N283" s="218" t="s">
        <v>44</v>
      </c>
      <c r="O283" s="35"/>
      <c r="P283" s="173">
        <f>O283*H283</f>
        <v>0</v>
      </c>
      <c r="Q283" s="173">
        <v>0.0985</v>
      </c>
      <c r="R283" s="173">
        <f>Q283*H283</f>
        <v>0.0985</v>
      </c>
      <c r="S283" s="173">
        <v>0</v>
      </c>
      <c r="T283" s="174">
        <f>S283*H283</f>
        <v>0</v>
      </c>
      <c r="AR283" s="17" t="s">
        <v>316</v>
      </c>
      <c r="AT283" s="17" t="s">
        <v>202</v>
      </c>
      <c r="AU283" s="17" t="s">
        <v>81</v>
      </c>
      <c r="AY283" s="17" t="s">
        <v>137</v>
      </c>
      <c r="BE283" s="175">
        <f>IF(N283="základní",J283,0)</f>
        <v>0</v>
      </c>
      <c r="BF283" s="175">
        <f>IF(N283="snížená",J283,0)</f>
        <v>0</v>
      </c>
      <c r="BG283" s="175">
        <f>IF(N283="zákl. přenesená",J283,0)</f>
        <v>0</v>
      </c>
      <c r="BH283" s="175">
        <f>IF(N283="sníž. přenesená",J283,0)</f>
        <v>0</v>
      </c>
      <c r="BI283" s="175">
        <f>IF(N283="nulová",J283,0)</f>
        <v>0</v>
      </c>
      <c r="BJ283" s="17" t="s">
        <v>22</v>
      </c>
      <c r="BK283" s="175">
        <f>ROUND(I283*H283,2)</f>
        <v>0</v>
      </c>
      <c r="BL283" s="17" t="s">
        <v>221</v>
      </c>
      <c r="BM283" s="17" t="s">
        <v>1550</v>
      </c>
    </row>
    <row r="284" spans="2:47" s="1" customFormat="1" ht="30" customHeight="1">
      <c r="B284" s="34"/>
      <c r="D284" s="196" t="s">
        <v>146</v>
      </c>
      <c r="F284" s="208" t="s">
        <v>1551</v>
      </c>
      <c r="I284" s="178"/>
      <c r="L284" s="34"/>
      <c r="M284" s="63"/>
      <c r="N284" s="35"/>
      <c r="O284" s="35"/>
      <c r="P284" s="35"/>
      <c r="Q284" s="35"/>
      <c r="R284" s="35"/>
      <c r="S284" s="35"/>
      <c r="T284" s="64"/>
      <c r="AT284" s="17" t="s">
        <v>146</v>
      </c>
      <c r="AU284" s="17" t="s">
        <v>81</v>
      </c>
    </row>
    <row r="285" spans="2:65" s="1" customFormat="1" ht="22.5" customHeight="1">
      <c r="B285" s="163"/>
      <c r="C285" s="209" t="s">
        <v>406</v>
      </c>
      <c r="D285" s="209" t="s">
        <v>202</v>
      </c>
      <c r="E285" s="210" t="s">
        <v>1552</v>
      </c>
      <c r="F285" s="211" t="s">
        <v>1553</v>
      </c>
      <c r="G285" s="212" t="s">
        <v>193</v>
      </c>
      <c r="H285" s="213">
        <v>1</v>
      </c>
      <c r="I285" s="214"/>
      <c r="J285" s="215">
        <f>ROUND(I285*H285,2)</f>
        <v>0</v>
      </c>
      <c r="K285" s="211" t="s">
        <v>144</v>
      </c>
      <c r="L285" s="216"/>
      <c r="M285" s="217" t="s">
        <v>3</v>
      </c>
      <c r="N285" s="218" t="s">
        <v>44</v>
      </c>
      <c r="O285" s="35"/>
      <c r="P285" s="173">
        <f>O285*H285</f>
        <v>0</v>
      </c>
      <c r="Q285" s="173">
        <v>0.0028</v>
      </c>
      <c r="R285" s="173">
        <f>Q285*H285</f>
        <v>0.0028</v>
      </c>
      <c r="S285" s="173">
        <v>0</v>
      </c>
      <c r="T285" s="174">
        <f>S285*H285</f>
        <v>0</v>
      </c>
      <c r="AR285" s="17" t="s">
        <v>316</v>
      </c>
      <c r="AT285" s="17" t="s">
        <v>202</v>
      </c>
      <c r="AU285" s="17" t="s">
        <v>81</v>
      </c>
      <c r="AY285" s="17" t="s">
        <v>137</v>
      </c>
      <c r="BE285" s="175">
        <f>IF(N285="základní",J285,0)</f>
        <v>0</v>
      </c>
      <c r="BF285" s="175">
        <f>IF(N285="snížená",J285,0)</f>
        <v>0</v>
      </c>
      <c r="BG285" s="175">
        <f>IF(N285="zákl. přenesená",J285,0)</f>
        <v>0</v>
      </c>
      <c r="BH285" s="175">
        <f>IF(N285="sníž. přenesená",J285,0)</f>
        <v>0</v>
      </c>
      <c r="BI285" s="175">
        <f>IF(N285="nulová",J285,0)</f>
        <v>0</v>
      </c>
      <c r="BJ285" s="17" t="s">
        <v>22</v>
      </c>
      <c r="BK285" s="175">
        <f>ROUND(I285*H285,2)</f>
        <v>0</v>
      </c>
      <c r="BL285" s="17" t="s">
        <v>221</v>
      </c>
      <c r="BM285" s="17" t="s">
        <v>1554</v>
      </c>
    </row>
    <row r="286" spans="2:47" s="1" customFormat="1" ht="22.5" customHeight="1">
      <c r="B286" s="34"/>
      <c r="D286" s="196" t="s">
        <v>146</v>
      </c>
      <c r="F286" s="208" t="s">
        <v>1555</v>
      </c>
      <c r="I286" s="178"/>
      <c r="L286" s="34"/>
      <c r="M286" s="63"/>
      <c r="N286" s="35"/>
      <c r="O286" s="35"/>
      <c r="P286" s="35"/>
      <c r="Q286" s="35"/>
      <c r="R286" s="35"/>
      <c r="S286" s="35"/>
      <c r="T286" s="64"/>
      <c r="AT286" s="17" t="s">
        <v>146</v>
      </c>
      <c r="AU286" s="17" t="s">
        <v>81</v>
      </c>
    </row>
    <row r="287" spans="2:65" s="1" customFormat="1" ht="22.5" customHeight="1">
      <c r="B287" s="163"/>
      <c r="C287" s="209" t="s">
        <v>410</v>
      </c>
      <c r="D287" s="209" t="s">
        <v>202</v>
      </c>
      <c r="E287" s="210" t="s">
        <v>1556</v>
      </c>
      <c r="F287" s="211" t="s">
        <v>1557</v>
      </c>
      <c r="G287" s="212" t="s">
        <v>193</v>
      </c>
      <c r="H287" s="213">
        <v>1</v>
      </c>
      <c r="I287" s="214"/>
      <c r="J287" s="215">
        <f>ROUND(I287*H287,2)</f>
        <v>0</v>
      </c>
      <c r="K287" s="211" t="s">
        <v>144</v>
      </c>
      <c r="L287" s="216"/>
      <c r="M287" s="217" t="s">
        <v>3</v>
      </c>
      <c r="N287" s="218" t="s">
        <v>44</v>
      </c>
      <c r="O287" s="35"/>
      <c r="P287" s="173">
        <f>O287*H287</f>
        <v>0</v>
      </c>
      <c r="Q287" s="173">
        <v>0.0028</v>
      </c>
      <c r="R287" s="173">
        <f>Q287*H287</f>
        <v>0.0028</v>
      </c>
      <c r="S287" s="173">
        <v>0</v>
      </c>
      <c r="T287" s="174">
        <f>S287*H287</f>
        <v>0</v>
      </c>
      <c r="AR287" s="17" t="s">
        <v>316</v>
      </c>
      <c r="AT287" s="17" t="s">
        <v>202</v>
      </c>
      <c r="AU287" s="17" t="s">
        <v>81</v>
      </c>
      <c r="AY287" s="17" t="s">
        <v>137</v>
      </c>
      <c r="BE287" s="175">
        <f>IF(N287="základní",J287,0)</f>
        <v>0</v>
      </c>
      <c r="BF287" s="175">
        <f>IF(N287="snížená",J287,0)</f>
        <v>0</v>
      </c>
      <c r="BG287" s="175">
        <f>IF(N287="zákl. přenesená",J287,0)</f>
        <v>0</v>
      </c>
      <c r="BH287" s="175">
        <f>IF(N287="sníž. přenesená",J287,0)</f>
        <v>0</v>
      </c>
      <c r="BI287" s="175">
        <f>IF(N287="nulová",J287,0)</f>
        <v>0</v>
      </c>
      <c r="BJ287" s="17" t="s">
        <v>22</v>
      </c>
      <c r="BK287" s="175">
        <f>ROUND(I287*H287,2)</f>
        <v>0</v>
      </c>
      <c r="BL287" s="17" t="s">
        <v>221</v>
      </c>
      <c r="BM287" s="17" t="s">
        <v>1558</v>
      </c>
    </row>
    <row r="288" spans="2:47" s="1" customFormat="1" ht="30" customHeight="1">
      <c r="B288" s="34"/>
      <c r="D288" s="196" t="s">
        <v>146</v>
      </c>
      <c r="F288" s="208" t="s">
        <v>1559</v>
      </c>
      <c r="I288" s="178"/>
      <c r="L288" s="34"/>
      <c r="M288" s="63"/>
      <c r="N288" s="35"/>
      <c r="O288" s="35"/>
      <c r="P288" s="35"/>
      <c r="Q288" s="35"/>
      <c r="R288" s="35"/>
      <c r="S288" s="35"/>
      <c r="T288" s="64"/>
      <c r="AT288" s="17" t="s">
        <v>146</v>
      </c>
      <c r="AU288" s="17" t="s">
        <v>81</v>
      </c>
    </row>
    <row r="289" spans="2:65" s="1" customFormat="1" ht="22.5" customHeight="1">
      <c r="B289" s="163"/>
      <c r="C289" s="164" t="s">
        <v>413</v>
      </c>
      <c r="D289" s="164" t="s">
        <v>140</v>
      </c>
      <c r="E289" s="165" t="s">
        <v>1560</v>
      </c>
      <c r="F289" s="166" t="s">
        <v>1561</v>
      </c>
      <c r="G289" s="167" t="s">
        <v>1532</v>
      </c>
      <c r="H289" s="168">
        <v>1203.971</v>
      </c>
      <c r="I289" s="169"/>
      <c r="J289" s="170">
        <f>ROUND(I289*H289,2)</f>
        <v>0</v>
      </c>
      <c r="K289" s="166" t="s">
        <v>144</v>
      </c>
      <c r="L289" s="34"/>
      <c r="M289" s="171" t="s">
        <v>3</v>
      </c>
      <c r="N289" s="172" t="s">
        <v>44</v>
      </c>
      <c r="O289" s="35"/>
      <c r="P289" s="173">
        <f>O289*H289</f>
        <v>0</v>
      </c>
      <c r="Q289" s="173">
        <v>6E-05</v>
      </c>
      <c r="R289" s="173">
        <f>Q289*H289</f>
        <v>0.07223826</v>
      </c>
      <c r="S289" s="173">
        <v>0</v>
      </c>
      <c r="T289" s="174">
        <f>S289*H289</f>
        <v>0</v>
      </c>
      <c r="AR289" s="17" t="s">
        <v>221</v>
      </c>
      <c r="AT289" s="17" t="s">
        <v>140</v>
      </c>
      <c r="AU289" s="17" t="s">
        <v>81</v>
      </c>
      <c r="AY289" s="17" t="s">
        <v>137</v>
      </c>
      <c r="BE289" s="175">
        <f>IF(N289="základní",J289,0)</f>
        <v>0</v>
      </c>
      <c r="BF289" s="175">
        <f>IF(N289="snížená",J289,0)</f>
        <v>0</v>
      </c>
      <c r="BG289" s="175">
        <f>IF(N289="zákl. přenesená",J289,0)</f>
        <v>0</v>
      </c>
      <c r="BH289" s="175">
        <f>IF(N289="sníž. přenesená",J289,0)</f>
        <v>0</v>
      </c>
      <c r="BI289" s="175">
        <f>IF(N289="nulová",J289,0)</f>
        <v>0</v>
      </c>
      <c r="BJ289" s="17" t="s">
        <v>22</v>
      </c>
      <c r="BK289" s="175">
        <f>ROUND(I289*H289,2)</f>
        <v>0</v>
      </c>
      <c r="BL289" s="17" t="s">
        <v>221</v>
      </c>
      <c r="BM289" s="17" t="s">
        <v>1562</v>
      </c>
    </row>
    <row r="290" spans="2:47" s="1" customFormat="1" ht="22.5" customHeight="1">
      <c r="B290" s="34"/>
      <c r="D290" s="176" t="s">
        <v>146</v>
      </c>
      <c r="F290" s="177" t="s">
        <v>1563</v>
      </c>
      <c r="I290" s="178"/>
      <c r="L290" s="34"/>
      <c r="M290" s="63"/>
      <c r="N290" s="35"/>
      <c r="O290" s="35"/>
      <c r="P290" s="35"/>
      <c r="Q290" s="35"/>
      <c r="R290" s="35"/>
      <c r="S290" s="35"/>
      <c r="T290" s="64"/>
      <c r="AT290" s="17" t="s">
        <v>146</v>
      </c>
      <c r="AU290" s="17" t="s">
        <v>81</v>
      </c>
    </row>
    <row r="291" spans="2:51" s="12" customFormat="1" ht="22.5" customHeight="1">
      <c r="B291" s="187"/>
      <c r="D291" s="176" t="s">
        <v>147</v>
      </c>
      <c r="E291" s="188" t="s">
        <v>3</v>
      </c>
      <c r="F291" s="189" t="s">
        <v>1564</v>
      </c>
      <c r="H291" s="190">
        <v>315.798</v>
      </c>
      <c r="I291" s="191"/>
      <c r="L291" s="187"/>
      <c r="M291" s="192"/>
      <c r="N291" s="193"/>
      <c r="O291" s="193"/>
      <c r="P291" s="193"/>
      <c r="Q291" s="193"/>
      <c r="R291" s="193"/>
      <c r="S291" s="193"/>
      <c r="T291" s="194"/>
      <c r="AT291" s="188" t="s">
        <v>147</v>
      </c>
      <c r="AU291" s="188" t="s">
        <v>81</v>
      </c>
      <c r="AV291" s="12" t="s">
        <v>81</v>
      </c>
      <c r="AW291" s="12" t="s">
        <v>37</v>
      </c>
      <c r="AX291" s="12" t="s">
        <v>73</v>
      </c>
      <c r="AY291" s="188" t="s">
        <v>137</v>
      </c>
    </row>
    <row r="292" spans="2:51" s="12" customFormat="1" ht="22.5" customHeight="1">
      <c r="B292" s="187"/>
      <c r="D292" s="176" t="s">
        <v>147</v>
      </c>
      <c r="E292" s="188" t="s">
        <v>3</v>
      </c>
      <c r="F292" s="189" t="s">
        <v>1565</v>
      </c>
      <c r="H292" s="190">
        <v>131.4</v>
      </c>
      <c r="I292" s="191"/>
      <c r="L292" s="187"/>
      <c r="M292" s="192"/>
      <c r="N292" s="193"/>
      <c r="O292" s="193"/>
      <c r="P292" s="193"/>
      <c r="Q292" s="193"/>
      <c r="R292" s="193"/>
      <c r="S292" s="193"/>
      <c r="T292" s="194"/>
      <c r="AT292" s="188" t="s">
        <v>147</v>
      </c>
      <c r="AU292" s="188" t="s">
        <v>81</v>
      </c>
      <c r="AV292" s="12" t="s">
        <v>81</v>
      </c>
      <c r="AW292" s="12" t="s">
        <v>37</v>
      </c>
      <c r="AX292" s="12" t="s">
        <v>73</v>
      </c>
      <c r="AY292" s="188" t="s">
        <v>137</v>
      </c>
    </row>
    <row r="293" spans="2:51" s="12" customFormat="1" ht="22.5" customHeight="1">
      <c r="B293" s="187"/>
      <c r="D293" s="176" t="s">
        <v>147</v>
      </c>
      <c r="E293" s="188" t="s">
        <v>3</v>
      </c>
      <c r="F293" s="189" t="s">
        <v>1566</v>
      </c>
      <c r="H293" s="190">
        <v>23.861</v>
      </c>
      <c r="I293" s="191"/>
      <c r="L293" s="187"/>
      <c r="M293" s="192"/>
      <c r="N293" s="193"/>
      <c r="O293" s="193"/>
      <c r="P293" s="193"/>
      <c r="Q293" s="193"/>
      <c r="R293" s="193"/>
      <c r="S293" s="193"/>
      <c r="T293" s="194"/>
      <c r="AT293" s="188" t="s">
        <v>147</v>
      </c>
      <c r="AU293" s="188" t="s">
        <v>81</v>
      </c>
      <c r="AV293" s="12" t="s">
        <v>81</v>
      </c>
      <c r="AW293" s="12" t="s">
        <v>37</v>
      </c>
      <c r="AX293" s="12" t="s">
        <v>73</v>
      </c>
      <c r="AY293" s="188" t="s">
        <v>137</v>
      </c>
    </row>
    <row r="294" spans="2:51" s="12" customFormat="1" ht="22.5" customHeight="1">
      <c r="B294" s="187"/>
      <c r="D294" s="176" t="s">
        <v>147</v>
      </c>
      <c r="E294" s="188" t="s">
        <v>3</v>
      </c>
      <c r="F294" s="189" t="s">
        <v>1567</v>
      </c>
      <c r="H294" s="190">
        <v>600</v>
      </c>
      <c r="I294" s="191"/>
      <c r="L294" s="187"/>
      <c r="M294" s="192"/>
      <c r="N294" s="193"/>
      <c r="O294" s="193"/>
      <c r="P294" s="193"/>
      <c r="Q294" s="193"/>
      <c r="R294" s="193"/>
      <c r="S294" s="193"/>
      <c r="T294" s="194"/>
      <c r="AT294" s="188" t="s">
        <v>147</v>
      </c>
      <c r="AU294" s="188" t="s">
        <v>81</v>
      </c>
      <c r="AV294" s="12" t="s">
        <v>81</v>
      </c>
      <c r="AW294" s="12" t="s">
        <v>37</v>
      </c>
      <c r="AX294" s="12" t="s">
        <v>73</v>
      </c>
      <c r="AY294" s="188" t="s">
        <v>137</v>
      </c>
    </row>
    <row r="295" spans="2:51" s="12" customFormat="1" ht="22.5" customHeight="1">
      <c r="B295" s="187"/>
      <c r="D295" s="176" t="s">
        <v>147</v>
      </c>
      <c r="E295" s="188" t="s">
        <v>3</v>
      </c>
      <c r="F295" s="189" t="s">
        <v>1568</v>
      </c>
      <c r="H295" s="190">
        <v>32.912</v>
      </c>
      <c r="I295" s="191"/>
      <c r="L295" s="187"/>
      <c r="M295" s="192"/>
      <c r="N295" s="193"/>
      <c r="O295" s="193"/>
      <c r="P295" s="193"/>
      <c r="Q295" s="193"/>
      <c r="R295" s="193"/>
      <c r="S295" s="193"/>
      <c r="T295" s="194"/>
      <c r="AT295" s="188" t="s">
        <v>147</v>
      </c>
      <c r="AU295" s="188" t="s">
        <v>81</v>
      </c>
      <c r="AV295" s="12" t="s">
        <v>81</v>
      </c>
      <c r="AW295" s="12" t="s">
        <v>37</v>
      </c>
      <c r="AX295" s="12" t="s">
        <v>73</v>
      </c>
      <c r="AY295" s="188" t="s">
        <v>137</v>
      </c>
    </row>
    <row r="296" spans="2:51" s="12" customFormat="1" ht="22.5" customHeight="1">
      <c r="B296" s="187"/>
      <c r="D296" s="176" t="s">
        <v>147</v>
      </c>
      <c r="E296" s="188" t="s">
        <v>3</v>
      </c>
      <c r="F296" s="189" t="s">
        <v>1569</v>
      </c>
      <c r="H296" s="190">
        <v>100</v>
      </c>
      <c r="I296" s="191"/>
      <c r="L296" s="187"/>
      <c r="M296" s="192"/>
      <c r="N296" s="193"/>
      <c r="O296" s="193"/>
      <c r="P296" s="193"/>
      <c r="Q296" s="193"/>
      <c r="R296" s="193"/>
      <c r="S296" s="193"/>
      <c r="T296" s="194"/>
      <c r="AT296" s="188" t="s">
        <v>147</v>
      </c>
      <c r="AU296" s="188" t="s">
        <v>81</v>
      </c>
      <c r="AV296" s="12" t="s">
        <v>81</v>
      </c>
      <c r="AW296" s="12" t="s">
        <v>37</v>
      </c>
      <c r="AX296" s="12" t="s">
        <v>73</v>
      </c>
      <c r="AY296" s="188" t="s">
        <v>137</v>
      </c>
    </row>
    <row r="297" spans="2:51" s="13" customFormat="1" ht="22.5" customHeight="1">
      <c r="B297" s="195"/>
      <c r="D297" s="196" t="s">
        <v>147</v>
      </c>
      <c r="E297" s="197" t="s">
        <v>3</v>
      </c>
      <c r="F297" s="198" t="s">
        <v>150</v>
      </c>
      <c r="H297" s="199">
        <v>1203.971</v>
      </c>
      <c r="I297" s="200"/>
      <c r="L297" s="195"/>
      <c r="M297" s="201"/>
      <c r="N297" s="202"/>
      <c r="O297" s="202"/>
      <c r="P297" s="202"/>
      <c r="Q297" s="202"/>
      <c r="R297" s="202"/>
      <c r="S297" s="202"/>
      <c r="T297" s="203"/>
      <c r="AT297" s="204" t="s">
        <v>147</v>
      </c>
      <c r="AU297" s="204" t="s">
        <v>81</v>
      </c>
      <c r="AV297" s="13" t="s">
        <v>145</v>
      </c>
      <c r="AW297" s="13" t="s">
        <v>37</v>
      </c>
      <c r="AX297" s="13" t="s">
        <v>22</v>
      </c>
      <c r="AY297" s="204" t="s">
        <v>137</v>
      </c>
    </row>
    <row r="298" spans="2:65" s="1" customFormat="1" ht="22.5" customHeight="1">
      <c r="B298" s="163"/>
      <c r="C298" s="209" t="s">
        <v>416</v>
      </c>
      <c r="D298" s="209" t="s">
        <v>202</v>
      </c>
      <c r="E298" s="210" t="s">
        <v>1570</v>
      </c>
      <c r="F298" s="211" t="s">
        <v>1571</v>
      </c>
      <c r="G298" s="212" t="s">
        <v>302</v>
      </c>
      <c r="H298" s="213">
        <v>0.074</v>
      </c>
      <c r="I298" s="214"/>
      <c r="J298" s="215">
        <f>ROUND(I298*H298,2)</f>
        <v>0</v>
      </c>
      <c r="K298" s="211" t="s">
        <v>144</v>
      </c>
      <c r="L298" s="216"/>
      <c r="M298" s="217" t="s">
        <v>3</v>
      </c>
      <c r="N298" s="218" t="s">
        <v>44</v>
      </c>
      <c r="O298" s="35"/>
      <c r="P298" s="173">
        <f>O298*H298</f>
        <v>0</v>
      </c>
      <c r="Q298" s="173">
        <v>1</v>
      </c>
      <c r="R298" s="173">
        <f>Q298*H298</f>
        <v>0.074</v>
      </c>
      <c r="S298" s="173">
        <v>0</v>
      </c>
      <c r="T298" s="174">
        <f>S298*H298</f>
        <v>0</v>
      </c>
      <c r="AR298" s="17" t="s">
        <v>316</v>
      </c>
      <c r="AT298" s="17" t="s">
        <v>202</v>
      </c>
      <c r="AU298" s="17" t="s">
        <v>81</v>
      </c>
      <c r="AY298" s="17" t="s">
        <v>137</v>
      </c>
      <c r="BE298" s="175">
        <f>IF(N298="základní",J298,0)</f>
        <v>0</v>
      </c>
      <c r="BF298" s="175">
        <f>IF(N298="snížená",J298,0)</f>
        <v>0</v>
      </c>
      <c r="BG298" s="175">
        <f>IF(N298="zákl. přenesená",J298,0)</f>
        <v>0</v>
      </c>
      <c r="BH298" s="175">
        <f>IF(N298="sníž. přenesená",J298,0)</f>
        <v>0</v>
      </c>
      <c r="BI298" s="175">
        <f>IF(N298="nulová",J298,0)</f>
        <v>0</v>
      </c>
      <c r="BJ298" s="17" t="s">
        <v>22</v>
      </c>
      <c r="BK298" s="175">
        <f>ROUND(I298*H298,2)</f>
        <v>0</v>
      </c>
      <c r="BL298" s="17" t="s">
        <v>221</v>
      </c>
      <c r="BM298" s="17" t="s">
        <v>1572</v>
      </c>
    </row>
    <row r="299" spans="2:47" s="1" customFormat="1" ht="22.5" customHeight="1">
      <c r="B299" s="34"/>
      <c r="D299" s="176" t="s">
        <v>146</v>
      </c>
      <c r="F299" s="177" t="s">
        <v>1573</v>
      </c>
      <c r="I299" s="178"/>
      <c r="L299" s="34"/>
      <c r="M299" s="63"/>
      <c r="N299" s="35"/>
      <c r="O299" s="35"/>
      <c r="P299" s="35"/>
      <c r="Q299" s="35"/>
      <c r="R299" s="35"/>
      <c r="S299" s="35"/>
      <c r="T299" s="64"/>
      <c r="AT299" s="17" t="s">
        <v>146</v>
      </c>
      <c r="AU299" s="17" t="s">
        <v>81</v>
      </c>
    </row>
    <row r="300" spans="2:47" s="1" customFormat="1" ht="30" customHeight="1">
      <c r="B300" s="34"/>
      <c r="D300" s="176" t="s">
        <v>1369</v>
      </c>
      <c r="F300" s="228" t="s">
        <v>1574</v>
      </c>
      <c r="I300" s="178"/>
      <c r="L300" s="34"/>
      <c r="M300" s="63"/>
      <c r="N300" s="35"/>
      <c r="O300" s="35"/>
      <c r="P300" s="35"/>
      <c r="Q300" s="35"/>
      <c r="R300" s="35"/>
      <c r="S300" s="35"/>
      <c r="T300" s="64"/>
      <c r="AT300" s="17" t="s">
        <v>1369</v>
      </c>
      <c r="AU300" s="17" t="s">
        <v>81</v>
      </c>
    </row>
    <row r="301" spans="2:51" s="12" customFormat="1" ht="22.5" customHeight="1">
      <c r="B301" s="187"/>
      <c r="D301" s="196" t="s">
        <v>147</v>
      </c>
      <c r="E301" s="225" t="s">
        <v>3</v>
      </c>
      <c r="F301" s="226" t="s">
        <v>1575</v>
      </c>
      <c r="H301" s="227">
        <v>0.074</v>
      </c>
      <c r="I301" s="191"/>
      <c r="L301" s="187"/>
      <c r="M301" s="192"/>
      <c r="N301" s="193"/>
      <c r="O301" s="193"/>
      <c r="P301" s="193"/>
      <c r="Q301" s="193"/>
      <c r="R301" s="193"/>
      <c r="S301" s="193"/>
      <c r="T301" s="194"/>
      <c r="AT301" s="188" t="s">
        <v>147</v>
      </c>
      <c r="AU301" s="188" t="s">
        <v>81</v>
      </c>
      <c r="AV301" s="12" t="s">
        <v>81</v>
      </c>
      <c r="AW301" s="12" t="s">
        <v>37</v>
      </c>
      <c r="AX301" s="12" t="s">
        <v>22</v>
      </c>
      <c r="AY301" s="188" t="s">
        <v>137</v>
      </c>
    </row>
    <row r="302" spans="2:65" s="1" customFormat="1" ht="22.5" customHeight="1">
      <c r="B302" s="163"/>
      <c r="C302" s="209" t="s">
        <v>419</v>
      </c>
      <c r="D302" s="209" t="s">
        <v>202</v>
      </c>
      <c r="E302" s="210" t="s">
        <v>1576</v>
      </c>
      <c r="F302" s="211" t="s">
        <v>1577</v>
      </c>
      <c r="G302" s="212" t="s">
        <v>302</v>
      </c>
      <c r="H302" s="213">
        <v>0.049</v>
      </c>
      <c r="I302" s="214"/>
      <c r="J302" s="215">
        <f>ROUND(I302*H302,2)</f>
        <v>0</v>
      </c>
      <c r="K302" s="211" t="s">
        <v>144</v>
      </c>
      <c r="L302" s="216"/>
      <c r="M302" s="217" t="s">
        <v>3</v>
      </c>
      <c r="N302" s="218" t="s">
        <v>44</v>
      </c>
      <c r="O302" s="35"/>
      <c r="P302" s="173">
        <f>O302*H302</f>
        <v>0</v>
      </c>
      <c r="Q302" s="173">
        <v>1</v>
      </c>
      <c r="R302" s="173">
        <f>Q302*H302</f>
        <v>0.049</v>
      </c>
      <c r="S302" s="173">
        <v>0</v>
      </c>
      <c r="T302" s="174">
        <f>S302*H302</f>
        <v>0</v>
      </c>
      <c r="AR302" s="17" t="s">
        <v>316</v>
      </c>
      <c r="AT302" s="17" t="s">
        <v>202</v>
      </c>
      <c r="AU302" s="17" t="s">
        <v>81</v>
      </c>
      <c r="AY302" s="17" t="s">
        <v>137</v>
      </c>
      <c r="BE302" s="175">
        <f>IF(N302="základní",J302,0)</f>
        <v>0</v>
      </c>
      <c r="BF302" s="175">
        <f>IF(N302="snížená",J302,0)</f>
        <v>0</v>
      </c>
      <c r="BG302" s="175">
        <f>IF(N302="zákl. přenesená",J302,0)</f>
        <v>0</v>
      </c>
      <c r="BH302" s="175">
        <f>IF(N302="sníž. přenesená",J302,0)</f>
        <v>0</v>
      </c>
      <c r="BI302" s="175">
        <f>IF(N302="nulová",J302,0)</f>
        <v>0</v>
      </c>
      <c r="BJ302" s="17" t="s">
        <v>22</v>
      </c>
      <c r="BK302" s="175">
        <f>ROUND(I302*H302,2)</f>
        <v>0</v>
      </c>
      <c r="BL302" s="17" t="s">
        <v>221</v>
      </c>
      <c r="BM302" s="17" t="s">
        <v>1578</v>
      </c>
    </row>
    <row r="303" spans="2:47" s="1" customFormat="1" ht="22.5" customHeight="1">
      <c r="B303" s="34"/>
      <c r="D303" s="176" t="s">
        <v>146</v>
      </c>
      <c r="F303" s="177" t="s">
        <v>1579</v>
      </c>
      <c r="I303" s="178"/>
      <c r="L303" s="34"/>
      <c r="M303" s="63"/>
      <c r="N303" s="35"/>
      <c r="O303" s="35"/>
      <c r="P303" s="35"/>
      <c r="Q303" s="35"/>
      <c r="R303" s="35"/>
      <c r="S303" s="35"/>
      <c r="T303" s="64"/>
      <c r="AT303" s="17" t="s">
        <v>146</v>
      </c>
      <c r="AU303" s="17" t="s">
        <v>81</v>
      </c>
    </row>
    <row r="304" spans="2:47" s="1" customFormat="1" ht="30" customHeight="1">
      <c r="B304" s="34"/>
      <c r="D304" s="176" t="s">
        <v>1369</v>
      </c>
      <c r="F304" s="228" t="s">
        <v>1580</v>
      </c>
      <c r="I304" s="178"/>
      <c r="L304" s="34"/>
      <c r="M304" s="63"/>
      <c r="N304" s="35"/>
      <c r="O304" s="35"/>
      <c r="P304" s="35"/>
      <c r="Q304" s="35"/>
      <c r="R304" s="35"/>
      <c r="S304" s="35"/>
      <c r="T304" s="64"/>
      <c r="AT304" s="17" t="s">
        <v>1369</v>
      </c>
      <c r="AU304" s="17" t="s">
        <v>81</v>
      </c>
    </row>
    <row r="305" spans="2:51" s="12" customFormat="1" ht="22.5" customHeight="1">
      <c r="B305" s="187"/>
      <c r="D305" s="196" t="s">
        <v>147</v>
      </c>
      <c r="E305" s="225" t="s">
        <v>3</v>
      </c>
      <c r="F305" s="226" t="s">
        <v>1581</v>
      </c>
      <c r="H305" s="227">
        <v>0.049</v>
      </c>
      <c r="I305" s="191"/>
      <c r="L305" s="187"/>
      <c r="M305" s="192"/>
      <c r="N305" s="193"/>
      <c r="O305" s="193"/>
      <c r="P305" s="193"/>
      <c r="Q305" s="193"/>
      <c r="R305" s="193"/>
      <c r="S305" s="193"/>
      <c r="T305" s="194"/>
      <c r="AT305" s="188" t="s">
        <v>147</v>
      </c>
      <c r="AU305" s="188" t="s">
        <v>81</v>
      </c>
      <c r="AV305" s="12" t="s">
        <v>81</v>
      </c>
      <c r="AW305" s="12" t="s">
        <v>37</v>
      </c>
      <c r="AX305" s="12" t="s">
        <v>22</v>
      </c>
      <c r="AY305" s="188" t="s">
        <v>137</v>
      </c>
    </row>
    <row r="306" spans="2:65" s="1" customFormat="1" ht="22.5" customHeight="1">
      <c r="B306" s="163"/>
      <c r="C306" s="209" t="s">
        <v>422</v>
      </c>
      <c r="D306" s="209" t="s">
        <v>202</v>
      </c>
      <c r="E306" s="210" t="s">
        <v>1582</v>
      </c>
      <c r="F306" s="211" t="s">
        <v>1583</v>
      </c>
      <c r="G306" s="212" t="s">
        <v>287</v>
      </c>
      <c r="H306" s="213">
        <v>20</v>
      </c>
      <c r="I306" s="214"/>
      <c r="J306" s="215">
        <f>ROUND(I306*H306,2)</f>
        <v>0</v>
      </c>
      <c r="K306" s="211" t="s">
        <v>3</v>
      </c>
      <c r="L306" s="216"/>
      <c r="M306" s="217" t="s">
        <v>3</v>
      </c>
      <c r="N306" s="218" t="s">
        <v>44</v>
      </c>
      <c r="O306" s="35"/>
      <c r="P306" s="173">
        <f>O306*H306</f>
        <v>0</v>
      </c>
      <c r="Q306" s="173">
        <v>0</v>
      </c>
      <c r="R306" s="173">
        <f>Q306*H306</f>
        <v>0</v>
      </c>
      <c r="S306" s="173">
        <v>0</v>
      </c>
      <c r="T306" s="174">
        <f>S306*H306</f>
        <v>0</v>
      </c>
      <c r="AR306" s="17" t="s">
        <v>316</v>
      </c>
      <c r="AT306" s="17" t="s">
        <v>202</v>
      </c>
      <c r="AU306" s="17" t="s">
        <v>81</v>
      </c>
      <c r="AY306" s="17" t="s">
        <v>137</v>
      </c>
      <c r="BE306" s="175">
        <f>IF(N306="základní",J306,0)</f>
        <v>0</v>
      </c>
      <c r="BF306" s="175">
        <f>IF(N306="snížená",J306,0)</f>
        <v>0</v>
      </c>
      <c r="BG306" s="175">
        <f>IF(N306="zákl. přenesená",J306,0)</f>
        <v>0</v>
      </c>
      <c r="BH306" s="175">
        <f>IF(N306="sníž. přenesená",J306,0)</f>
        <v>0</v>
      </c>
      <c r="BI306" s="175">
        <f>IF(N306="nulová",J306,0)</f>
        <v>0</v>
      </c>
      <c r="BJ306" s="17" t="s">
        <v>22</v>
      </c>
      <c r="BK306" s="175">
        <f>ROUND(I306*H306,2)</f>
        <v>0</v>
      </c>
      <c r="BL306" s="17" t="s">
        <v>221</v>
      </c>
      <c r="BM306" s="17" t="s">
        <v>1584</v>
      </c>
    </row>
    <row r="307" spans="2:65" s="1" customFormat="1" ht="22.5" customHeight="1">
      <c r="B307" s="163"/>
      <c r="C307" s="209" t="s">
        <v>425</v>
      </c>
      <c r="D307" s="209" t="s">
        <v>202</v>
      </c>
      <c r="E307" s="210" t="s">
        <v>1585</v>
      </c>
      <c r="F307" s="211" t="s">
        <v>1586</v>
      </c>
      <c r="G307" s="212" t="s">
        <v>287</v>
      </c>
      <c r="H307" s="213">
        <v>1</v>
      </c>
      <c r="I307" s="214"/>
      <c r="J307" s="215">
        <f>ROUND(I307*H307,2)</f>
        <v>0</v>
      </c>
      <c r="K307" s="211" t="s">
        <v>3</v>
      </c>
      <c r="L307" s="216"/>
      <c r="M307" s="217" t="s">
        <v>3</v>
      </c>
      <c r="N307" s="218" t="s">
        <v>44</v>
      </c>
      <c r="O307" s="35"/>
      <c r="P307" s="173">
        <f>O307*H307</f>
        <v>0</v>
      </c>
      <c r="Q307" s="173">
        <v>0</v>
      </c>
      <c r="R307" s="173">
        <f>Q307*H307</f>
        <v>0</v>
      </c>
      <c r="S307" s="173">
        <v>0</v>
      </c>
      <c r="T307" s="174">
        <f>S307*H307</f>
        <v>0</v>
      </c>
      <c r="AR307" s="17" t="s">
        <v>316</v>
      </c>
      <c r="AT307" s="17" t="s">
        <v>202</v>
      </c>
      <c r="AU307" s="17" t="s">
        <v>81</v>
      </c>
      <c r="AY307" s="17" t="s">
        <v>137</v>
      </c>
      <c r="BE307" s="175">
        <f>IF(N307="základní",J307,0)</f>
        <v>0</v>
      </c>
      <c r="BF307" s="175">
        <f>IF(N307="snížená",J307,0)</f>
        <v>0</v>
      </c>
      <c r="BG307" s="175">
        <f>IF(N307="zákl. přenesená",J307,0)</f>
        <v>0</v>
      </c>
      <c r="BH307" s="175">
        <f>IF(N307="sníž. přenesená",J307,0)</f>
        <v>0</v>
      </c>
      <c r="BI307" s="175">
        <f>IF(N307="nulová",J307,0)</f>
        <v>0</v>
      </c>
      <c r="BJ307" s="17" t="s">
        <v>22</v>
      </c>
      <c r="BK307" s="175">
        <f>ROUND(I307*H307,2)</f>
        <v>0</v>
      </c>
      <c r="BL307" s="17" t="s">
        <v>221</v>
      </c>
      <c r="BM307" s="17" t="s">
        <v>1587</v>
      </c>
    </row>
    <row r="308" spans="2:65" s="1" customFormat="1" ht="31.5" customHeight="1">
      <c r="B308" s="163"/>
      <c r="C308" s="164" t="s">
        <v>430</v>
      </c>
      <c r="D308" s="164" t="s">
        <v>140</v>
      </c>
      <c r="E308" s="165" t="s">
        <v>1588</v>
      </c>
      <c r="F308" s="166" t="s">
        <v>1589</v>
      </c>
      <c r="G308" s="167" t="s">
        <v>1532</v>
      </c>
      <c r="H308" s="168">
        <v>640</v>
      </c>
      <c r="I308" s="169"/>
      <c r="J308" s="170">
        <f>ROUND(I308*H308,2)</f>
        <v>0</v>
      </c>
      <c r="K308" s="166" t="s">
        <v>144</v>
      </c>
      <c r="L308" s="34"/>
      <c r="M308" s="171" t="s">
        <v>3</v>
      </c>
      <c r="N308" s="172" t="s">
        <v>44</v>
      </c>
      <c r="O308" s="35"/>
      <c r="P308" s="173">
        <f>O308*H308</f>
        <v>0</v>
      </c>
      <c r="Q308" s="173">
        <v>0</v>
      </c>
      <c r="R308" s="173">
        <f>Q308*H308</f>
        <v>0</v>
      </c>
      <c r="S308" s="173">
        <v>0.001</v>
      </c>
      <c r="T308" s="174">
        <f>S308*H308</f>
        <v>0.64</v>
      </c>
      <c r="AR308" s="17" t="s">
        <v>221</v>
      </c>
      <c r="AT308" s="17" t="s">
        <v>140</v>
      </c>
      <c r="AU308" s="17" t="s">
        <v>81</v>
      </c>
      <c r="AY308" s="17" t="s">
        <v>137</v>
      </c>
      <c r="BE308" s="175">
        <f>IF(N308="základní",J308,0)</f>
        <v>0</v>
      </c>
      <c r="BF308" s="175">
        <f>IF(N308="snížená",J308,0)</f>
        <v>0</v>
      </c>
      <c r="BG308" s="175">
        <f>IF(N308="zákl. přenesená",J308,0)</f>
        <v>0</v>
      </c>
      <c r="BH308" s="175">
        <f>IF(N308="sníž. přenesená",J308,0)</f>
        <v>0</v>
      </c>
      <c r="BI308" s="175">
        <f>IF(N308="nulová",J308,0)</f>
        <v>0</v>
      </c>
      <c r="BJ308" s="17" t="s">
        <v>22</v>
      </c>
      <c r="BK308" s="175">
        <f>ROUND(I308*H308,2)</f>
        <v>0</v>
      </c>
      <c r="BL308" s="17" t="s">
        <v>221</v>
      </c>
      <c r="BM308" s="17" t="s">
        <v>1590</v>
      </c>
    </row>
    <row r="309" spans="2:47" s="1" customFormat="1" ht="22.5" customHeight="1">
      <c r="B309" s="34"/>
      <c r="D309" s="176" t="s">
        <v>146</v>
      </c>
      <c r="F309" s="177" t="s">
        <v>1591</v>
      </c>
      <c r="I309" s="178"/>
      <c r="L309" s="34"/>
      <c r="M309" s="63"/>
      <c r="N309" s="35"/>
      <c r="O309" s="35"/>
      <c r="P309" s="35"/>
      <c r="Q309" s="35"/>
      <c r="R309" s="35"/>
      <c r="S309" s="35"/>
      <c r="T309" s="64"/>
      <c r="AT309" s="17" t="s">
        <v>146</v>
      </c>
      <c r="AU309" s="17" t="s">
        <v>81</v>
      </c>
    </row>
    <row r="310" spans="2:51" s="12" customFormat="1" ht="22.5" customHeight="1">
      <c r="B310" s="187"/>
      <c r="D310" s="176" t="s">
        <v>147</v>
      </c>
      <c r="E310" s="188" t="s">
        <v>3</v>
      </c>
      <c r="F310" s="189" t="s">
        <v>1592</v>
      </c>
      <c r="H310" s="190">
        <v>40</v>
      </c>
      <c r="I310" s="191"/>
      <c r="L310" s="187"/>
      <c r="M310" s="192"/>
      <c r="N310" s="193"/>
      <c r="O310" s="193"/>
      <c r="P310" s="193"/>
      <c r="Q310" s="193"/>
      <c r="R310" s="193"/>
      <c r="S310" s="193"/>
      <c r="T310" s="194"/>
      <c r="AT310" s="188" t="s">
        <v>147</v>
      </c>
      <c r="AU310" s="188" t="s">
        <v>81</v>
      </c>
      <c r="AV310" s="12" t="s">
        <v>81</v>
      </c>
      <c r="AW310" s="12" t="s">
        <v>37</v>
      </c>
      <c r="AX310" s="12" t="s">
        <v>73</v>
      </c>
      <c r="AY310" s="188" t="s">
        <v>137</v>
      </c>
    </row>
    <row r="311" spans="2:51" s="12" customFormat="1" ht="22.5" customHeight="1">
      <c r="B311" s="187"/>
      <c r="D311" s="176" t="s">
        <v>147</v>
      </c>
      <c r="E311" s="188" t="s">
        <v>3</v>
      </c>
      <c r="F311" s="189" t="s">
        <v>1593</v>
      </c>
      <c r="H311" s="190">
        <v>600</v>
      </c>
      <c r="I311" s="191"/>
      <c r="L311" s="187"/>
      <c r="M311" s="192"/>
      <c r="N311" s="193"/>
      <c r="O311" s="193"/>
      <c r="P311" s="193"/>
      <c r="Q311" s="193"/>
      <c r="R311" s="193"/>
      <c r="S311" s="193"/>
      <c r="T311" s="194"/>
      <c r="AT311" s="188" t="s">
        <v>147</v>
      </c>
      <c r="AU311" s="188" t="s">
        <v>81</v>
      </c>
      <c r="AV311" s="12" t="s">
        <v>81</v>
      </c>
      <c r="AW311" s="12" t="s">
        <v>37</v>
      </c>
      <c r="AX311" s="12" t="s">
        <v>73</v>
      </c>
      <c r="AY311" s="188" t="s">
        <v>137</v>
      </c>
    </row>
    <row r="312" spans="2:51" s="13" customFormat="1" ht="22.5" customHeight="1">
      <c r="B312" s="195"/>
      <c r="D312" s="196" t="s">
        <v>147</v>
      </c>
      <c r="E312" s="197" t="s">
        <v>3</v>
      </c>
      <c r="F312" s="198" t="s">
        <v>150</v>
      </c>
      <c r="H312" s="199">
        <v>640</v>
      </c>
      <c r="I312" s="200"/>
      <c r="L312" s="195"/>
      <c r="M312" s="201"/>
      <c r="N312" s="202"/>
      <c r="O312" s="202"/>
      <c r="P312" s="202"/>
      <c r="Q312" s="202"/>
      <c r="R312" s="202"/>
      <c r="S312" s="202"/>
      <c r="T312" s="203"/>
      <c r="AT312" s="204" t="s">
        <v>147</v>
      </c>
      <c r="AU312" s="204" t="s">
        <v>81</v>
      </c>
      <c r="AV312" s="13" t="s">
        <v>145</v>
      </c>
      <c r="AW312" s="13" t="s">
        <v>37</v>
      </c>
      <c r="AX312" s="13" t="s">
        <v>22</v>
      </c>
      <c r="AY312" s="204" t="s">
        <v>137</v>
      </c>
    </row>
    <row r="313" spans="2:65" s="1" customFormat="1" ht="22.5" customHeight="1">
      <c r="B313" s="163"/>
      <c r="C313" s="164" t="s">
        <v>433</v>
      </c>
      <c r="D313" s="164" t="s">
        <v>140</v>
      </c>
      <c r="E313" s="165" t="s">
        <v>1594</v>
      </c>
      <c r="F313" s="166" t="s">
        <v>1595</v>
      </c>
      <c r="G313" s="167" t="s">
        <v>703</v>
      </c>
      <c r="H313" s="168">
        <v>1</v>
      </c>
      <c r="I313" s="169"/>
      <c r="J313" s="170">
        <f>ROUND(I313*H313,2)</f>
        <v>0</v>
      </c>
      <c r="K313" s="166" t="s">
        <v>3</v>
      </c>
      <c r="L313" s="34"/>
      <c r="M313" s="171" t="s">
        <v>3</v>
      </c>
      <c r="N313" s="172" t="s">
        <v>44</v>
      </c>
      <c r="O313" s="35"/>
      <c r="P313" s="173">
        <f>O313*H313</f>
        <v>0</v>
      </c>
      <c r="Q313" s="173">
        <v>0</v>
      </c>
      <c r="R313" s="173">
        <f>Q313*H313</f>
        <v>0</v>
      </c>
      <c r="S313" s="173">
        <v>0</v>
      </c>
      <c r="T313" s="174">
        <f>S313*H313</f>
        <v>0</v>
      </c>
      <c r="AR313" s="17" t="s">
        <v>221</v>
      </c>
      <c r="AT313" s="17" t="s">
        <v>140</v>
      </c>
      <c r="AU313" s="17" t="s">
        <v>81</v>
      </c>
      <c r="AY313" s="17" t="s">
        <v>137</v>
      </c>
      <c r="BE313" s="175">
        <f>IF(N313="základní",J313,0)</f>
        <v>0</v>
      </c>
      <c r="BF313" s="175">
        <f>IF(N313="snížená",J313,0)</f>
        <v>0</v>
      </c>
      <c r="BG313" s="175">
        <f>IF(N313="zákl. přenesená",J313,0)</f>
        <v>0</v>
      </c>
      <c r="BH313" s="175">
        <f>IF(N313="sníž. přenesená",J313,0)</f>
        <v>0</v>
      </c>
      <c r="BI313" s="175">
        <f>IF(N313="nulová",J313,0)</f>
        <v>0</v>
      </c>
      <c r="BJ313" s="17" t="s">
        <v>22</v>
      </c>
      <c r="BK313" s="175">
        <f>ROUND(I313*H313,2)</f>
        <v>0</v>
      </c>
      <c r="BL313" s="17" t="s">
        <v>221</v>
      </c>
      <c r="BM313" s="17" t="s">
        <v>1596</v>
      </c>
    </row>
    <row r="314" spans="2:65" s="1" customFormat="1" ht="22.5" customHeight="1">
      <c r="B314" s="163"/>
      <c r="C314" s="164" t="s">
        <v>436</v>
      </c>
      <c r="D314" s="164" t="s">
        <v>140</v>
      </c>
      <c r="E314" s="165" t="s">
        <v>1597</v>
      </c>
      <c r="F314" s="166" t="s">
        <v>1598</v>
      </c>
      <c r="G314" s="167" t="s">
        <v>703</v>
      </c>
      <c r="H314" s="168">
        <v>1</v>
      </c>
      <c r="I314" s="169"/>
      <c r="J314" s="170">
        <f>ROUND(I314*H314,2)</f>
        <v>0</v>
      </c>
      <c r="K314" s="166" t="s">
        <v>3</v>
      </c>
      <c r="L314" s="34"/>
      <c r="M314" s="171" t="s">
        <v>3</v>
      </c>
      <c r="N314" s="172" t="s">
        <v>44</v>
      </c>
      <c r="O314" s="35"/>
      <c r="P314" s="173">
        <f>O314*H314</f>
        <v>0</v>
      </c>
      <c r="Q314" s="173">
        <v>0</v>
      </c>
      <c r="R314" s="173">
        <f>Q314*H314</f>
        <v>0</v>
      </c>
      <c r="S314" s="173">
        <v>0</v>
      </c>
      <c r="T314" s="174">
        <f>S314*H314</f>
        <v>0</v>
      </c>
      <c r="AR314" s="17" t="s">
        <v>221</v>
      </c>
      <c r="AT314" s="17" t="s">
        <v>140</v>
      </c>
      <c r="AU314" s="17" t="s">
        <v>81</v>
      </c>
      <c r="AY314" s="17" t="s">
        <v>137</v>
      </c>
      <c r="BE314" s="175">
        <f>IF(N314="základní",J314,0)</f>
        <v>0</v>
      </c>
      <c r="BF314" s="175">
        <f>IF(N314="snížená",J314,0)</f>
        <v>0</v>
      </c>
      <c r="BG314" s="175">
        <f>IF(N314="zákl. přenesená",J314,0)</f>
        <v>0</v>
      </c>
      <c r="BH314" s="175">
        <f>IF(N314="sníž. přenesená",J314,0)</f>
        <v>0</v>
      </c>
      <c r="BI314" s="175">
        <f>IF(N314="nulová",J314,0)</f>
        <v>0</v>
      </c>
      <c r="BJ314" s="17" t="s">
        <v>22</v>
      </c>
      <c r="BK314" s="175">
        <f>ROUND(I314*H314,2)</f>
        <v>0</v>
      </c>
      <c r="BL314" s="17" t="s">
        <v>221</v>
      </c>
      <c r="BM314" s="17" t="s">
        <v>1599</v>
      </c>
    </row>
    <row r="315" spans="2:65" s="1" customFormat="1" ht="22.5" customHeight="1">
      <c r="B315" s="163"/>
      <c r="C315" s="164" t="s">
        <v>439</v>
      </c>
      <c r="D315" s="164" t="s">
        <v>140</v>
      </c>
      <c r="E315" s="165" t="s">
        <v>1600</v>
      </c>
      <c r="F315" s="166" t="s">
        <v>1601</v>
      </c>
      <c r="G315" s="167" t="s">
        <v>342</v>
      </c>
      <c r="H315" s="219"/>
      <c r="I315" s="169"/>
      <c r="J315" s="170">
        <f>ROUND(I315*H315,2)</f>
        <v>0</v>
      </c>
      <c r="K315" s="166" t="s">
        <v>144</v>
      </c>
      <c r="L315" s="34"/>
      <c r="M315" s="171" t="s">
        <v>3</v>
      </c>
      <c r="N315" s="172" t="s">
        <v>44</v>
      </c>
      <c r="O315" s="35"/>
      <c r="P315" s="173">
        <f>O315*H315</f>
        <v>0</v>
      </c>
      <c r="Q315" s="173">
        <v>0</v>
      </c>
      <c r="R315" s="173">
        <f>Q315*H315</f>
        <v>0</v>
      </c>
      <c r="S315" s="173">
        <v>0</v>
      </c>
      <c r="T315" s="174">
        <f>S315*H315</f>
        <v>0</v>
      </c>
      <c r="AR315" s="17" t="s">
        <v>221</v>
      </c>
      <c r="AT315" s="17" t="s">
        <v>140</v>
      </c>
      <c r="AU315" s="17" t="s">
        <v>81</v>
      </c>
      <c r="AY315" s="17" t="s">
        <v>137</v>
      </c>
      <c r="BE315" s="175">
        <f>IF(N315="základní",J315,0)</f>
        <v>0</v>
      </c>
      <c r="BF315" s="175">
        <f>IF(N315="snížená",J315,0)</f>
        <v>0</v>
      </c>
      <c r="BG315" s="175">
        <f>IF(N315="zákl. přenesená",J315,0)</f>
        <v>0</v>
      </c>
      <c r="BH315" s="175">
        <f>IF(N315="sníž. přenesená",J315,0)</f>
        <v>0</v>
      </c>
      <c r="BI315" s="175">
        <f>IF(N315="nulová",J315,0)</f>
        <v>0</v>
      </c>
      <c r="BJ315" s="17" t="s">
        <v>22</v>
      </c>
      <c r="BK315" s="175">
        <f>ROUND(I315*H315,2)</f>
        <v>0</v>
      </c>
      <c r="BL315" s="17" t="s">
        <v>221</v>
      </c>
      <c r="BM315" s="17" t="s">
        <v>1602</v>
      </c>
    </row>
    <row r="316" spans="2:47" s="1" customFormat="1" ht="30" customHeight="1">
      <c r="B316" s="34"/>
      <c r="D316" s="176" t="s">
        <v>146</v>
      </c>
      <c r="F316" s="177" t="s">
        <v>1603</v>
      </c>
      <c r="I316" s="178"/>
      <c r="L316" s="34"/>
      <c r="M316" s="63"/>
      <c r="N316" s="35"/>
      <c r="O316" s="35"/>
      <c r="P316" s="35"/>
      <c r="Q316" s="35"/>
      <c r="R316" s="35"/>
      <c r="S316" s="35"/>
      <c r="T316" s="64"/>
      <c r="AT316" s="17" t="s">
        <v>146</v>
      </c>
      <c r="AU316" s="17" t="s">
        <v>81</v>
      </c>
    </row>
    <row r="317" spans="2:63" s="10" customFormat="1" ht="36.75" customHeight="1">
      <c r="B317" s="149"/>
      <c r="D317" s="160" t="s">
        <v>72</v>
      </c>
      <c r="E317" s="230" t="s">
        <v>1604</v>
      </c>
      <c r="F317" s="230" t="s">
        <v>1605</v>
      </c>
      <c r="I317" s="152"/>
      <c r="J317" s="231">
        <f>BK317</f>
        <v>0</v>
      </c>
      <c r="L317" s="149"/>
      <c r="M317" s="154"/>
      <c r="N317" s="155"/>
      <c r="O317" s="155"/>
      <c r="P317" s="156">
        <f>P318</f>
        <v>0</v>
      </c>
      <c r="Q317" s="155"/>
      <c r="R317" s="156">
        <f>R318</f>
        <v>0</v>
      </c>
      <c r="S317" s="155"/>
      <c r="T317" s="157">
        <f>T318</f>
        <v>0</v>
      </c>
      <c r="AR317" s="150" t="s">
        <v>145</v>
      </c>
      <c r="AT317" s="158" t="s">
        <v>72</v>
      </c>
      <c r="AU317" s="158" t="s">
        <v>73</v>
      </c>
      <c r="AY317" s="150" t="s">
        <v>137</v>
      </c>
      <c r="BK317" s="159">
        <f>BK318</f>
        <v>0</v>
      </c>
    </row>
    <row r="318" spans="2:65" s="1" customFormat="1" ht="31.5" customHeight="1">
      <c r="B318" s="163"/>
      <c r="C318" s="164" t="s">
        <v>444</v>
      </c>
      <c r="D318" s="164" t="s">
        <v>140</v>
      </c>
      <c r="E318" s="165" t="s">
        <v>77</v>
      </c>
      <c r="F318" s="166" t="s">
        <v>1606</v>
      </c>
      <c r="G318" s="167" t="s">
        <v>287</v>
      </c>
      <c r="H318" s="168">
        <v>20</v>
      </c>
      <c r="I318" s="169"/>
      <c r="J318" s="170">
        <f>ROUND(I318*H318,2)</f>
        <v>0</v>
      </c>
      <c r="K318" s="166" t="s">
        <v>3</v>
      </c>
      <c r="L318" s="34"/>
      <c r="M318" s="171" t="s">
        <v>3</v>
      </c>
      <c r="N318" s="232" t="s">
        <v>44</v>
      </c>
      <c r="O318" s="224"/>
      <c r="P318" s="233">
        <f>O318*H318</f>
        <v>0</v>
      </c>
      <c r="Q318" s="233">
        <v>0</v>
      </c>
      <c r="R318" s="233">
        <f>Q318*H318</f>
        <v>0</v>
      </c>
      <c r="S318" s="233">
        <v>0</v>
      </c>
      <c r="T318" s="234">
        <f>S318*H318</f>
        <v>0</v>
      </c>
      <c r="AR318" s="17" t="s">
        <v>1607</v>
      </c>
      <c r="AT318" s="17" t="s">
        <v>140</v>
      </c>
      <c r="AU318" s="17" t="s">
        <v>22</v>
      </c>
      <c r="AY318" s="17" t="s">
        <v>137</v>
      </c>
      <c r="BE318" s="175">
        <f>IF(N318="základní",J318,0)</f>
        <v>0</v>
      </c>
      <c r="BF318" s="175">
        <f>IF(N318="snížená",J318,0)</f>
        <v>0</v>
      </c>
      <c r="BG318" s="175">
        <f>IF(N318="zákl. přenesená",J318,0)</f>
        <v>0</v>
      </c>
      <c r="BH318" s="175">
        <f>IF(N318="sníž. přenesená",J318,0)</f>
        <v>0</v>
      </c>
      <c r="BI318" s="175">
        <f>IF(N318="nulová",J318,0)</f>
        <v>0</v>
      </c>
      <c r="BJ318" s="17" t="s">
        <v>22</v>
      </c>
      <c r="BK318" s="175">
        <f>ROUND(I318*H318,2)</f>
        <v>0</v>
      </c>
      <c r="BL318" s="17" t="s">
        <v>1607</v>
      </c>
      <c r="BM318" s="17" t="s">
        <v>1608</v>
      </c>
    </row>
    <row r="319" spans="2:12" s="1" customFormat="1" ht="6.75" customHeight="1">
      <c r="B319" s="49"/>
      <c r="C319" s="50"/>
      <c r="D319" s="50"/>
      <c r="E319" s="50"/>
      <c r="F319" s="50"/>
      <c r="G319" s="50"/>
      <c r="H319" s="50"/>
      <c r="I319" s="116"/>
      <c r="J319" s="50"/>
      <c r="K319" s="50"/>
      <c r="L319" s="34"/>
    </row>
    <row r="880" ht="13.5">
      <c r="AT880" s="223"/>
    </row>
  </sheetData>
  <sheetProtection/>
  <autoFilter ref="C88:K88"/>
  <mergeCells count="9">
    <mergeCell ref="E81:H81"/>
    <mergeCell ref="G1:H1"/>
    <mergeCell ref="L2:V2"/>
    <mergeCell ref="E7:H7"/>
    <mergeCell ref="E9:H9"/>
    <mergeCell ref="E24:H24"/>
    <mergeCell ref="E45:H45"/>
    <mergeCell ref="E47:H47"/>
    <mergeCell ref="E79:H79"/>
  </mergeCells>
  <hyperlinks>
    <hyperlink ref="F1:G1" location="C2" tooltip="Krycí list soupisu" display="1) Krycí list soupisu"/>
    <hyperlink ref="G1:H1" location="C54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45" customWidth="1"/>
    <col min="2" max="2" width="1.421875" style="245" customWidth="1"/>
    <col min="3" max="4" width="4.28125" style="245" customWidth="1"/>
    <col min="5" max="5" width="10.00390625" style="245" customWidth="1"/>
    <col min="6" max="6" width="7.8515625" style="245" customWidth="1"/>
    <col min="7" max="7" width="4.28125" style="245" customWidth="1"/>
    <col min="8" max="8" width="66.7109375" style="245" customWidth="1"/>
    <col min="9" max="10" width="17.140625" style="245" customWidth="1"/>
    <col min="11" max="11" width="1.421875" style="245" customWidth="1"/>
    <col min="12" max="16384" width="9.140625" style="245" customWidth="1"/>
  </cols>
  <sheetData>
    <row r="1" ht="37.5" customHeight="1"/>
    <row r="2" spans="2:11" ht="7.5" customHeight="1">
      <c r="B2" s="246"/>
      <c r="C2" s="247"/>
      <c r="D2" s="247"/>
      <c r="E2" s="247"/>
      <c r="F2" s="247"/>
      <c r="G2" s="247"/>
      <c r="H2" s="247"/>
      <c r="I2" s="247"/>
      <c r="J2" s="247"/>
      <c r="K2" s="248"/>
    </row>
    <row r="3" spans="2:11" s="251" customFormat="1" ht="45" customHeight="1">
      <c r="B3" s="249"/>
      <c r="C3" s="371" t="s">
        <v>1616</v>
      </c>
      <c r="D3" s="371"/>
      <c r="E3" s="371"/>
      <c r="F3" s="371"/>
      <c r="G3" s="371"/>
      <c r="H3" s="371"/>
      <c r="I3" s="371"/>
      <c r="J3" s="371"/>
      <c r="K3" s="250"/>
    </row>
    <row r="4" spans="2:11" ht="25.5" customHeight="1">
      <c r="B4" s="252"/>
      <c r="C4" s="376" t="s">
        <v>1617</v>
      </c>
      <c r="D4" s="376"/>
      <c r="E4" s="376"/>
      <c r="F4" s="376"/>
      <c r="G4" s="376"/>
      <c r="H4" s="376"/>
      <c r="I4" s="376"/>
      <c r="J4" s="376"/>
      <c r="K4" s="253"/>
    </row>
    <row r="5" spans="2:11" ht="5.25" customHeight="1">
      <c r="B5" s="252"/>
      <c r="C5" s="254"/>
      <c r="D5" s="254"/>
      <c r="E5" s="254"/>
      <c r="F5" s="254"/>
      <c r="G5" s="254"/>
      <c r="H5" s="254"/>
      <c r="I5" s="254"/>
      <c r="J5" s="254"/>
      <c r="K5" s="253"/>
    </row>
    <row r="6" spans="2:11" ht="15" customHeight="1">
      <c r="B6" s="252"/>
      <c r="C6" s="373" t="s">
        <v>1618</v>
      </c>
      <c r="D6" s="373"/>
      <c r="E6" s="373"/>
      <c r="F6" s="373"/>
      <c r="G6" s="373"/>
      <c r="H6" s="373"/>
      <c r="I6" s="373"/>
      <c r="J6" s="373"/>
      <c r="K6" s="253"/>
    </row>
    <row r="7" spans="2:11" ht="15" customHeight="1">
      <c r="B7" s="256"/>
      <c r="C7" s="373" t="s">
        <v>1619</v>
      </c>
      <c r="D7" s="373"/>
      <c r="E7" s="373"/>
      <c r="F7" s="373"/>
      <c r="G7" s="373"/>
      <c r="H7" s="373"/>
      <c r="I7" s="373"/>
      <c r="J7" s="373"/>
      <c r="K7" s="253"/>
    </row>
    <row r="8" spans="2:1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ht="15" customHeight="1">
      <c r="B9" s="256"/>
      <c r="C9" s="373" t="s">
        <v>1620</v>
      </c>
      <c r="D9" s="373"/>
      <c r="E9" s="373"/>
      <c r="F9" s="373"/>
      <c r="G9" s="373"/>
      <c r="H9" s="373"/>
      <c r="I9" s="373"/>
      <c r="J9" s="373"/>
      <c r="K9" s="253"/>
    </row>
    <row r="10" spans="2:11" ht="15" customHeight="1">
      <c r="B10" s="256"/>
      <c r="C10" s="255"/>
      <c r="D10" s="373" t="s">
        <v>1621</v>
      </c>
      <c r="E10" s="373"/>
      <c r="F10" s="373"/>
      <c r="G10" s="373"/>
      <c r="H10" s="373"/>
      <c r="I10" s="373"/>
      <c r="J10" s="373"/>
      <c r="K10" s="253"/>
    </row>
    <row r="11" spans="2:11" ht="15" customHeight="1">
      <c r="B11" s="256"/>
      <c r="C11" s="257"/>
      <c r="D11" s="373" t="s">
        <v>1622</v>
      </c>
      <c r="E11" s="373"/>
      <c r="F11" s="373"/>
      <c r="G11" s="373"/>
      <c r="H11" s="373"/>
      <c r="I11" s="373"/>
      <c r="J11" s="373"/>
      <c r="K11" s="253"/>
    </row>
    <row r="12" spans="2:11" ht="12.75" customHeight="1">
      <c r="B12" s="256"/>
      <c r="C12" s="257"/>
      <c r="D12" s="257"/>
      <c r="E12" s="257"/>
      <c r="F12" s="257"/>
      <c r="G12" s="257"/>
      <c r="H12" s="257"/>
      <c r="I12" s="257"/>
      <c r="J12" s="257"/>
      <c r="K12" s="253"/>
    </row>
    <row r="13" spans="2:11" ht="15" customHeight="1">
      <c r="B13" s="256"/>
      <c r="C13" s="257"/>
      <c r="D13" s="373" t="s">
        <v>1623</v>
      </c>
      <c r="E13" s="373"/>
      <c r="F13" s="373"/>
      <c r="G13" s="373"/>
      <c r="H13" s="373"/>
      <c r="I13" s="373"/>
      <c r="J13" s="373"/>
      <c r="K13" s="253"/>
    </row>
    <row r="14" spans="2:11" ht="15" customHeight="1">
      <c r="B14" s="256"/>
      <c r="C14" s="257"/>
      <c r="D14" s="373" t="s">
        <v>1624</v>
      </c>
      <c r="E14" s="373"/>
      <c r="F14" s="373"/>
      <c r="G14" s="373"/>
      <c r="H14" s="373"/>
      <c r="I14" s="373"/>
      <c r="J14" s="373"/>
      <c r="K14" s="253"/>
    </row>
    <row r="15" spans="2:11" ht="15" customHeight="1">
      <c r="B15" s="256"/>
      <c r="C15" s="257"/>
      <c r="D15" s="373" t="s">
        <v>1625</v>
      </c>
      <c r="E15" s="373"/>
      <c r="F15" s="373"/>
      <c r="G15" s="373"/>
      <c r="H15" s="373"/>
      <c r="I15" s="373"/>
      <c r="J15" s="373"/>
      <c r="K15" s="253"/>
    </row>
    <row r="16" spans="2:11" ht="15" customHeight="1">
      <c r="B16" s="256"/>
      <c r="C16" s="257"/>
      <c r="D16" s="257"/>
      <c r="E16" s="258" t="s">
        <v>79</v>
      </c>
      <c r="F16" s="373" t="s">
        <v>1626</v>
      </c>
      <c r="G16" s="373"/>
      <c r="H16" s="373"/>
      <c r="I16" s="373"/>
      <c r="J16" s="373"/>
      <c r="K16" s="253"/>
    </row>
    <row r="17" spans="2:11" ht="15" customHeight="1">
      <c r="B17" s="256"/>
      <c r="C17" s="257"/>
      <c r="D17" s="257"/>
      <c r="E17" s="258" t="s">
        <v>1627</v>
      </c>
      <c r="F17" s="373" t="s">
        <v>1628</v>
      </c>
      <c r="G17" s="373"/>
      <c r="H17" s="373"/>
      <c r="I17" s="373"/>
      <c r="J17" s="373"/>
      <c r="K17" s="253"/>
    </row>
    <row r="18" spans="2:11" ht="15" customHeight="1">
      <c r="B18" s="256"/>
      <c r="C18" s="257"/>
      <c r="D18" s="257"/>
      <c r="E18" s="258" t="s">
        <v>1629</v>
      </c>
      <c r="F18" s="373" t="s">
        <v>1630</v>
      </c>
      <c r="G18" s="373"/>
      <c r="H18" s="373"/>
      <c r="I18" s="373"/>
      <c r="J18" s="373"/>
      <c r="K18" s="253"/>
    </row>
    <row r="19" spans="2:11" ht="15" customHeight="1">
      <c r="B19" s="256"/>
      <c r="C19" s="257"/>
      <c r="D19" s="257"/>
      <c r="E19" s="258" t="s">
        <v>1631</v>
      </c>
      <c r="F19" s="373" t="s">
        <v>1632</v>
      </c>
      <c r="G19" s="373"/>
      <c r="H19" s="373"/>
      <c r="I19" s="373"/>
      <c r="J19" s="373"/>
      <c r="K19" s="253"/>
    </row>
    <row r="20" spans="2:11" ht="15" customHeight="1">
      <c r="B20" s="256"/>
      <c r="C20" s="257"/>
      <c r="D20" s="257"/>
      <c r="E20" s="258" t="s">
        <v>1604</v>
      </c>
      <c r="F20" s="373" t="s">
        <v>1605</v>
      </c>
      <c r="G20" s="373"/>
      <c r="H20" s="373"/>
      <c r="I20" s="373"/>
      <c r="J20" s="373"/>
      <c r="K20" s="253"/>
    </row>
    <row r="21" spans="2:11" ht="15" customHeight="1">
      <c r="B21" s="256"/>
      <c r="C21" s="257"/>
      <c r="D21" s="257"/>
      <c r="E21" s="258" t="s">
        <v>1633</v>
      </c>
      <c r="F21" s="373" t="s">
        <v>1634</v>
      </c>
      <c r="G21" s="373"/>
      <c r="H21" s="373"/>
      <c r="I21" s="373"/>
      <c r="J21" s="373"/>
      <c r="K21" s="253"/>
    </row>
    <row r="22" spans="2:11" ht="12.75" customHeight="1">
      <c r="B22" s="256"/>
      <c r="C22" s="257"/>
      <c r="D22" s="257"/>
      <c r="E22" s="257"/>
      <c r="F22" s="257"/>
      <c r="G22" s="257"/>
      <c r="H22" s="257"/>
      <c r="I22" s="257"/>
      <c r="J22" s="257"/>
      <c r="K22" s="253"/>
    </row>
    <row r="23" spans="2:11" ht="15" customHeight="1">
      <c r="B23" s="256"/>
      <c r="C23" s="373" t="s">
        <v>1635</v>
      </c>
      <c r="D23" s="373"/>
      <c r="E23" s="373"/>
      <c r="F23" s="373"/>
      <c r="G23" s="373"/>
      <c r="H23" s="373"/>
      <c r="I23" s="373"/>
      <c r="J23" s="373"/>
      <c r="K23" s="253"/>
    </row>
    <row r="24" spans="2:11" ht="15" customHeight="1">
      <c r="B24" s="256"/>
      <c r="C24" s="373" t="s">
        <v>1636</v>
      </c>
      <c r="D24" s="373"/>
      <c r="E24" s="373"/>
      <c r="F24" s="373"/>
      <c r="G24" s="373"/>
      <c r="H24" s="373"/>
      <c r="I24" s="373"/>
      <c r="J24" s="373"/>
      <c r="K24" s="253"/>
    </row>
    <row r="25" spans="2:11" ht="15" customHeight="1">
      <c r="B25" s="256"/>
      <c r="C25" s="255"/>
      <c r="D25" s="373" t="s">
        <v>1637</v>
      </c>
      <c r="E25" s="373"/>
      <c r="F25" s="373"/>
      <c r="G25" s="373"/>
      <c r="H25" s="373"/>
      <c r="I25" s="373"/>
      <c r="J25" s="373"/>
      <c r="K25" s="253"/>
    </row>
    <row r="26" spans="2:11" ht="15" customHeight="1">
      <c r="B26" s="256"/>
      <c r="C26" s="257"/>
      <c r="D26" s="373" t="s">
        <v>1638</v>
      </c>
      <c r="E26" s="373"/>
      <c r="F26" s="373"/>
      <c r="G26" s="373"/>
      <c r="H26" s="373"/>
      <c r="I26" s="373"/>
      <c r="J26" s="373"/>
      <c r="K26" s="253"/>
    </row>
    <row r="27" spans="2:11" ht="12.75" customHeight="1">
      <c r="B27" s="256"/>
      <c r="C27" s="257"/>
      <c r="D27" s="257"/>
      <c r="E27" s="257"/>
      <c r="F27" s="257"/>
      <c r="G27" s="257"/>
      <c r="H27" s="257"/>
      <c r="I27" s="257"/>
      <c r="J27" s="257"/>
      <c r="K27" s="253"/>
    </row>
    <row r="28" spans="2:11" ht="15" customHeight="1">
      <c r="B28" s="256"/>
      <c r="C28" s="257"/>
      <c r="D28" s="373" t="s">
        <v>1639</v>
      </c>
      <c r="E28" s="373"/>
      <c r="F28" s="373"/>
      <c r="G28" s="373"/>
      <c r="H28" s="373"/>
      <c r="I28" s="373"/>
      <c r="J28" s="373"/>
      <c r="K28" s="253"/>
    </row>
    <row r="29" spans="2:11" ht="15" customHeight="1">
      <c r="B29" s="256"/>
      <c r="C29" s="257"/>
      <c r="D29" s="373" t="s">
        <v>1640</v>
      </c>
      <c r="E29" s="373"/>
      <c r="F29" s="373"/>
      <c r="G29" s="373"/>
      <c r="H29" s="373"/>
      <c r="I29" s="373"/>
      <c r="J29" s="373"/>
      <c r="K29" s="253"/>
    </row>
    <row r="30" spans="2:11" ht="12.75" customHeight="1">
      <c r="B30" s="256"/>
      <c r="C30" s="257"/>
      <c r="D30" s="257"/>
      <c r="E30" s="257"/>
      <c r="F30" s="257"/>
      <c r="G30" s="257"/>
      <c r="H30" s="257"/>
      <c r="I30" s="257"/>
      <c r="J30" s="257"/>
      <c r="K30" s="253"/>
    </row>
    <row r="31" spans="2:11" ht="15" customHeight="1">
      <c r="B31" s="256"/>
      <c r="C31" s="257"/>
      <c r="D31" s="373" t="s">
        <v>1641</v>
      </c>
      <c r="E31" s="373"/>
      <c r="F31" s="373"/>
      <c r="G31" s="373"/>
      <c r="H31" s="373"/>
      <c r="I31" s="373"/>
      <c r="J31" s="373"/>
      <c r="K31" s="253"/>
    </row>
    <row r="32" spans="2:11" ht="15" customHeight="1">
      <c r="B32" s="256"/>
      <c r="C32" s="257"/>
      <c r="D32" s="373" t="s">
        <v>1642</v>
      </c>
      <c r="E32" s="373"/>
      <c r="F32" s="373"/>
      <c r="G32" s="373"/>
      <c r="H32" s="373"/>
      <c r="I32" s="373"/>
      <c r="J32" s="373"/>
      <c r="K32" s="253"/>
    </row>
    <row r="33" spans="2:11" ht="15" customHeight="1">
      <c r="B33" s="256"/>
      <c r="C33" s="257"/>
      <c r="D33" s="373" t="s">
        <v>1643</v>
      </c>
      <c r="E33" s="373"/>
      <c r="F33" s="373"/>
      <c r="G33" s="373"/>
      <c r="H33" s="373"/>
      <c r="I33" s="373"/>
      <c r="J33" s="373"/>
      <c r="K33" s="253"/>
    </row>
    <row r="34" spans="2:11" ht="15" customHeight="1">
      <c r="B34" s="256"/>
      <c r="C34" s="257"/>
      <c r="D34" s="255"/>
      <c r="E34" s="259" t="s">
        <v>122</v>
      </c>
      <c r="F34" s="255"/>
      <c r="G34" s="373" t="s">
        <v>1644</v>
      </c>
      <c r="H34" s="373"/>
      <c r="I34" s="373"/>
      <c r="J34" s="373"/>
      <c r="K34" s="253"/>
    </row>
    <row r="35" spans="2:11" ht="30.75" customHeight="1">
      <c r="B35" s="256"/>
      <c r="C35" s="257"/>
      <c r="D35" s="255"/>
      <c r="E35" s="259" t="s">
        <v>1645</v>
      </c>
      <c r="F35" s="255"/>
      <c r="G35" s="373" t="s">
        <v>1646</v>
      </c>
      <c r="H35" s="373"/>
      <c r="I35" s="373"/>
      <c r="J35" s="373"/>
      <c r="K35" s="253"/>
    </row>
    <row r="36" spans="2:11" ht="15" customHeight="1">
      <c r="B36" s="256"/>
      <c r="C36" s="257"/>
      <c r="D36" s="255"/>
      <c r="E36" s="259" t="s">
        <v>54</v>
      </c>
      <c r="F36" s="255"/>
      <c r="G36" s="373" t="s">
        <v>1647</v>
      </c>
      <c r="H36" s="373"/>
      <c r="I36" s="373"/>
      <c r="J36" s="373"/>
      <c r="K36" s="253"/>
    </row>
    <row r="37" spans="2:11" ht="15" customHeight="1">
      <c r="B37" s="256"/>
      <c r="C37" s="257"/>
      <c r="D37" s="255"/>
      <c r="E37" s="259" t="s">
        <v>123</v>
      </c>
      <c r="F37" s="255"/>
      <c r="G37" s="373" t="s">
        <v>1648</v>
      </c>
      <c r="H37" s="373"/>
      <c r="I37" s="373"/>
      <c r="J37" s="373"/>
      <c r="K37" s="253"/>
    </row>
    <row r="38" spans="2:11" ht="15" customHeight="1">
      <c r="B38" s="256"/>
      <c r="C38" s="257"/>
      <c r="D38" s="255"/>
      <c r="E38" s="259" t="s">
        <v>124</v>
      </c>
      <c r="F38" s="255"/>
      <c r="G38" s="373" t="s">
        <v>1649</v>
      </c>
      <c r="H38" s="373"/>
      <c r="I38" s="373"/>
      <c r="J38" s="373"/>
      <c r="K38" s="253"/>
    </row>
    <row r="39" spans="2:11" ht="15" customHeight="1">
      <c r="B39" s="256"/>
      <c r="C39" s="257"/>
      <c r="D39" s="255"/>
      <c r="E39" s="259" t="s">
        <v>125</v>
      </c>
      <c r="F39" s="255"/>
      <c r="G39" s="373" t="s">
        <v>1650</v>
      </c>
      <c r="H39" s="373"/>
      <c r="I39" s="373"/>
      <c r="J39" s="373"/>
      <c r="K39" s="253"/>
    </row>
    <row r="40" spans="2:11" ht="15" customHeight="1">
      <c r="B40" s="256"/>
      <c r="C40" s="257"/>
      <c r="D40" s="255"/>
      <c r="E40" s="259" t="s">
        <v>1651</v>
      </c>
      <c r="F40" s="255"/>
      <c r="G40" s="373" t="s">
        <v>1652</v>
      </c>
      <c r="H40" s="373"/>
      <c r="I40" s="373"/>
      <c r="J40" s="373"/>
      <c r="K40" s="253"/>
    </row>
    <row r="41" spans="2:11" ht="15" customHeight="1">
      <c r="B41" s="256"/>
      <c r="C41" s="257"/>
      <c r="D41" s="255"/>
      <c r="E41" s="259"/>
      <c r="F41" s="255"/>
      <c r="G41" s="373" t="s">
        <v>1653</v>
      </c>
      <c r="H41" s="373"/>
      <c r="I41" s="373"/>
      <c r="J41" s="373"/>
      <c r="K41" s="253"/>
    </row>
    <row r="42" spans="2:11" ht="15" customHeight="1">
      <c r="B42" s="256"/>
      <c r="C42" s="257"/>
      <c r="D42" s="255"/>
      <c r="E42" s="259" t="s">
        <v>1654</v>
      </c>
      <c r="F42" s="255"/>
      <c r="G42" s="373" t="s">
        <v>1655</v>
      </c>
      <c r="H42" s="373"/>
      <c r="I42" s="373"/>
      <c r="J42" s="373"/>
      <c r="K42" s="253"/>
    </row>
    <row r="43" spans="2:11" ht="15" customHeight="1">
      <c r="B43" s="256"/>
      <c r="C43" s="257"/>
      <c r="D43" s="255"/>
      <c r="E43" s="259" t="s">
        <v>127</v>
      </c>
      <c r="F43" s="255"/>
      <c r="G43" s="373" t="s">
        <v>1656</v>
      </c>
      <c r="H43" s="373"/>
      <c r="I43" s="373"/>
      <c r="J43" s="373"/>
      <c r="K43" s="253"/>
    </row>
    <row r="44" spans="2:11" ht="12.75" customHeight="1">
      <c r="B44" s="256"/>
      <c r="C44" s="257"/>
      <c r="D44" s="255"/>
      <c r="E44" s="255"/>
      <c r="F44" s="255"/>
      <c r="G44" s="255"/>
      <c r="H44" s="255"/>
      <c r="I44" s="255"/>
      <c r="J44" s="255"/>
      <c r="K44" s="253"/>
    </row>
    <row r="45" spans="2:11" ht="15" customHeight="1">
      <c r="B45" s="256"/>
      <c r="C45" s="257"/>
      <c r="D45" s="373" t="s">
        <v>1657</v>
      </c>
      <c r="E45" s="373"/>
      <c r="F45" s="373"/>
      <c r="G45" s="373"/>
      <c r="H45" s="373"/>
      <c r="I45" s="373"/>
      <c r="J45" s="373"/>
      <c r="K45" s="253"/>
    </row>
    <row r="46" spans="2:11" ht="15" customHeight="1">
      <c r="B46" s="256"/>
      <c r="C46" s="257"/>
      <c r="D46" s="257"/>
      <c r="E46" s="373" t="s">
        <v>1658</v>
      </c>
      <c r="F46" s="373"/>
      <c r="G46" s="373"/>
      <c r="H46" s="373"/>
      <c r="I46" s="373"/>
      <c r="J46" s="373"/>
      <c r="K46" s="253"/>
    </row>
    <row r="47" spans="2:11" ht="15" customHeight="1">
      <c r="B47" s="256"/>
      <c r="C47" s="257"/>
      <c r="D47" s="257"/>
      <c r="E47" s="373" t="s">
        <v>1659</v>
      </c>
      <c r="F47" s="373"/>
      <c r="G47" s="373"/>
      <c r="H47" s="373"/>
      <c r="I47" s="373"/>
      <c r="J47" s="373"/>
      <c r="K47" s="253"/>
    </row>
    <row r="48" spans="2:11" ht="15" customHeight="1">
      <c r="B48" s="256"/>
      <c r="C48" s="257"/>
      <c r="D48" s="257"/>
      <c r="E48" s="373" t="s">
        <v>1660</v>
      </c>
      <c r="F48" s="373"/>
      <c r="G48" s="373"/>
      <c r="H48" s="373"/>
      <c r="I48" s="373"/>
      <c r="J48" s="373"/>
      <c r="K48" s="253"/>
    </row>
    <row r="49" spans="2:11" ht="15" customHeight="1">
      <c r="B49" s="256"/>
      <c r="C49" s="257"/>
      <c r="D49" s="373" t="s">
        <v>1661</v>
      </c>
      <c r="E49" s="373"/>
      <c r="F49" s="373"/>
      <c r="G49" s="373"/>
      <c r="H49" s="373"/>
      <c r="I49" s="373"/>
      <c r="J49" s="373"/>
      <c r="K49" s="253"/>
    </row>
    <row r="50" spans="2:11" ht="25.5" customHeight="1">
      <c r="B50" s="252"/>
      <c r="C50" s="376" t="s">
        <v>1662</v>
      </c>
      <c r="D50" s="376"/>
      <c r="E50" s="376"/>
      <c r="F50" s="376"/>
      <c r="G50" s="376"/>
      <c r="H50" s="376"/>
      <c r="I50" s="376"/>
      <c r="J50" s="376"/>
      <c r="K50" s="253"/>
    </row>
    <row r="51" spans="2:11" ht="5.25" customHeight="1">
      <c r="B51" s="252"/>
      <c r="C51" s="254"/>
      <c r="D51" s="254"/>
      <c r="E51" s="254"/>
      <c r="F51" s="254"/>
      <c r="G51" s="254"/>
      <c r="H51" s="254"/>
      <c r="I51" s="254"/>
      <c r="J51" s="254"/>
      <c r="K51" s="253"/>
    </row>
    <row r="52" spans="2:11" ht="15" customHeight="1">
      <c r="B52" s="252"/>
      <c r="C52" s="373" t="s">
        <v>1663</v>
      </c>
      <c r="D52" s="373"/>
      <c r="E52" s="373"/>
      <c r="F52" s="373"/>
      <c r="G52" s="373"/>
      <c r="H52" s="373"/>
      <c r="I52" s="373"/>
      <c r="J52" s="373"/>
      <c r="K52" s="253"/>
    </row>
    <row r="53" spans="2:11" ht="15" customHeight="1">
      <c r="B53" s="252"/>
      <c r="C53" s="373" t="s">
        <v>1664</v>
      </c>
      <c r="D53" s="373"/>
      <c r="E53" s="373"/>
      <c r="F53" s="373"/>
      <c r="G53" s="373"/>
      <c r="H53" s="373"/>
      <c r="I53" s="373"/>
      <c r="J53" s="373"/>
      <c r="K53" s="253"/>
    </row>
    <row r="54" spans="2:11" ht="12.75" customHeight="1">
      <c r="B54" s="252"/>
      <c r="C54" s="255"/>
      <c r="D54" s="255"/>
      <c r="E54" s="255"/>
      <c r="F54" s="255"/>
      <c r="G54" s="255"/>
      <c r="H54" s="255"/>
      <c r="I54" s="255"/>
      <c r="J54" s="255"/>
      <c r="K54" s="253"/>
    </row>
    <row r="55" spans="2:11" ht="15" customHeight="1">
      <c r="B55" s="252"/>
      <c r="C55" s="373" t="s">
        <v>1665</v>
      </c>
      <c r="D55" s="373"/>
      <c r="E55" s="373"/>
      <c r="F55" s="373"/>
      <c r="G55" s="373"/>
      <c r="H55" s="373"/>
      <c r="I55" s="373"/>
      <c r="J55" s="373"/>
      <c r="K55" s="253"/>
    </row>
    <row r="56" spans="2:11" ht="15" customHeight="1">
      <c r="B56" s="252"/>
      <c r="C56" s="257"/>
      <c r="D56" s="373" t="s">
        <v>1666</v>
      </c>
      <c r="E56" s="373"/>
      <c r="F56" s="373"/>
      <c r="G56" s="373"/>
      <c r="H56" s="373"/>
      <c r="I56" s="373"/>
      <c r="J56" s="373"/>
      <c r="K56" s="253"/>
    </row>
    <row r="57" spans="2:11" ht="15" customHeight="1">
      <c r="B57" s="252"/>
      <c r="C57" s="257"/>
      <c r="D57" s="373" t="s">
        <v>1667</v>
      </c>
      <c r="E57" s="373"/>
      <c r="F57" s="373"/>
      <c r="G57" s="373"/>
      <c r="H57" s="373"/>
      <c r="I57" s="373"/>
      <c r="J57" s="373"/>
      <c r="K57" s="253"/>
    </row>
    <row r="58" spans="2:11" ht="15" customHeight="1">
      <c r="B58" s="252"/>
      <c r="C58" s="257"/>
      <c r="D58" s="373" t="s">
        <v>1668</v>
      </c>
      <c r="E58" s="373"/>
      <c r="F58" s="373"/>
      <c r="G58" s="373"/>
      <c r="H58" s="373"/>
      <c r="I58" s="373"/>
      <c r="J58" s="373"/>
      <c r="K58" s="253"/>
    </row>
    <row r="59" spans="2:11" ht="15" customHeight="1">
      <c r="B59" s="252"/>
      <c r="C59" s="257"/>
      <c r="D59" s="373" t="s">
        <v>1669</v>
      </c>
      <c r="E59" s="373"/>
      <c r="F59" s="373"/>
      <c r="G59" s="373"/>
      <c r="H59" s="373"/>
      <c r="I59" s="373"/>
      <c r="J59" s="373"/>
      <c r="K59" s="253"/>
    </row>
    <row r="60" spans="2:11" ht="15" customHeight="1">
      <c r="B60" s="252"/>
      <c r="C60" s="257"/>
      <c r="D60" s="375" t="s">
        <v>1670</v>
      </c>
      <c r="E60" s="375"/>
      <c r="F60" s="375"/>
      <c r="G60" s="375"/>
      <c r="H60" s="375"/>
      <c r="I60" s="375"/>
      <c r="J60" s="375"/>
      <c r="K60" s="253"/>
    </row>
    <row r="61" spans="2:11" ht="15" customHeight="1">
      <c r="B61" s="252"/>
      <c r="C61" s="257"/>
      <c r="D61" s="373" t="s">
        <v>1671</v>
      </c>
      <c r="E61" s="373"/>
      <c r="F61" s="373"/>
      <c r="G61" s="373"/>
      <c r="H61" s="373"/>
      <c r="I61" s="373"/>
      <c r="J61" s="373"/>
      <c r="K61" s="253"/>
    </row>
    <row r="62" spans="2:11" ht="12.75" customHeight="1">
      <c r="B62" s="252"/>
      <c r="C62" s="257"/>
      <c r="D62" s="257"/>
      <c r="E62" s="260"/>
      <c r="F62" s="257"/>
      <c r="G62" s="257"/>
      <c r="H62" s="257"/>
      <c r="I62" s="257"/>
      <c r="J62" s="257"/>
      <c r="K62" s="253"/>
    </row>
    <row r="63" spans="2:11" ht="15" customHeight="1">
      <c r="B63" s="252"/>
      <c r="C63" s="257"/>
      <c r="D63" s="373" t="s">
        <v>1672</v>
      </c>
      <c r="E63" s="373"/>
      <c r="F63" s="373"/>
      <c r="G63" s="373"/>
      <c r="H63" s="373"/>
      <c r="I63" s="373"/>
      <c r="J63" s="373"/>
      <c r="K63" s="253"/>
    </row>
    <row r="64" spans="2:11" ht="15" customHeight="1">
      <c r="B64" s="252"/>
      <c r="C64" s="257"/>
      <c r="D64" s="375" t="s">
        <v>1673</v>
      </c>
      <c r="E64" s="375"/>
      <c r="F64" s="375"/>
      <c r="G64" s="375"/>
      <c r="H64" s="375"/>
      <c r="I64" s="375"/>
      <c r="J64" s="375"/>
      <c r="K64" s="253"/>
    </row>
    <row r="65" spans="2:11" ht="15" customHeight="1">
      <c r="B65" s="252"/>
      <c r="C65" s="257"/>
      <c r="D65" s="373" t="s">
        <v>1674</v>
      </c>
      <c r="E65" s="373"/>
      <c r="F65" s="373"/>
      <c r="G65" s="373"/>
      <c r="H65" s="373"/>
      <c r="I65" s="373"/>
      <c r="J65" s="373"/>
      <c r="K65" s="253"/>
    </row>
    <row r="66" spans="2:11" ht="15" customHeight="1">
      <c r="B66" s="252"/>
      <c r="C66" s="257"/>
      <c r="D66" s="373" t="s">
        <v>1675</v>
      </c>
      <c r="E66" s="373"/>
      <c r="F66" s="373"/>
      <c r="G66" s="373"/>
      <c r="H66" s="373"/>
      <c r="I66" s="373"/>
      <c r="J66" s="373"/>
      <c r="K66" s="253"/>
    </row>
    <row r="67" spans="2:11" ht="15" customHeight="1">
      <c r="B67" s="252"/>
      <c r="C67" s="257"/>
      <c r="D67" s="373" t="s">
        <v>1676</v>
      </c>
      <c r="E67" s="373"/>
      <c r="F67" s="373"/>
      <c r="G67" s="373"/>
      <c r="H67" s="373"/>
      <c r="I67" s="373"/>
      <c r="J67" s="373"/>
      <c r="K67" s="253"/>
    </row>
    <row r="68" spans="2:11" ht="15" customHeight="1">
      <c r="B68" s="252"/>
      <c r="C68" s="257"/>
      <c r="D68" s="373" t="s">
        <v>1677</v>
      </c>
      <c r="E68" s="373"/>
      <c r="F68" s="373"/>
      <c r="G68" s="373"/>
      <c r="H68" s="373"/>
      <c r="I68" s="373"/>
      <c r="J68" s="373"/>
      <c r="K68" s="253"/>
    </row>
    <row r="69" spans="2:11" ht="12.75" customHeight="1">
      <c r="B69" s="261"/>
      <c r="C69" s="262"/>
      <c r="D69" s="262"/>
      <c r="E69" s="262"/>
      <c r="F69" s="262"/>
      <c r="G69" s="262"/>
      <c r="H69" s="262"/>
      <c r="I69" s="262"/>
      <c r="J69" s="262"/>
      <c r="K69" s="263"/>
    </row>
    <row r="70" spans="2:11" ht="18.75" customHeight="1">
      <c r="B70" s="264"/>
      <c r="C70" s="264"/>
      <c r="D70" s="264"/>
      <c r="E70" s="264"/>
      <c r="F70" s="264"/>
      <c r="G70" s="264"/>
      <c r="H70" s="264"/>
      <c r="I70" s="264"/>
      <c r="J70" s="264"/>
      <c r="K70" s="265"/>
    </row>
    <row r="71" spans="2:11" ht="18.75" customHeight="1">
      <c r="B71" s="265"/>
      <c r="C71" s="265"/>
      <c r="D71" s="265"/>
      <c r="E71" s="265"/>
      <c r="F71" s="265"/>
      <c r="G71" s="265"/>
      <c r="H71" s="265"/>
      <c r="I71" s="265"/>
      <c r="J71" s="265"/>
      <c r="K71" s="265"/>
    </row>
    <row r="72" spans="2:11" ht="7.5" customHeight="1">
      <c r="B72" s="266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ht="45" customHeight="1">
      <c r="B73" s="269"/>
      <c r="C73" s="374" t="s">
        <v>1615</v>
      </c>
      <c r="D73" s="374"/>
      <c r="E73" s="374"/>
      <c r="F73" s="374"/>
      <c r="G73" s="374"/>
      <c r="H73" s="374"/>
      <c r="I73" s="374"/>
      <c r="J73" s="374"/>
      <c r="K73" s="270"/>
    </row>
    <row r="74" spans="2:11" ht="17.25" customHeight="1">
      <c r="B74" s="269"/>
      <c r="C74" s="271" t="s">
        <v>1678</v>
      </c>
      <c r="D74" s="271"/>
      <c r="E74" s="271"/>
      <c r="F74" s="271" t="s">
        <v>1679</v>
      </c>
      <c r="G74" s="272"/>
      <c r="H74" s="271" t="s">
        <v>123</v>
      </c>
      <c r="I74" s="271" t="s">
        <v>58</v>
      </c>
      <c r="J74" s="271" t="s">
        <v>1680</v>
      </c>
      <c r="K74" s="270"/>
    </row>
    <row r="75" spans="2:11" ht="17.25" customHeight="1">
      <c r="B75" s="269"/>
      <c r="C75" s="273" t="s">
        <v>1681</v>
      </c>
      <c r="D75" s="273"/>
      <c r="E75" s="273"/>
      <c r="F75" s="274" t="s">
        <v>1682</v>
      </c>
      <c r="G75" s="275"/>
      <c r="H75" s="273"/>
      <c r="I75" s="273"/>
      <c r="J75" s="273" t="s">
        <v>1683</v>
      </c>
      <c r="K75" s="270"/>
    </row>
    <row r="76" spans="2:11" ht="5.25" customHeight="1">
      <c r="B76" s="269"/>
      <c r="C76" s="276"/>
      <c r="D76" s="276"/>
      <c r="E76" s="276"/>
      <c r="F76" s="276"/>
      <c r="G76" s="277"/>
      <c r="H76" s="276"/>
      <c r="I76" s="276"/>
      <c r="J76" s="276"/>
      <c r="K76" s="270"/>
    </row>
    <row r="77" spans="2:11" ht="15" customHeight="1">
      <c r="B77" s="269"/>
      <c r="C77" s="259" t="s">
        <v>54</v>
      </c>
      <c r="D77" s="276"/>
      <c r="E77" s="276"/>
      <c r="F77" s="278" t="s">
        <v>1684</v>
      </c>
      <c r="G77" s="277"/>
      <c r="H77" s="259" t="s">
        <v>1685</v>
      </c>
      <c r="I77" s="259" t="s">
        <v>1686</v>
      </c>
      <c r="J77" s="259">
        <v>20</v>
      </c>
      <c r="K77" s="270"/>
    </row>
    <row r="78" spans="2:11" ht="15" customHeight="1">
      <c r="B78" s="269"/>
      <c r="C78" s="259" t="s">
        <v>1687</v>
      </c>
      <c r="D78" s="259"/>
      <c r="E78" s="259"/>
      <c r="F78" s="278" t="s">
        <v>1684</v>
      </c>
      <c r="G78" s="277"/>
      <c r="H78" s="259" t="s">
        <v>1688</v>
      </c>
      <c r="I78" s="259" t="s">
        <v>1686</v>
      </c>
      <c r="J78" s="259">
        <v>120</v>
      </c>
      <c r="K78" s="270"/>
    </row>
    <row r="79" spans="2:11" ht="15" customHeight="1">
      <c r="B79" s="279"/>
      <c r="C79" s="259" t="s">
        <v>1689</v>
      </c>
      <c r="D79" s="259"/>
      <c r="E79" s="259"/>
      <c r="F79" s="278" t="s">
        <v>1690</v>
      </c>
      <c r="G79" s="277"/>
      <c r="H79" s="259" t="s">
        <v>1691</v>
      </c>
      <c r="I79" s="259" t="s">
        <v>1686</v>
      </c>
      <c r="J79" s="259">
        <v>50</v>
      </c>
      <c r="K79" s="270"/>
    </row>
    <row r="80" spans="2:11" ht="15" customHeight="1">
      <c r="B80" s="279"/>
      <c r="C80" s="259" t="s">
        <v>1692</v>
      </c>
      <c r="D80" s="259"/>
      <c r="E80" s="259"/>
      <c r="F80" s="278" t="s">
        <v>1684</v>
      </c>
      <c r="G80" s="277"/>
      <c r="H80" s="259" t="s">
        <v>1693</v>
      </c>
      <c r="I80" s="259" t="s">
        <v>1694</v>
      </c>
      <c r="J80" s="259"/>
      <c r="K80" s="270"/>
    </row>
    <row r="81" spans="2:11" ht="15" customHeight="1">
      <c r="B81" s="279"/>
      <c r="C81" s="280" t="s">
        <v>1695</v>
      </c>
      <c r="D81" s="280"/>
      <c r="E81" s="280"/>
      <c r="F81" s="281" t="s">
        <v>1690</v>
      </c>
      <c r="G81" s="280"/>
      <c r="H81" s="280" t="s">
        <v>1696</v>
      </c>
      <c r="I81" s="280" t="s">
        <v>1686</v>
      </c>
      <c r="J81" s="280">
        <v>15</v>
      </c>
      <c r="K81" s="270"/>
    </row>
    <row r="82" spans="2:11" ht="15" customHeight="1">
      <c r="B82" s="279"/>
      <c r="C82" s="280" t="s">
        <v>1697</v>
      </c>
      <c r="D82" s="280"/>
      <c r="E82" s="280"/>
      <c r="F82" s="281" t="s">
        <v>1690</v>
      </c>
      <c r="G82" s="280"/>
      <c r="H82" s="280" t="s">
        <v>1698</v>
      </c>
      <c r="I82" s="280" t="s">
        <v>1686</v>
      </c>
      <c r="J82" s="280">
        <v>15</v>
      </c>
      <c r="K82" s="270"/>
    </row>
    <row r="83" spans="2:11" ht="15" customHeight="1">
      <c r="B83" s="279"/>
      <c r="C83" s="280" t="s">
        <v>1699</v>
      </c>
      <c r="D83" s="280"/>
      <c r="E83" s="280"/>
      <c r="F83" s="281" t="s">
        <v>1690</v>
      </c>
      <c r="G83" s="280"/>
      <c r="H83" s="280" t="s">
        <v>1700</v>
      </c>
      <c r="I83" s="280" t="s">
        <v>1686</v>
      </c>
      <c r="J83" s="280">
        <v>20</v>
      </c>
      <c r="K83" s="270"/>
    </row>
    <row r="84" spans="2:11" ht="15" customHeight="1">
      <c r="B84" s="279"/>
      <c r="C84" s="280" t="s">
        <v>1701</v>
      </c>
      <c r="D84" s="280"/>
      <c r="E84" s="280"/>
      <c r="F84" s="281" t="s">
        <v>1690</v>
      </c>
      <c r="G84" s="280"/>
      <c r="H84" s="280" t="s">
        <v>1702</v>
      </c>
      <c r="I84" s="280" t="s">
        <v>1686</v>
      </c>
      <c r="J84" s="280">
        <v>20</v>
      </c>
      <c r="K84" s="270"/>
    </row>
    <row r="85" spans="2:11" ht="15" customHeight="1">
      <c r="B85" s="279"/>
      <c r="C85" s="259" t="s">
        <v>1703</v>
      </c>
      <c r="D85" s="259"/>
      <c r="E85" s="259"/>
      <c r="F85" s="278" t="s">
        <v>1690</v>
      </c>
      <c r="G85" s="277"/>
      <c r="H85" s="259" t="s">
        <v>1704</v>
      </c>
      <c r="I85" s="259" t="s">
        <v>1686</v>
      </c>
      <c r="J85" s="259">
        <v>50</v>
      </c>
      <c r="K85" s="270"/>
    </row>
    <row r="86" spans="2:11" ht="15" customHeight="1">
      <c r="B86" s="279"/>
      <c r="C86" s="259" t="s">
        <v>1705</v>
      </c>
      <c r="D86" s="259"/>
      <c r="E86" s="259"/>
      <c r="F86" s="278" t="s">
        <v>1690</v>
      </c>
      <c r="G86" s="277"/>
      <c r="H86" s="259" t="s">
        <v>1706</v>
      </c>
      <c r="I86" s="259" t="s">
        <v>1686</v>
      </c>
      <c r="J86" s="259">
        <v>20</v>
      </c>
      <c r="K86" s="270"/>
    </row>
    <row r="87" spans="2:11" ht="15" customHeight="1">
      <c r="B87" s="279"/>
      <c r="C87" s="259" t="s">
        <v>1707</v>
      </c>
      <c r="D87" s="259"/>
      <c r="E87" s="259"/>
      <c r="F87" s="278" t="s">
        <v>1690</v>
      </c>
      <c r="G87" s="277"/>
      <c r="H87" s="259" t="s">
        <v>1708</v>
      </c>
      <c r="I87" s="259" t="s">
        <v>1686</v>
      </c>
      <c r="J87" s="259">
        <v>20</v>
      </c>
      <c r="K87" s="270"/>
    </row>
    <row r="88" spans="2:11" ht="15" customHeight="1">
      <c r="B88" s="279"/>
      <c r="C88" s="259" t="s">
        <v>1709</v>
      </c>
      <c r="D88" s="259"/>
      <c r="E88" s="259"/>
      <c r="F88" s="278" t="s">
        <v>1690</v>
      </c>
      <c r="G88" s="277"/>
      <c r="H88" s="259" t="s">
        <v>1710</v>
      </c>
      <c r="I88" s="259" t="s">
        <v>1686</v>
      </c>
      <c r="J88" s="259">
        <v>50</v>
      </c>
      <c r="K88" s="270"/>
    </row>
    <row r="89" spans="2:11" ht="15" customHeight="1">
      <c r="B89" s="279"/>
      <c r="C89" s="259" t="s">
        <v>1711</v>
      </c>
      <c r="D89" s="259"/>
      <c r="E89" s="259"/>
      <c r="F89" s="278" t="s">
        <v>1690</v>
      </c>
      <c r="G89" s="277"/>
      <c r="H89" s="259" t="s">
        <v>1711</v>
      </c>
      <c r="I89" s="259" t="s">
        <v>1686</v>
      </c>
      <c r="J89" s="259">
        <v>50</v>
      </c>
      <c r="K89" s="270"/>
    </row>
    <row r="90" spans="2:11" ht="15" customHeight="1">
      <c r="B90" s="279"/>
      <c r="C90" s="259" t="s">
        <v>128</v>
      </c>
      <c r="D90" s="259"/>
      <c r="E90" s="259"/>
      <c r="F90" s="278" t="s">
        <v>1690</v>
      </c>
      <c r="G90" s="277"/>
      <c r="H90" s="259" t="s">
        <v>1712</v>
      </c>
      <c r="I90" s="259" t="s">
        <v>1686</v>
      </c>
      <c r="J90" s="259">
        <v>255</v>
      </c>
      <c r="K90" s="270"/>
    </row>
    <row r="91" spans="2:11" ht="15" customHeight="1">
      <c r="B91" s="279"/>
      <c r="C91" s="259" t="s">
        <v>1713</v>
      </c>
      <c r="D91" s="259"/>
      <c r="E91" s="259"/>
      <c r="F91" s="278" t="s">
        <v>1684</v>
      </c>
      <c r="G91" s="277"/>
      <c r="H91" s="259" t="s">
        <v>1714</v>
      </c>
      <c r="I91" s="259" t="s">
        <v>1715</v>
      </c>
      <c r="J91" s="259"/>
      <c r="K91" s="270"/>
    </row>
    <row r="92" spans="2:11" ht="15" customHeight="1">
      <c r="B92" s="279"/>
      <c r="C92" s="259" t="s">
        <v>1716</v>
      </c>
      <c r="D92" s="259"/>
      <c r="E92" s="259"/>
      <c r="F92" s="278" t="s">
        <v>1684</v>
      </c>
      <c r="G92" s="277"/>
      <c r="H92" s="259" t="s">
        <v>1717</v>
      </c>
      <c r="I92" s="259" t="s">
        <v>1718</v>
      </c>
      <c r="J92" s="259"/>
      <c r="K92" s="270"/>
    </row>
    <row r="93" spans="2:11" ht="15" customHeight="1">
      <c r="B93" s="279"/>
      <c r="C93" s="259" t="s">
        <v>1719</v>
      </c>
      <c r="D93" s="259"/>
      <c r="E93" s="259"/>
      <c r="F93" s="278" t="s">
        <v>1684</v>
      </c>
      <c r="G93" s="277"/>
      <c r="H93" s="259" t="s">
        <v>1719</v>
      </c>
      <c r="I93" s="259" t="s">
        <v>1718</v>
      </c>
      <c r="J93" s="259"/>
      <c r="K93" s="270"/>
    </row>
    <row r="94" spans="2:11" ht="15" customHeight="1">
      <c r="B94" s="279"/>
      <c r="C94" s="259" t="s">
        <v>39</v>
      </c>
      <c r="D94" s="259"/>
      <c r="E94" s="259"/>
      <c r="F94" s="278" t="s">
        <v>1684</v>
      </c>
      <c r="G94" s="277"/>
      <c r="H94" s="259" t="s">
        <v>1720</v>
      </c>
      <c r="I94" s="259" t="s">
        <v>1718</v>
      </c>
      <c r="J94" s="259"/>
      <c r="K94" s="270"/>
    </row>
    <row r="95" spans="2:11" ht="15" customHeight="1">
      <c r="B95" s="279"/>
      <c r="C95" s="259" t="s">
        <v>49</v>
      </c>
      <c r="D95" s="259"/>
      <c r="E95" s="259"/>
      <c r="F95" s="278" t="s">
        <v>1684</v>
      </c>
      <c r="G95" s="277"/>
      <c r="H95" s="259" t="s">
        <v>1721</v>
      </c>
      <c r="I95" s="259" t="s">
        <v>1718</v>
      </c>
      <c r="J95" s="259"/>
      <c r="K95" s="270"/>
    </row>
    <row r="96" spans="2:11" ht="15" customHeight="1">
      <c r="B96" s="282"/>
      <c r="C96" s="283"/>
      <c r="D96" s="283"/>
      <c r="E96" s="283"/>
      <c r="F96" s="283"/>
      <c r="G96" s="283"/>
      <c r="H96" s="283"/>
      <c r="I96" s="283"/>
      <c r="J96" s="283"/>
      <c r="K96" s="284"/>
    </row>
    <row r="97" spans="2:11" ht="18.75" customHeight="1">
      <c r="B97" s="285"/>
      <c r="C97" s="286"/>
      <c r="D97" s="286"/>
      <c r="E97" s="286"/>
      <c r="F97" s="286"/>
      <c r="G97" s="286"/>
      <c r="H97" s="286"/>
      <c r="I97" s="286"/>
      <c r="J97" s="286"/>
      <c r="K97" s="285"/>
    </row>
    <row r="98" spans="2:11" ht="18.75" customHeight="1">
      <c r="B98" s="265"/>
      <c r="C98" s="265"/>
      <c r="D98" s="265"/>
      <c r="E98" s="265"/>
      <c r="F98" s="265"/>
      <c r="G98" s="265"/>
      <c r="H98" s="265"/>
      <c r="I98" s="265"/>
      <c r="J98" s="265"/>
      <c r="K98" s="265"/>
    </row>
    <row r="99" spans="2:11" ht="7.5" customHeight="1">
      <c r="B99" s="266"/>
      <c r="C99" s="267"/>
      <c r="D99" s="267"/>
      <c r="E99" s="267"/>
      <c r="F99" s="267"/>
      <c r="G99" s="267"/>
      <c r="H99" s="267"/>
      <c r="I99" s="267"/>
      <c r="J99" s="267"/>
      <c r="K99" s="268"/>
    </row>
    <row r="100" spans="2:11" ht="45" customHeight="1">
      <c r="B100" s="269"/>
      <c r="C100" s="374" t="s">
        <v>1722</v>
      </c>
      <c r="D100" s="374"/>
      <c r="E100" s="374"/>
      <c r="F100" s="374"/>
      <c r="G100" s="374"/>
      <c r="H100" s="374"/>
      <c r="I100" s="374"/>
      <c r="J100" s="374"/>
      <c r="K100" s="270"/>
    </row>
    <row r="101" spans="2:11" ht="17.25" customHeight="1">
      <c r="B101" s="269"/>
      <c r="C101" s="271" t="s">
        <v>1678</v>
      </c>
      <c r="D101" s="271"/>
      <c r="E101" s="271"/>
      <c r="F101" s="271" t="s">
        <v>1679</v>
      </c>
      <c r="G101" s="272"/>
      <c r="H101" s="271" t="s">
        <v>123</v>
      </c>
      <c r="I101" s="271" t="s">
        <v>58</v>
      </c>
      <c r="J101" s="271" t="s">
        <v>1680</v>
      </c>
      <c r="K101" s="270"/>
    </row>
    <row r="102" spans="2:11" ht="17.25" customHeight="1">
      <c r="B102" s="269"/>
      <c r="C102" s="273" t="s">
        <v>1681</v>
      </c>
      <c r="D102" s="273"/>
      <c r="E102" s="273"/>
      <c r="F102" s="274" t="s">
        <v>1682</v>
      </c>
      <c r="G102" s="275"/>
      <c r="H102" s="273"/>
      <c r="I102" s="273"/>
      <c r="J102" s="273" t="s">
        <v>1683</v>
      </c>
      <c r="K102" s="270"/>
    </row>
    <row r="103" spans="2:11" ht="5.25" customHeight="1">
      <c r="B103" s="269"/>
      <c r="C103" s="271"/>
      <c r="D103" s="271"/>
      <c r="E103" s="271"/>
      <c r="F103" s="271"/>
      <c r="G103" s="287"/>
      <c r="H103" s="271"/>
      <c r="I103" s="271"/>
      <c r="J103" s="271"/>
      <c r="K103" s="270"/>
    </row>
    <row r="104" spans="2:11" ht="15" customHeight="1">
      <c r="B104" s="269"/>
      <c r="C104" s="259" t="s">
        <v>54</v>
      </c>
      <c r="D104" s="276"/>
      <c r="E104" s="276"/>
      <c r="F104" s="278" t="s">
        <v>1684</v>
      </c>
      <c r="G104" s="287"/>
      <c r="H104" s="259" t="s">
        <v>1723</v>
      </c>
      <c r="I104" s="259" t="s">
        <v>1686</v>
      </c>
      <c r="J104" s="259">
        <v>20</v>
      </c>
      <c r="K104" s="270"/>
    </row>
    <row r="105" spans="2:11" ht="15" customHeight="1">
      <c r="B105" s="269"/>
      <c r="C105" s="259" t="s">
        <v>1687</v>
      </c>
      <c r="D105" s="259"/>
      <c r="E105" s="259"/>
      <c r="F105" s="278" t="s">
        <v>1684</v>
      </c>
      <c r="G105" s="259"/>
      <c r="H105" s="259" t="s">
        <v>1723</v>
      </c>
      <c r="I105" s="259" t="s">
        <v>1686</v>
      </c>
      <c r="J105" s="259">
        <v>120</v>
      </c>
      <c r="K105" s="270"/>
    </row>
    <row r="106" spans="2:11" ht="15" customHeight="1">
      <c r="B106" s="279"/>
      <c r="C106" s="259" t="s">
        <v>1689</v>
      </c>
      <c r="D106" s="259"/>
      <c r="E106" s="259"/>
      <c r="F106" s="278" t="s">
        <v>1690</v>
      </c>
      <c r="G106" s="259"/>
      <c r="H106" s="259" t="s">
        <v>1723</v>
      </c>
      <c r="I106" s="259" t="s">
        <v>1686</v>
      </c>
      <c r="J106" s="259">
        <v>50</v>
      </c>
      <c r="K106" s="270"/>
    </row>
    <row r="107" spans="2:11" ht="15" customHeight="1">
      <c r="B107" s="279"/>
      <c r="C107" s="259" t="s">
        <v>1692</v>
      </c>
      <c r="D107" s="259"/>
      <c r="E107" s="259"/>
      <c r="F107" s="278" t="s">
        <v>1684</v>
      </c>
      <c r="G107" s="259"/>
      <c r="H107" s="259" t="s">
        <v>1723</v>
      </c>
      <c r="I107" s="259" t="s">
        <v>1694</v>
      </c>
      <c r="J107" s="259"/>
      <c r="K107" s="270"/>
    </row>
    <row r="108" spans="2:11" ht="15" customHeight="1">
      <c r="B108" s="279"/>
      <c r="C108" s="259" t="s">
        <v>1703</v>
      </c>
      <c r="D108" s="259"/>
      <c r="E108" s="259"/>
      <c r="F108" s="278" t="s">
        <v>1690</v>
      </c>
      <c r="G108" s="259"/>
      <c r="H108" s="259" t="s">
        <v>1723</v>
      </c>
      <c r="I108" s="259" t="s">
        <v>1686</v>
      </c>
      <c r="J108" s="259">
        <v>50</v>
      </c>
      <c r="K108" s="270"/>
    </row>
    <row r="109" spans="2:11" ht="15" customHeight="1">
      <c r="B109" s="279"/>
      <c r="C109" s="259" t="s">
        <v>1711</v>
      </c>
      <c r="D109" s="259"/>
      <c r="E109" s="259"/>
      <c r="F109" s="278" t="s">
        <v>1690</v>
      </c>
      <c r="G109" s="259"/>
      <c r="H109" s="259" t="s">
        <v>1723</v>
      </c>
      <c r="I109" s="259" t="s">
        <v>1686</v>
      </c>
      <c r="J109" s="259">
        <v>50</v>
      </c>
      <c r="K109" s="270"/>
    </row>
    <row r="110" spans="2:11" ht="15" customHeight="1">
      <c r="B110" s="279"/>
      <c r="C110" s="259" t="s">
        <v>1709</v>
      </c>
      <c r="D110" s="259"/>
      <c r="E110" s="259"/>
      <c r="F110" s="278" t="s">
        <v>1690</v>
      </c>
      <c r="G110" s="259"/>
      <c r="H110" s="259" t="s">
        <v>1723</v>
      </c>
      <c r="I110" s="259" t="s">
        <v>1686</v>
      </c>
      <c r="J110" s="259">
        <v>50</v>
      </c>
      <c r="K110" s="270"/>
    </row>
    <row r="111" spans="2:11" ht="15" customHeight="1">
      <c r="B111" s="279"/>
      <c r="C111" s="259" t="s">
        <v>54</v>
      </c>
      <c r="D111" s="259"/>
      <c r="E111" s="259"/>
      <c r="F111" s="278" t="s">
        <v>1684</v>
      </c>
      <c r="G111" s="259"/>
      <c r="H111" s="259" t="s">
        <v>1724</v>
      </c>
      <c r="I111" s="259" t="s">
        <v>1686</v>
      </c>
      <c r="J111" s="259">
        <v>20</v>
      </c>
      <c r="K111" s="270"/>
    </row>
    <row r="112" spans="2:11" ht="15" customHeight="1">
      <c r="B112" s="279"/>
      <c r="C112" s="259" t="s">
        <v>1725</v>
      </c>
      <c r="D112" s="259"/>
      <c r="E112" s="259"/>
      <c r="F112" s="278" t="s">
        <v>1684</v>
      </c>
      <c r="G112" s="259"/>
      <c r="H112" s="259" t="s">
        <v>1726</v>
      </c>
      <c r="I112" s="259" t="s">
        <v>1686</v>
      </c>
      <c r="J112" s="259">
        <v>120</v>
      </c>
      <c r="K112" s="270"/>
    </row>
    <row r="113" spans="2:11" ht="15" customHeight="1">
      <c r="B113" s="279"/>
      <c r="C113" s="259" t="s">
        <v>39</v>
      </c>
      <c r="D113" s="259"/>
      <c r="E113" s="259"/>
      <c r="F113" s="278" t="s">
        <v>1684</v>
      </c>
      <c r="G113" s="259"/>
      <c r="H113" s="259" t="s">
        <v>1727</v>
      </c>
      <c r="I113" s="259" t="s">
        <v>1718</v>
      </c>
      <c r="J113" s="259"/>
      <c r="K113" s="270"/>
    </row>
    <row r="114" spans="2:11" ht="15" customHeight="1">
      <c r="B114" s="279"/>
      <c r="C114" s="259" t="s">
        <v>49</v>
      </c>
      <c r="D114" s="259"/>
      <c r="E114" s="259"/>
      <c r="F114" s="278" t="s">
        <v>1684</v>
      </c>
      <c r="G114" s="259"/>
      <c r="H114" s="259" t="s">
        <v>1728</v>
      </c>
      <c r="I114" s="259" t="s">
        <v>1718</v>
      </c>
      <c r="J114" s="259"/>
      <c r="K114" s="270"/>
    </row>
    <row r="115" spans="2:11" ht="15" customHeight="1">
      <c r="B115" s="279"/>
      <c r="C115" s="259" t="s">
        <v>58</v>
      </c>
      <c r="D115" s="259"/>
      <c r="E115" s="259"/>
      <c r="F115" s="278" t="s">
        <v>1684</v>
      </c>
      <c r="G115" s="259"/>
      <c r="H115" s="259" t="s">
        <v>1729</v>
      </c>
      <c r="I115" s="259" t="s">
        <v>1730</v>
      </c>
      <c r="J115" s="259"/>
      <c r="K115" s="270"/>
    </row>
    <row r="116" spans="2:11" ht="15" customHeight="1">
      <c r="B116" s="282"/>
      <c r="C116" s="288"/>
      <c r="D116" s="288"/>
      <c r="E116" s="288"/>
      <c r="F116" s="288"/>
      <c r="G116" s="288"/>
      <c r="H116" s="288"/>
      <c r="I116" s="288"/>
      <c r="J116" s="288"/>
      <c r="K116" s="284"/>
    </row>
    <row r="117" spans="2:11" ht="18.75" customHeight="1">
      <c r="B117" s="289"/>
      <c r="C117" s="255"/>
      <c r="D117" s="255"/>
      <c r="E117" s="255"/>
      <c r="F117" s="290"/>
      <c r="G117" s="255"/>
      <c r="H117" s="255"/>
      <c r="I117" s="255"/>
      <c r="J117" s="255"/>
      <c r="K117" s="289"/>
    </row>
    <row r="118" spans="2:11" ht="18.75" customHeight="1"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</row>
    <row r="119" spans="2:11" ht="7.5" customHeight="1">
      <c r="B119" s="291"/>
      <c r="C119" s="292"/>
      <c r="D119" s="292"/>
      <c r="E119" s="292"/>
      <c r="F119" s="292"/>
      <c r="G119" s="292"/>
      <c r="H119" s="292"/>
      <c r="I119" s="292"/>
      <c r="J119" s="292"/>
      <c r="K119" s="293"/>
    </row>
    <row r="120" spans="2:11" ht="45" customHeight="1">
      <c r="B120" s="294"/>
      <c r="C120" s="371" t="s">
        <v>1731</v>
      </c>
      <c r="D120" s="371"/>
      <c r="E120" s="371"/>
      <c r="F120" s="371"/>
      <c r="G120" s="371"/>
      <c r="H120" s="371"/>
      <c r="I120" s="371"/>
      <c r="J120" s="371"/>
      <c r="K120" s="295"/>
    </row>
    <row r="121" spans="2:11" ht="17.25" customHeight="1">
      <c r="B121" s="296"/>
      <c r="C121" s="271" t="s">
        <v>1678</v>
      </c>
      <c r="D121" s="271"/>
      <c r="E121" s="271"/>
      <c r="F121" s="271" t="s">
        <v>1679</v>
      </c>
      <c r="G121" s="272"/>
      <c r="H121" s="271" t="s">
        <v>123</v>
      </c>
      <c r="I121" s="271" t="s">
        <v>58</v>
      </c>
      <c r="J121" s="271" t="s">
        <v>1680</v>
      </c>
      <c r="K121" s="297"/>
    </row>
    <row r="122" spans="2:11" ht="17.25" customHeight="1">
      <c r="B122" s="296"/>
      <c r="C122" s="273" t="s">
        <v>1681</v>
      </c>
      <c r="D122" s="273"/>
      <c r="E122" s="273"/>
      <c r="F122" s="274" t="s">
        <v>1682</v>
      </c>
      <c r="G122" s="275"/>
      <c r="H122" s="273"/>
      <c r="I122" s="273"/>
      <c r="J122" s="273" t="s">
        <v>1683</v>
      </c>
      <c r="K122" s="297"/>
    </row>
    <row r="123" spans="2:11" ht="5.25" customHeight="1">
      <c r="B123" s="298"/>
      <c r="C123" s="276"/>
      <c r="D123" s="276"/>
      <c r="E123" s="276"/>
      <c r="F123" s="276"/>
      <c r="G123" s="259"/>
      <c r="H123" s="276"/>
      <c r="I123" s="276"/>
      <c r="J123" s="276"/>
      <c r="K123" s="299"/>
    </row>
    <row r="124" spans="2:11" ht="15" customHeight="1">
      <c r="B124" s="298"/>
      <c r="C124" s="259" t="s">
        <v>1687</v>
      </c>
      <c r="D124" s="276"/>
      <c r="E124" s="276"/>
      <c r="F124" s="278" t="s">
        <v>1684</v>
      </c>
      <c r="G124" s="259"/>
      <c r="H124" s="259" t="s">
        <v>1723</v>
      </c>
      <c r="I124" s="259" t="s">
        <v>1686</v>
      </c>
      <c r="J124" s="259">
        <v>120</v>
      </c>
      <c r="K124" s="300"/>
    </row>
    <row r="125" spans="2:11" ht="15" customHeight="1">
      <c r="B125" s="298"/>
      <c r="C125" s="259" t="s">
        <v>1732</v>
      </c>
      <c r="D125" s="259"/>
      <c r="E125" s="259"/>
      <c r="F125" s="278" t="s">
        <v>1684</v>
      </c>
      <c r="G125" s="259"/>
      <c r="H125" s="259" t="s">
        <v>1733</v>
      </c>
      <c r="I125" s="259" t="s">
        <v>1686</v>
      </c>
      <c r="J125" s="259" t="s">
        <v>1734</v>
      </c>
      <c r="K125" s="300"/>
    </row>
    <row r="126" spans="2:11" ht="15" customHeight="1">
      <c r="B126" s="298"/>
      <c r="C126" s="259" t="s">
        <v>1633</v>
      </c>
      <c r="D126" s="259"/>
      <c r="E126" s="259"/>
      <c r="F126" s="278" t="s">
        <v>1684</v>
      </c>
      <c r="G126" s="259"/>
      <c r="H126" s="259" t="s">
        <v>1735</v>
      </c>
      <c r="I126" s="259" t="s">
        <v>1686</v>
      </c>
      <c r="J126" s="259" t="s">
        <v>1734</v>
      </c>
      <c r="K126" s="300"/>
    </row>
    <row r="127" spans="2:11" ht="15" customHeight="1">
      <c r="B127" s="298"/>
      <c r="C127" s="259" t="s">
        <v>1695</v>
      </c>
      <c r="D127" s="259"/>
      <c r="E127" s="259"/>
      <c r="F127" s="278" t="s">
        <v>1690</v>
      </c>
      <c r="G127" s="259"/>
      <c r="H127" s="259" t="s">
        <v>1696</v>
      </c>
      <c r="I127" s="259" t="s">
        <v>1686</v>
      </c>
      <c r="J127" s="259">
        <v>15</v>
      </c>
      <c r="K127" s="300"/>
    </row>
    <row r="128" spans="2:11" ht="15" customHeight="1">
      <c r="B128" s="298"/>
      <c r="C128" s="280" t="s">
        <v>1697</v>
      </c>
      <c r="D128" s="280"/>
      <c r="E128" s="280"/>
      <c r="F128" s="281" t="s">
        <v>1690</v>
      </c>
      <c r="G128" s="280"/>
      <c r="H128" s="280" t="s">
        <v>1698</v>
      </c>
      <c r="I128" s="280" t="s">
        <v>1686</v>
      </c>
      <c r="J128" s="280">
        <v>15</v>
      </c>
      <c r="K128" s="300"/>
    </row>
    <row r="129" spans="2:11" ht="15" customHeight="1">
      <c r="B129" s="298"/>
      <c r="C129" s="280" t="s">
        <v>1699</v>
      </c>
      <c r="D129" s="280"/>
      <c r="E129" s="280"/>
      <c r="F129" s="281" t="s">
        <v>1690</v>
      </c>
      <c r="G129" s="280"/>
      <c r="H129" s="280" t="s">
        <v>1700</v>
      </c>
      <c r="I129" s="280" t="s">
        <v>1686</v>
      </c>
      <c r="J129" s="280">
        <v>20</v>
      </c>
      <c r="K129" s="300"/>
    </row>
    <row r="130" spans="2:11" ht="15" customHeight="1">
      <c r="B130" s="298"/>
      <c r="C130" s="280" t="s">
        <v>1701</v>
      </c>
      <c r="D130" s="280"/>
      <c r="E130" s="280"/>
      <c r="F130" s="281" t="s">
        <v>1690</v>
      </c>
      <c r="G130" s="280"/>
      <c r="H130" s="280" t="s">
        <v>1702</v>
      </c>
      <c r="I130" s="280" t="s">
        <v>1686</v>
      </c>
      <c r="J130" s="280">
        <v>20</v>
      </c>
      <c r="K130" s="300"/>
    </row>
    <row r="131" spans="2:11" ht="15" customHeight="1">
      <c r="B131" s="298"/>
      <c r="C131" s="259" t="s">
        <v>1689</v>
      </c>
      <c r="D131" s="259"/>
      <c r="E131" s="259"/>
      <c r="F131" s="278" t="s">
        <v>1690</v>
      </c>
      <c r="G131" s="259"/>
      <c r="H131" s="259" t="s">
        <v>1723</v>
      </c>
      <c r="I131" s="259" t="s">
        <v>1686</v>
      </c>
      <c r="J131" s="259">
        <v>50</v>
      </c>
      <c r="K131" s="300"/>
    </row>
    <row r="132" spans="2:11" ht="15" customHeight="1">
      <c r="B132" s="298"/>
      <c r="C132" s="259" t="s">
        <v>1703</v>
      </c>
      <c r="D132" s="259"/>
      <c r="E132" s="259"/>
      <c r="F132" s="278" t="s">
        <v>1690</v>
      </c>
      <c r="G132" s="259"/>
      <c r="H132" s="259" t="s">
        <v>1723</v>
      </c>
      <c r="I132" s="259" t="s">
        <v>1686</v>
      </c>
      <c r="J132" s="259">
        <v>50</v>
      </c>
      <c r="K132" s="300"/>
    </row>
    <row r="133" spans="2:11" ht="15" customHeight="1">
      <c r="B133" s="298"/>
      <c r="C133" s="259" t="s">
        <v>1709</v>
      </c>
      <c r="D133" s="259"/>
      <c r="E133" s="259"/>
      <c r="F133" s="278" t="s">
        <v>1690</v>
      </c>
      <c r="G133" s="259"/>
      <c r="H133" s="259" t="s">
        <v>1723</v>
      </c>
      <c r="I133" s="259" t="s">
        <v>1686</v>
      </c>
      <c r="J133" s="259">
        <v>50</v>
      </c>
      <c r="K133" s="300"/>
    </row>
    <row r="134" spans="2:11" ht="15" customHeight="1">
      <c r="B134" s="298"/>
      <c r="C134" s="259" t="s">
        <v>1711</v>
      </c>
      <c r="D134" s="259"/>
      <c r="E134" s="259"/>
      <c r="F134" s="278" t="s">
        <v>1690</v>
      </c>
      <c r="G134" s="259"/>
      <c r="H134" s="259" t="s">
        <v>1723</v>
      </c>
      <c r="I134" s="259" t="s">
        <v>1686</v>
      </c>
      <c r="J134" s="259">
        <v>50</v>
      </c>
      <c r="K134" s="300"/>
    </row>
    <row r="135" spans="2:11" ht="15" customHeight="1">
      <c r="B135" s="298"/>
      <c r="C135" s="259" t="s">
        <v>128</v>
      </c>
      <c r="D135" s="259"/>
      <c r="E135" s="259"/>
      <c r="F135" s="278" t="s">
        <v>1690</v>
      </c>
      <c r="G135" s="259"/>
      <c r="H135" s="259" t="s">
        <v>1736</v>
      </c>
      <c r="I135" s="259" t="s">
        <v>1686</v>
      </c>
      <c r="J135" s="259">
        <v>255</v>
      </c>
      <c r="K135" s="300"/>
    </row>
    <row r="136" spans="2:11" ht="15" customHeight="1">
      <c r="B136" s="298"/>
      <c r="C136" s="259" t="s">
        <v>1713</v>
      </c>
      <c r="D136" s="259"/>
      <c r="E136" s="259"/>
      <c r="F136" s="278" t="s">
        <v>1684</v>
      </c>
      <c r="G136" s="259"/>
      <c r="H136" s="259" t="s">
        <v>1737</v>
      </c>
      <c r="I136" s="259" t="s">
        <v>1715</v>
      </c>
      <c r="J136" s="259"/>
      <c r="K136" s="300"/>
    </row>
    <row r="137" spans="2:11" ht="15" customHeight="1">
      <c r="B137" s="298"/>
      <c r="C137" s="259" t="s">
        <v>1716</v>
      </c>
      <c r="D137" s="259"/>
      <c r="E137" s="259"/>
      <c r="F137" s="278" t="s">
        <v>1684</v>
      </c>
      <c r="G137" s="259"/>
      <c r="H137" s="259" t="s">
        <v>1738</v>
      </c>
      <c r="I137" s="259" t="s">
        <v>1718</v>
      </c>
      <c r="J137" s="259"/>
      <c r="K137" s="300"/>
    </row>
    <row r="138" spans="2:11" ht="15" customHeight="1">
      <c r="B138" s="298"/>
      <c r="C138" s="259" t="s">
        <v>1719</v>
      </c>
      <c r="D138" s="259"/>
      <c r="E138" s="259"/>
      <c r="F138" s="278" t="s">
        <v>1684</v>
      </c>
      <c r="G138" s="259"/>
      <c r="H138" s="259" t="s">
        <v>1719</v>
      </c>
      <c r="I138" s="259" t="s">
        <v>1718</v>
      </c>
      <c r="J138" s="259"/>
      <c r="K138" s="300"/>
    </row>
    <row r="139" spans="2:11" ht="15" customHeight="1">
      <c r="B139" s="298"/>
      <c r="C139" s="259" t="s">
        <v>39</v>
      </c>
      <c r="D139" s="259"/>
      <c r="E139" s="259"/>
      <c r="F139" s="278" t="s">
        <v>1684</v>
      </c>
      <c r="G139" s="259"/>
      <c r="H139" s="259" t="s">
        <v>1739</v>
      </c>
      <c r="I139" s="259" t="s">
        <v>1718</v>
      </c>
      <c r="J139" s="259"/>
      <c r="K139" s="300"/>
    </row>
    <row r="140" spans="2:11" ht="15" customHeight="1">
      <c r="B140" s="298"/>
      <c r="C140" s="259" t="s">
        <v>1740</v>
      </c>
      <c r="D140" s="259"/>
      <c r="E140" s="259"/>
      <c r="F140" s="278" t="s">
        <v>1684</v>
      </c>
      <c r="G140" s="259"/>
      <c r="H140" s="259" t="s">
        <v>1741</v>
      </c>
      <c r="I140" s="259" t="s">
        <v>1718</v>
      </c>
      <c r="J140" s="259"/>
      <c r="K140" s="300"/>
    </row>
    <row r="141" spans="2:11" ht="15" customHeight="1">
      <c r="B141" s="301"/>
      <c r="C141" s="302"/>
      <c r="D141" s="302"/>
      <c r="E141" s="302"/>
      <c r="F141" s="302"/>
      <c r="G141" s="302"/>
      <c r="H141" s="302"/>
      <c r="I141" s="302"/>
      <c r="J141" s="302"/>
      <c r="K141" s="303"/>
    </row>
    <row r="142" spans="2:11" ht="18.75" customHeight="1">
      <c r="B142" s="255"/>
      <c r="C142" s="255"/>
      <c r="D142" s="255"/>
      <c r="E142" s="255"/>
      <c r="F142" s="290"/>
      <c r="G142" s="255"/>
      <c r="H142" s="255"/>
      <c r="I142" s="255"/>
      <c r="J142" s="255"/>
      <c r="K142" s="255"/>
    </row>
    <row r="143" spans="2:11" ht="18.75" customHeight="1"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</row>
    <row r="144" spans="2:11" ht="7.5" customHeight="1">
      <c r="B144" s="266"/>
      <c r="C144" s="267"/>
      <c r="D144" s="267"/>
      <c r="E144" s="267"/>
      <c r="F144" s="267"/>
      <c r="G144" s="267"/>
      <c r="H144" s="267"/>
      <c r="I144" s="267"/>
      <c r="J144" s="267"/>
      <c r="K144" s="268"/>
    </row>
    <row r="145" spans="2:11" ht="45" customHeight="1">
      <c r="B145" s="269"/>
      <c r="C145" s="374" t="s">
        <v>1742</v>
      </c>
      <c r="D145" s="374"/>
      <c r="E145" s="374"/>
      <c r="F145" s="374"/>
      <c r="G145" s="374"/>
      <c r="H145" s="374"/>
      <c r="I145" s="374"/>
      <c r="J145" s="374"/>
      <c r="K145" s="270"/>
    </row>
    <row r="146" spans="2:11" ht="17.25" customHeight="1">
      <c r="B146" s="269"/>
      <c r="C146" s="271" t="s">
        <v>1678</v>
      </c>
      <c r="D146" s="271"/>
      <c r="E146" s="271"/>
      <c r="F146" s="271" t="s">
        <v>1679</v>
      </c>
      <c r="G146" s="272"/>
      <c r="H146" s="271" t="s">
        <v>123</v>
      </c>
      <c r="I146" s="271" t="s">
        <v>58</v>
      </c>
      <c r="J146" s="271" t="s">
        <v>1680</v>
      </c>
      <c r="K146" s="270"/>
    </row>
    <row r="147" spans="2:11" ht="17.25" customHeight="1">
      <c r="B147" s="269"/>
      <c r="C147" s="273" t="s">
        <v>1681</v>
      </c>
      <c r="D147" s="273"/>
      <c r="E147" s="273"/>
      <c r="F147" s="274" t="s">
        <v>1682</v>
      </c>
      <c r="G147" s="275"/>
      <c r="H147" s="273"/>
      <c r="I147" s="273"/>
      <c r="J147" s="273" t="s">
        <v>1683</v>
      </c>
      <c r="K147" s="270"/>
    </row>
    <row r="148" spans="2:11" ht="5.25" customHeight="1">
      <c r="B148" s="279"/>
      <c r="C148" s="276"/>
      <c r="D148" s="276"/>
      <c r="E148" s="276"/>
      <c r="F148" s="276"/>
      <c r="G148" s="277"/>
      <c r="H148" s="276"/>
      <c r="I148" s="276"/>
      <c r="J148" s="276"/>
      <c r="K148" s="300"/>
    </row>
    <row r="149" spans="2:11" ht="15" customHeight="1">
      <c r="B149" s="279"/>
      <c r="C149" s="304" t="s">
        <v>1687</v>
      </c>
      <c r="D149" s="259"/>
      <c r="E149" s="259"/>
      <c r="F149" s="305" t="s">
        <v>1684</v>
      </c>
      <c r="G149" s="259"/>
      <c r="H149" s="304" t="s">
        <v>1723</v>
      </c>
      <c r="I149" s="304" t="s">
        <v>1686</v>
      </c>
      <c r="J149" s="304">
        <v>120</v>
      </c>
      <c r="K149" s="300"/>
    </row>
    <row r="150" spans="2:11" ht="15" customHeight="1">
      <c r="B150" s="279"/>
      <c r="C150" s="304" t="s">
        <v>1732</v>
      </c>
      <c r="D150" s="259"/>
      <c r="E150" s="259"/>
      <c r="F150" s="305" t="s">
        <v>1684</v>
      </c>
      <c r="G150" s="259"/>
      <c r="H150" s="304" t="s">
        <v>1743</v>
      </c>
      <c r="I150" s="304" t="s">
        <v>1686</v>
      </c>
      <c r="J150" s="304" t="s">
        <v>1734</v>
      </c>
      <c r="K150" s="300"/>
    </row>
    <row r="151" spans="2:11" ht="15" customHeight="1">
      <c r="B151" s="279"/>
      <c r="C151" s="304" t="s">
        <v>1633</v>
      </c>
      <c r="D151" s="259"/>
      <c r="E151" s="259"/>
      <c r="F151" s="305" t="s">
        <v>1684</v>
      </c>
      <c r="G151" s="259"/>
      <c r="H151" s="304" t="s">
        <v>1744</v>
      </c>
      <c r="I151" s="304" t="s">
        <v>1686</v>
      </c>
      <c r="J151" s="304" t="s">
        <v>1734</v>
      </c>
      <c r="K151" s="300"/>
    </row>
    <row r="152" spans="2:11" ht="15" customHeight="1">
      <c r="B152" s="279"/>
      <c r="C152" s="304" t="s">
        <v>1689</v>
      </c>
      <c r="D152" s="259"/>
      <c r="E152" s="259"/>
      <c r="F152" s="305" t="s">
        <v>1690</v>
      </c>
      <c r="G152" s="259"/>
      <c r="H152" s="304" t="s">
        <v>1723</v>
      </c>
      <c r="I152" s="304" t="s">
        <v>1686</v>
      </c>
      <c r="J152" s="304">
        <v>50</v>
      </c>
      <c r="K152" s="300"/>
    </row>
    <row r="153" spans="2:11" ht="15" customHeight="1">
      <c r="B153" s="279"/>
      <c r="C153" s="304" t="s">
        <v>1692</v>
      </c>
      <c r="D153" s="259"/>
      <c r="E153" s="259"/>
      <c r="F153" s="305" t="s">
        <v>1684</v>
      </c>
      <c r="G153" s="259"/>
      <c r="H153" s="304" t="s">
        <v>1723</v>
      </c>
      <c r="I153" s="304" t="s">
        <v>1694</v>
      </c>
      <c r="J153" s="304"/>
      <c r="K153" s="300"/>
    </row>
    <row r="154" spans="2:11" ht="15" customHeight="1">
      <c r="B154" s="279"/>
      <c r="C154" s="304" t="s">
        <v>1703</v>
      </c>
      <c r="D154" s="259"/>
      <c r="E154" s="259"/>
      <c r="F154" s="305" t="s">
        <v>1690</v>
      </c>
      <c r="G154" s="259"/>
      <c r="H154" s="304" t="s">
        <v>1723</v>
      </c>
      <c r="I154" s="304" t="s">
        <v>1686</v>
      </c>
      <c r="J154" s="304">
        <v>50</v>
      </c>
      <c r="K154" s="300"/>
    </row>
    <row r="155" spans="2:11" ht="15" customHeight="1">
      <c r="B155" s="279"/>
      <c r="C155" s="304" t="s">
        <v>1711</v>
      </c>
      <c r="D155" s="259"/>
      <c r="E155" s="259"/>
      <c r="F155" s="305" t="s">
        <v>1690</v>
      </c>
      <c r="G155" s="259"/>
      <c r="H155" s="304" t="s">
        <v>1723</v>
      </c>
      <c r="I155" s="304" t="s">
        <v>1686</v>
      </c>
      <c r="J155" s="304">
        <v>50</v>
      </c>
      <c r="K155" s="300"/>
    </row>
    <row r="156" spans="2:11" ht="15" customHeight="1">
      <c r="B156" s="279"/>
      <c r="C156" s="304" t="s">
        <v>1709</v>
      </c>
      <c r="D156" s="259"/>
      <c r="E156" s="259"/>
      <c r="F156" s="305" t="s">
        <v>1690</v>
      </c>
      <c r="G156" s="259"/>
      <c r="H156" s="304" t="s">
        <v>1723</v>
      </c>
      <c r="I156" s="304" t="s">
        <v>1686</v>
      </c>
      <c r="J156" s="304">
        <v>50</v>
      </c>
      <c r="K156" s="300"/>
    </row>
    <row r="157" spans="2:11" ht="15" customHeight="1">
      <c r="B157" s="279"/>
      <c r="C157" s="304" t="s">
        <v>94</v>
      </c>
      <c r="D157" s="259"/>
      <c r="E157" s="259"/>
      <c r="F157" s="305" t="s">
        <v>1684</v>
      </c>
      <c r="G157" s="259"/>
      <c r="H157" s="304" t="s">
        <v>1745</v>
      </c>
      <c r="I157" s="304" t="s">
        <v>1686</v>
      </c>
      <c r="J157" s="304" t="s">
        <v>1746</v>
      </c>
      <c r="K157" s="300"/>
    </row>
    <row r="158" spans="2:11" ht="15" customHeight="1">
      <c r="B158" s="279"/>
      <c r="C158" s="304" t="s">
        <v>1747</v>
      </c>
      <c r="D158" s="259"/>
      <c r="E158" s="259"/>
      <c r="F158" s="305" t="s">
        <v>1684</v>
      </c>
      <c r="G158" s="259"/>
      <c r="H158" s="304" t="s">
        <v>1748</v>
      </c>
      <c r="I158" s="304" t="s">
        <v>1718</v>
      </c>
      <c r="J158" s="304"/>
      <c r="K158" s="300"/>
    </row>
    <row r="159" spans="2:11" ht="15" customHeight="1">
      <c r="B159" s="306"/>
      <c r="C159" s="288"/>
      <c r="D159" s="288"/>
      <c r="E159" s="288"/>
      <c r="F159" s="288"/>
      <c r="G159" s="288"/>
      <c r="H159" s="288"/>
      <c r="I159" s="288"/>
      <c r="J159" s="288"/>
      <c r="K159" s="307"/>
    </row>
    <row r="160" spans="2:11" ht="18.75" customHeight="1">
      <c r="B160" s="255"/>
      <c r="C160" s="259"/>
      <c r="D160" s="259"/>
      <c r="E160" s="259"/>
      <c r="F160" s="278"/>
      <c r="G160" s="259"/>
      <c r="H160" s="259"/>
      <c r="I160" s="259"/>
      <c r="J160" s="259"/>
      <c r="K160" s="255"/>
    </row>
    <row r="161" spans="2:11" ht="18.75" customHeight="1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spans="2:11" ht="7.5" customHeight="1">
      <c r="B162" s="246"/>
      <c r="C162" s="247"/>
      <c r="D162" s="247"/>
      <c r="E162" s="247"/>
      <c r="F162" s="247"/>
      <c r="G162" s="247"/>
      <c r="H162" s="247"/>
      <c r="I162" s="247"/>
      <c r="J162" s="247"/>
      <c r="K162" s="248"/>
    </row>
    <row r="163" spans="2:11" ht="45" customHeight="1">
      <c r="B163" s="249"/>
      <c r="C163" s="371" t="s">
        <v>1749</v>
      </c>
      <c r="D163" s="371"/>
      <c r="E163" s="371"/>
      <c r="F163" s="371"/>
      <c r="G163" s="371"/>
      <c r="H163" s="371"/>
      <c r="I163" s="371"/>
      <c r="J163" s="371"/>
      <c r="K163" s="250"/>
    </row>
    <row r="164" spans="2:11" ht="17.25" customHeight="1">
      <c r="B164" s="249"/>
      <c r="C164" s="271" t="s">
        <v>1678</v>
      </c>
      <c r="D164" s="271"/>
      <c r="E164" s="271"/>
      <c r="F164" s="271" t="s">
        <v>1679</v>
      </c>
      <c r="G164" s="308"/>
      <c r="H164" s="309" t="s">
        <v>123</v>
      </c>
      <c r="I164" s="309" t="s">
        <v>58</v>
      </c>
      <c r="J164" s="271" t="s">
        <v>1680</v>
      </c>
      <c r="K164" s="250"/>
    </row>
    <row r="165" spans="2:11" ht="17.25" customHeight="1">
      <c r="B165" s="252"/>
      <c r="C165" s="273" t="s">
        <v>1681</v>
      </c>
      <c r="D165" s="273"/>
      <c r="E165" s="273"/>
      <c r="F165" s="274" t="s">
        <v>1682</v>
      </c>
      <c r="G165" s="310"/>
      <c r="H165" s="311"/>
      <c r="I165" s="311"/>
      <c r="J165" s="273" t="s">
        <v>1683</v>
      </c>
      <c r="K165" s="253"/>
    </row>
    <row r="166" spans="2:11" ht="5.25" customHeight="1">
      <c r="B166" s="279"/>
      <c r="C166" s="276"/>
      <c r="D166" s="276"/>
      <c r="E166" s="276"/>
      <c r="F166" s="276"/>
      <c r="G166" s="277"/>
      <c r="H166" s="276"/>
      <c r="I166" s="276"/>
      <c r="J166" s="276"/>
      <c r="K166" s="300"/>
    </row>
    <row r="167" spans="2:11" ht="15" customHeight="1">
      <c r="B167" s="279"/>
      <c r="C167" s="259" t="s">
        <v>1687</v>
      </c>
      <c r="D167" s="259"/>
      <c r="E167" s="259"/>
      <c r="F167" s="278" t="s">
        <v>1684</v>
      </c>
      <c r="G167" s="259"/>
      <c r="H167" s="259" t="s">
        <v>1723</v>
      </c>
      <c r="I167" s="259" t="s">
        <v>1686</v>
      </c>
      <c r="J167" s="259">
        <v>120</v>
      </c>
      <c r="K167" s="300"/>
    </row>
    <row r="168" spans="2:11" ht="15" customHeight="1">
      <c r="B168" s="279"/>
      <c r="C168" s="259" t="s">
        <v>1732</v>
      </c>
      <c r="D168" s="259"/>
      <c r="E168" s="259"/>
      <c r="F168" s="278" t="s">
        <v>1684</v>
      </c>
      <c r="G168" s="259"/>
      <c r="H168" s="259" t="s">
        <v>1733</v>
      </c>
      <c r="I168" s="259" t="s">
        <v>1686</v>
      </c>
      <c r="J168" s="259" t="s">
        <v>1734</v>
      </c>
      <c r="K168" s="300"/>
    </row>
    <row r="169" spans="2:11" ht="15" customHeight="1">
      <c r="B169" s="279"/>
      <c r="C169" s="259" t="s">
        <v>1633</v>
      </c>
      <c r="D169" s="259"/>
      <c r="E169" s="259"/>
      <c r="F169" s="278" t="s">
        <v>1684</v>
      </c>
      <c r="G169" s="259"/>
      <c r="H169" s="259" t="s">
        <v>1750</v>
      </c>
      <c r="I169" s="259" t="s">
        <v>1686</v>
      </c>
      <c r="J169" s="259" t="s">
        <v>1734</v>
      </c>
      <c r="K169" s="300"/>
    </row>
    <row r="170" spans="2:11" ht="15" customHeight="1">
      <c r="B170" s="279"/>
      <c r="C170" s="259" t="s">
        <v>1689</v>
      </c>
      <c r="D170" s="259"/>
      <c r="E170" s="259"/>
      <c r="F170" s="278" t="s">
        <v>1690</v>
      </c>
      <c r="G170" s="259"/>
      <c r="H170" s="259" t="s">
        <v>1750</v>
      </c>
      <c r="I170" s="259" t="s">
        <v>1686</v>
      </c>
      <c r="J170" s="259">
        <v>50</v>
      </c>
      <c r="K170" s="300"/>
    </row>
    <row r="171" spans="2:11" ht="15" customHeight="1">
      <c r="B171" s="279"/>
      <c r="C171" s="259" t="s">
        <v>1692</v>
      </c>
      <c r="D171" s="259"/>
      <c r="E171" s="259"/>
      <c r="F171" s="278" t="s">
        <v>1684</v>
      </c>
      <c r="G171" s="259"/>
      <c r="H171" s="259" t="s">
        <v>1750</v>
      </c>
      <c r="I171" s="259" t="s">
        <v>1694</v>
      </c>
      <c r="J171" s="259"/>
      <c r="K171" s="300"/>
    </row>
    <row r="172" spans="2:11" ht="15" customHeight="1">
      <c r="B172" s="279"/>
      <c r="C172" s="259" t="s">
        <v>1703</v>
      </c>
      <c r="D172" s="259"/>
      <c r="E172" s="259"/>
      <c r="F172" s="278" t="s">
        <v>1690</v>
      </c>
      <c r="G172" s="259"/>
      <c r="H172" s="259" t="s">
        <v>1750</v>
      </c>
      <c r="I172" s="259" t="s">
        <v>1686</v>
      </c>
      <c r="J172" s="259">
        <v>50</v>
      </c>
      <c r="K172" s="300"/>
    </row>
    <row r="173" spans="2:11" ht="15" customHeight="1">
      <c r="B173" s="279"/>
      <c r="C173" s="259" t="s">
        <v>1711</v>
      </c>
      <c r="D173" s="259"/>
      <c r="E173" s="259"/>
      <c r="F173" s="278" t="s">
        <v>1690</v>
      </c>
      <c r="G173" s="259"/>
      <c r="H173" s="259" t="s">
        <v>1750</v>
      </c>
      <c r="I173" s="259" t="s">
        <v>1686</v>
      </c>
      <c r="J173" s="259">
        <v>50</v>
      </c>
      <c r="K173" s="300"/>
    </row>
    <row r="174" spans="2:11" ht="15" customHeight="1">
      <c r="B174" s="279"/>
      <c r="C174" s="259" t="s">
        <v>1709</v>
      </c>
      <c r="D174" s="259"/>
      <c r="E174" s="259"/>
      <c r="F174" s="278" t="s">
        <v>1690</v>
      </c>
      <c r="G174" s="259"/>
      <c r="H174" s="259" t="s">
        <v>1750</v>
      </c>
      <c r="I174" s="259" t="s">
        <v>1686</v>
      </c>
      <c r="J174" s="259">
        <v>50</v>
      </c>
      <c r="K174" s="300"/>
    </row>
    <row r="175" spans="2:11" ht="15" customHeight="1">
      <c r="B175" s="279"/>
      <c r="C175" s="259" t="s">
        <v>122</v>
      </c>
      <c r="D175" s="259"/>
      <c r="E175" s="259"/>
      <c r="F175" s="278" t="s">
        <v>1684</v>
      </c>
      <c r="G175" s="259"/>
      <c r="H175" s="259" t="s">
        <v>1751</v>
      </c>
      <c r="I175" s="259" t="s">
        <v>1752</v>
      </c>
      <c r="J175" s="259"/>
      <c r="K175" s="300"/>
    </row>
    <row r="176" spans="2:11" ht="15" customHeight="1">
      <c r="B176" s="279"/>
      <c r="C176" s="259" t="s">
        <v>58</v>
      </c>
      <c r="D176" s="259"/>
      <c r="E176" s="259"/>
      <c r="F176" s="278" t="s">
        <v>1684</v>
      </c>
      <c r="G176" s="259"/>
      <c r="H176" s="259" t="s">
        <v>1753</v>
      </c>
      <c r="I176" s="259" t="s">
        <v>1754</v>
      </c>
      <c r="J176" s="259">
        <v>1</v>
      </c>
      <c r="K176" s="300"/>
    </row>
    <row r="177" spans="2:11" ht="15" customHeight="1">
      <c r="B177" s="279"/>
      <c r="C177" s="259" t="s">
        <v>54</v>
      </c>
      <c r="D177" s="259"/>
      <c r="E177" s="259"/>
      <c r="F177" s="278" t="s">
        <v>1684</v>
      </c>
      <c r="G177" s="259"/>
      <c r="H177" s="259" t="s">
        <v>1755</v>
      </c>
      <c r="I177" s="259" t="s">
        <v>1686</v>
      </c>
      <c r="J177" s="259">
        <v>20</v>
      </c>
      <c r="K177" s="300"/>
    </row>
    <row r="178" spans="2:11" ht="15" customHeight="1">
      <c r="B178" s="279"/>
      <c r="C178" s="259" t="s">
        <v>123</v>
      </c>
      <c r="D178" s="259"/>
      <c r="E178" s="259"/>
      <c r="F178" s="278" t="s">
        <v>1684</v>
      </c>
      <c r="G178" s="259"/>
      <c r="H178" s="259" t="s">
        <v>1756</v>
      </c>
      <c r="I178" s="259" t="s">
        <v>1686</v>
      </c>
      <c r="J178" s="259">
        <v>255</v>
      </c>
      <c r="K178" s="300"/>
    </row>
    <row r="179" spans="2:11" ht="15" customHeight="1">
      <c r="B179" s="279"/>
      <c r="C179" s="259" t="s">
        <v>124</v>
      </c>
      <c r="D179" s="259"/>
      <c r="E179" s="259"/>
      <c r="F179" s="278" t="s">
        <v>1684</v>
      </c>
      <c r="G179" s="259"/>
      <c r="H179" s="259" t="s">
        <v>1649</v>
      </c>
      <c r="I179" s="259" t="s">
        <v>1686</v>
      </c>
      <c r="J179" s="259">
        <v>10</v>
      </c>
      <c r="K179" s="300"/>
    </row>
    <row r="180" spans="2:11" ht="15" customHeight="1">
      <c r="B180" s="279"/>
      <c r="C180" s="259" t="s">
        <v>125</v>
      </c>
      <c r="D180" s="259"/>
      <c r="E180" s="259"/>
      <c r="F180" s="278" t="s">
        <v>1684</v>
      </c>
      <c r="G180" s="259"/>
      <c r="H180" s="259" t="s">
        <v>1757</v>
      </c>
      <c r="I180" s="259" t="s">
        <v>1718</v>
      </c>
      <c r="J180" s="259"/>
      <c r="K180" s="300"/>
    </row>
    <row r="181" spans="2:11" ht="15" customHeight="1">
      <c r="B181" s="279"/>
      <c r="C181" s="259" t="s">
        <v>1758</v>
      </c>
      <c r="D181" s="259"/>
      <c r="E181" s="259"/>
      <c r="F181" s="278" t="s">
        <v>1684</v>
      </c>
      <c r="G181" s="259"/>
      <c r="H181" s="259" t="s">
        <v>1759</v>
      </c>
      <c r="I181" s="259" t="s">
        <v>1718</v>
      </c>
      <c r="J181" s="259"/>
      <c r="K181" s="300"/>
    </row>
    <row r="182" spans="2:11" ht="15" customHeight="1">
      <c r="B182" s="279"/>
      <c r="C182" s="259" t="s">
        <v>1747</v>
      </c>
      <c r="D182" s="259"/>
      <c r="E182" s="259"/>
      <c r="F182" s="278" t="s">
        <v>1684</v>
      </c>
      <c r="G182" s="259"/>
      <c r="H182" s="259" t="s">
        <v>1760</v>
      </c>
      <c r="I182" s="259" t="s">
        <v>1718</v>
      </c>
      <c r="J182" s="259"/>
      <c r="K182" s="300"/>
    </row>
    <row r="183" spans="2:11" ht="15" customHeight="1">
      <c r="B183" s="279"/>
      <c r="C183" s="259" t="s">
        <v>127</v>
      </c>
      <c r="D183" s="259"/>
      <c r="E183" s="259"/>
      <c r="F183" s="278" t="s">
        <v>1690</v>
      </c>
      <c r="G183" s="259"/>
      <c r="H183" s="259" t="s">
        <v>1761</v>
      </c>
      <c r="I183" s="259" t="s">
        <v>1686</v>
      </c>
      <c r="J183" s="259">
        <v>50</v>
      </c>
      <c r="K183" s="300"/>
    </row>
    <row r="184" spans="2:11" ht="15" customHeight="1">
      <c r="B184" s="279"/>
      <c r="C184" s="259" t="s">
        <v>1762</v>
      </c>
      <c r="D184" s="259"/>
      <c r="E184" s="259"/>
      <c r="F184" s="278" t="s">
        <v>1690</v>
      </c>
      <c r="G184" s="259"/>
      <c r="H184" s="259" t="s">
        <v>1763</v>
      </c>
      <c r="I184" s="259" t="s">
        <v>1764</v>
      </c>
      <c r="J184" s="259"/>
      <c r="K184" s="300"/>
    </row>
    <row r="185" spans="2:11" ht="15" customHeight="1">
      <c r="B185" s="279"/>
      <c r="C185" s="259" t="s">
        <v>1765</v>
      </c>
      <c r="D185" s="259"/>
      <c r="E185" s="259"/>
      <c r="F185" s="278" t="s">
        <v>1690</v>
      </c>
      <c r="G185" s="259"/>
      <c r="H185" s="259" t="s">
        <v>1766</v>
      </c>
      <c r="I185" s="259" t="s">
        <v>1764</v>
      </c>
      <c r="J185" s="259"/>
      <c r="K185" s="300"/>
    </row>
    <row r="186" spans="2:11" ht="15" customHeight="1">
      <c r="B186" s="279"/>
      <c r="C186" s="259" t="s">
        <v>1767</v>
      </c>
      <c r="D186" s="259"/>
      <c r="E186" s="259"/>
      <c r="F186" s="278" t="s">
        <v>1690</v>
      </c>
      <c r="G186" s="259"/>
      <c r="H186" s="259" t="s">
        <v>1768</v>
      </c>
      <c r="I186" s="259" t="s">
        <v>1764</v>
      </c>
      <c r="J186" s="259"/>
      <c r="K186" s="300"/>
    </row>
    <row r="187" spans="2:11" ht="15" customHeight="1">
      <c r="B187" s="279"/>
      <c r="C187" s="312" t="s">
        <v>1769</v>
      </c>
      <c r="D187" s="259"/>
      <c r="E187" s="259"/>
      <c r="F187" s="278" t="s">
        <v>1690</v>
      </c>
      <c r="G187" s="259"/>
      <c r="H187" s="259" t="s">
        <v>1770</v>
      </c>
      <c r="I187" s="259" t="s">
        <v>1771</v>
      </c>
      <c r="J187" s="313" t="s">
        <v>1772</v>
      </c>
      <c r="K187" s="300"/>
    </row>
    <row r="188" spans="2:11" ht="15" customHeight="1">
      <c r="B188" s="306"/>
      <c r="C188" s="314"/>
      <c r="D188" s="288"/>
      <c r="E188" s="288"/>
      <c r="F188" s="288"/>
      <c r="G188" s="288"/>
      <c r="H188" s="288"/>
      <c r="I188" s="288"/>
      <c r="J188" s="288"/>
      <c r="K188" s="307"/>
    </row>
    <row r="189" spans="2:11" ht="18.75" customHeight="1">
      <c r="B189" s="315"/>
      <c r="C189" s="316"/>
      <c r="D189" s="316"/>
      <c r="E189" s="316"/>
      <c r="F189" s="317"/>
      <c r="G189" s="259"/>
      <c r="H189" s="259"/>
      <c r="I189" s="259"/>
      <c r="J189" s="259"/>
      <c r="K189" s="255"/>
    </row>
    <row r="190" spans="2:11" ht="18.75" customHeight="1">
      <c r="B190" s="255"/>
      <c r="C190" s="259"/>
      <c r="D190" s="259"/>
      <c r="E190" s="259"/>
      <c r="F190" s="278"/>
      <c r="G190" s="259"/>
      <c r="H190" s="259"/>
      <c r="I190" s="259"/>
      <c r="J190" s="259"/>
      <c r="K190" s="255"/>
    </row>
    <row r="191" spans="2:11" ht="18.75" customHeight="1">
      <c r="B191" s="265"/>
      <c r="C191" s="265"/>
      <c r="D191" s="265"/>
      <c r="E191" s="265"/>
      <c r="F191" s="265"/>
      <c r="G191" s="265"/>
      <c r="H191" s="265"/>
      <c r="I191" s="265"/>
      <c r="J191" s="265"/>
      <c r="K191" s="265"/>
    </row>
    <row r="192" spans="2:11" ht="13.5">
      <c r="B192" s="246"/>
      <c r="C192" s="247"/>
      <c r="D192" s="247"/>
      <c r="E192" s="247"/>
      <c r="F192" s="247"/>
      <c r="G192" s="247"/>
      <c r="H192" s="247"/>
      <c r="I192" s="247"/>
      <c r="J192" s="247"/>
      <c r="K192" s="248"/>
    </row>
    <row r="193" spans="2:11" ht="21">
      <c r="B193" s="249"/>
      <c r="C193" s="371" t="s">
        <v>1773</v>
      </c>
      <c r="D193" s="371"/>
      <c r="E193" s="371"/>
      <c r="F193" s="371"/>
      <c r="G193" s="371"/>
      <c r="H193" s="371"/>
      <c r="I193" s="371"/>
      <c r="J193" s="371"/>
      <c r="K193" s="250"/>
    </row>
    <row r="194" spans="2:11" ht="25.5" customHeight="1">
      <c r="B194" s="249"/>
      <c r="C194" s="318" t="s">
        <v>1774</v>
      </c>
      <c r="D194" s="318"/>
      <c r="E194" s="318"/>
      <c r="F194" s="318" t="s">
        <v>1775</v>
      </c>
      <c r="G194" s="319"/>
      <c r="H194" s="372" t="s">
        <v>1776</v>
      </c>
      <c r="I194" s="372"/>
      <c r="J194" s="372"/>
      <c r="K194" s="250"/>
    </row>
    <row r="195" spans="2:11" ht="5.25" customHeight="1">
      <c r="B195" s="279"/>
      <c r="C195" s="276"/>
      <c r="D195" s="276"/>
      <c r="E195" s="276"/>
      <c r="F195" s="276"/>
      <c r="G195" s="259"/>
      <c r="H195" s="276"/>
      <c r="I195" s="276"/>
      <c r="J195" s="276"/>
      <c r="K195" s="300"/>
    </row>
    <row r="196" spans="2:11" ht="15" customHeight="1">
      <c r="B196" s="279"/>
      <c r="C196" s="259" t="s">
        <v>1777</v>
      </c>
      <c r="D196" s="259"/>
      <c r="E196" s="259"/>
      <c r="F196" s="278" t="s">
        <v>44</v>
      </c>
      <c r="G196" s="259"/>
      <c r="H196" s="370" t="s">
        <v>1778</v>
      </c>
      <c r="I196" s="370"/>
      <c r="J196" s="370"/>
      <c r="K196" s="300"/>
    </row>
    <row r="197" spans="2:11" ht="15" customHeight="1">
      <c r="B197" s="279"/>
      <c r="C197" s="285"/>
      <c r="D197" s="259"/>
      <c r="E197" s="259"/>
      <c r="F197" s="278" t="s">
        <v>45</v>
      </c>
      <c r="G197" s="259"/>
      <c r="H197" s="370" t="s">
        <v>1779</v>
      </c>
      <c r="I197" s="370"/>
      <c r="J197" s="370"/>
      <c r="K197" s="300"/>
    </row>
    <row r="198" spans="2:11" ht="15" customHeight="1">
      <c r="B198" s="279"/>
      <c r="C198" s="285"/>
      <c r="D198" s="259"/>
      <c r="E198" s="259"/>
      <c r="F198" s="278" t="s">
        <v>48</v>
      </c>
      <c r="G198" s="259"/>
      <c r="H198" s="370" t="s">
        <v>1780</v>
      </c>
      <c r="I198" s="370"/>
      <c r="J198" s="370"/>
      <c r="K198" s="300"/>
    </row>
    <row r="199" spans="2:11" ht="15" customHeight="1">
      <c r="B199" s="279"/>
      <c r="C199" s="259"/>
      <c r="D199" s="259"/>
      <c r="E199" s="259"/>
      <c r="F199" s="278" t="s">
        <v>46</v>
      </c>
      <c r="G199" s="259"/>
      <c r="H199" s="370" t="s">
        <v>1781</v>
      </c>
      <c r="I199" s="370"/>
      <c r="J199" s="370"/>
      <c r="K199" s="300"/>
    </row>
    <row r="200" spans="2:11" ht="15" customHeight="1">
      <c r="B200" s="279"/>
      <c r="C200" s="259"/>
      <c r="D200" s="259"/>
      <c r="E200" s="259"/>
      <c r="F200" s="278" t="s">
        <v>47</v>
      </c>
      <c r="G200" s="259"/>
      <c r="H200" s="370" t="s">
        <v>1782</v>
      </c>
      <c r="I200" s="370"/>
      <c r="J200" s="370"/>
      <c r="K200" s="300"/>
    </row>
    <row r="201" spans="2:11" ht="15" customHeight="1">
      <c r="B201" s="279"/>
      <c r="C201" s="259"/>
      <c r="D201" s="259"/>
      <c r="E201" s="259"/>
      <c r="F201" s="278"/>
      <c r="G201" s="259"/>
      <c r="H201" s="259"/>
      <c r="I201" s="259"/>
      <c r="J201" s="259"/>
      <c r="K201" s="300"/>
    </row>
    <row r="202" spans="2:11" ht="15" customHeight="1">
      <c r="B202" s="279"/>
      <c r="C202" s="259" t="s">
        <v>1730</v>
      </c>
      <c r="D202" s="259"/>
      <c r="E202" s="259"/>
      <c r="F202" s="278" t="s">
        <v>79</v>
      </c>
      <c r="G202" s="259"/>
      <c r="H202" s="370" t="s">
        <v>1783</v>
      </c>
      <c r="I202" s="370"/>
      <c r="J202" s="370"/>
      <c r="K202" s="300"/>
    </row>
    <row r="203" spans="2:11" ht="15" customHeight="1">
      <c r="B203" s="279"/>
      <c r="C203" s="285"/>
      <c r="D203" s="259"/>
      <c r="E203" s="259"/>
      <c r="F203" s="278" t="s">
        <v>1629</v>
      </c>
      <c r="G203" s="259"/>
      <c r="H203" s="370" t="s">
        <v>1630</v>
      </c>
      <c r="I203" s="370"/>
      <c r="J203" s="370"/>
      <c r="K203" s="300"/>
    </row>
    <row r="204" spans="2:11" ht="15" customHeight="1">
      <c r="B204" s="279"/>
      <c r="C204" s="259"/>
      <c r="D204" s="259"/>
      <c r="E204" s="259"/>
      <c r="F204" s="278" t="s">
        <v>1627</v>
      </c>
      <c r="G204" s="259"/>
      <c r="H204" s="370" t="s">
        <v>1784</v>
      </c>
      <c r="I204" s="370"/>
      <c r="J204" s="370"/>
      <c r="K204" s="300"/>
    </row>
    <row r="205" spans="2:11" ht="15" customHeight="1">
      <c r="B205" s="320"/>
      <c r="C205" s="285"/>
      <c r="D205" s="285"/>
      <c r="E205" s="285"/>
      <c r="F205" s="278" t="s">
        <v>1631</v>
      </c>
      <c r="G205" s="264"/>
      <c r="H205" s="369" t="s">
        <v>1632</v>
      </c>
      <c r="I205" s="369"/>
      <c r="J205" s="369"/>
      <c r="K205" s="321"/>
    </row>
    <row r="206" spans="2:11" ht="15" customHeight="1">
      <c r="B206" s="320"/>
      <c r="C206" s="285"/>
      <c r="D206" s="285"/>
      <c r="E206" s="285"/>
      <c r="F206" s="278" t="s">
        <v>1604</v>
      </c>
      <c r="G206" s="264"/>
      <c r="H206" s="369" t="s">
        <v>1785</v>
      </c>
      <c r="I206" s="369"/>
      <c r="J206" s="369"/>
      <c r="K206" s="321"/>
    </row>
    <row r="207" spans="2:11" ht="15" customHeight="1">
      <c r="B207" s="320"/>
      <c r="C207" s="285"/>
      <c r="D207" s="285"/>
      <c r="E207" s="285"/>
      <c r="F207" s="322"/>
      <c r="G207" s="264"/>
      <c r="H207" s="323"/>
      <c r="I207" s="323"/>
      <c r="J207" s="323"/>
      <c r="K207" s="321"/>
    </row>
    <row r="208" spans="2:11" ht="15" customHeight="1">
      <c r="B208" s="320"/>
      <c r="C208" s="259" t="s">
        <v>1754</v>
      </c>
      <c r="D208" s="285"/>
      <c r="E208" s="285"/>
      <c r="F208" s="278">
        <v>1</v>
      </c>
      <c r="G208" s="264"/>
      <c r="H208" s="369" t="s">
        <v>1786</v>
      </c>
      <c r="I208" s="369"/>
      <c r="J208" s="369"/>
      <c r="K208" s="321"/>
    </row>
    <row r="209" spans="2:11" ht="15" customHeight="1">
      <c r="B209" s="320"/>
      <c r="C209" s="285"/>
      <c r="D209" s="285"/>
      <c r="E209" s="285"/>
      <c r="F209" s="278">
        <v>2</v>
      </c>
      <c r="G209" s="264"/>
      <c r="H209" s="369" t="s">
        <v>1787</v>
      </c>
      <c r="I209" s="369"/>
      <c r="J209" s="369"/>
      <c r="K209" s="321"/>
    </row>
    <row r="210" spans="2:11" ht="15" customHeight="1">
      <c r="B210" s="320"/>
      <c r="C210" s="285"/>
      <c r="D210" s="285"/>
      <c r="E210" s="285"/>
      <c r="F210" s="278">
        <v>3</v>
      </c>
      <c r="G210" s="264"/>
      <c r="H210" s="369" t="s">
        <v>1788</v>
      </c>
      <c r="I210" s="369"/>
      <c r="J210" s="369"/>
      <c r="K210" s="321"/>
    </row>
    <row r="211" spans="2:11" ht="15" customHeight="1">
      <c r="B211" s="320"/>
      <c r="C211" s="285"/>
      <c r="D211" s="285"/>
      <c r="E211" s="285"/>
      <c r="F211" s="278">
        <v>4</v>
      </c>
      <c r="G211" s="264"/>
      <c r="H211" s="369" t="s">
        <v>1789</v>
      </c>
      <c r="I211" s="369"/>
      <c r="J211" s="369"/>
      <c r="K211" s="321"/>
    </row>
    <row r="212" spans="2:11" ht="12.75" customHeight="1">
      <c r="B212" s="324"/>
      <c r="C212" s="325"/>
      <c r="D212" s="325"/>
      <c r="E212" s="325"/>
      <c r="F212" s="325"/>
      <c r="G212" s="325"/>
      <c r="H212" s="325"/>
      <c r="I212" s="325"/>
      <c r="J212" s="325"/>
      <c r="K212" s="326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kaperW81\Kasper</dc:creator>
  <cp:keywords/>
  <dc:description/>
  <cp:lastModifiedBy>Mgr. Zdeněk Tomáš, advokát</cp:lastModifiedBy>
  <dcterms:created xsi:type="dcterms:W3CDTF">2017-02-15T06:12:57Z</dcterms:created>
  <dcterms:modified xsi:type="dcterms:W3CDTF">2017-03-28T18:51:12Z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