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TRUTNOV 01 - PS 01-Jevišt..." sheetId="2" r:id="rId2"/>
    <sheet name="TRUTNOV 02 - PS 02-Audio-..." sheetId="3" r:id="rId3"/>
    <sheet name="TRUTNOV 03 - PS 03-Gastro" sheetId="4" r:id="rId4"/>
    <sheet name="TRUTNOV 04 - PS 04-Lezeck..." sheetId="5" r:id="rId5"/>
    <sheet name="TRUTNOV 05 - PS 05-Vodní ..." sheetId="6" r:id="rId6"/>
    <sheet name="TRUTNOV 05a - PS 06-Interier" sheetId="7" r:id="rId7"/>
    <sheet name="TRUTNOV 06 - SO 01-Objekt..." sheetId="8" r:id="rId8"/>
    <sheet name="TRUTNOV 07 - SO 02-Dětské..." sheetId="9" r:id="rId9"/>
    <sheet name="TRUTNOV 08 - SO 03-Dobrod..." sheetId="10" r:id="rId10"/>
    <sheet name="TRUTNOV 09 - SO 04-Lanový..." sheetId="11" r:id="rId11"/>
    <sheet name="TRUTNOV 10 - SO 05-Odpoči..." sheetId="12" r:id="rId12"/>
    <sheet name="TRUTNOV 11 - SO 06-Táboři..." sheetId="13" r:id="rId13"/>
    <sheet name="TRUTNOV 12 - SO 07-Volná ..." sheetId="14" r:id="rId14"/>
    <sheet name="TRUTNOV 13 - SO 08-Multif..." sheetId="15" r:id="rId15"/>
    <sheet name="TRUTNOV 14 - SO 09-Kurt" sheetId="16" r:id="rId16"/>
    <sheet name="TRUTNOV 15 - SO 10-Zázemí..." sheetId="17" r:id="rId17"/>
    <sheet name="TRUTNOV 16 - SO 11-Garáž" sheetId="18" r:id="rId18"/>
    <sheet name="TRUTNOV 17 - SO 12-Sklad " sheetId="19" r:id="rId19"/>
    <sheet name="TRUTNOV 18 - SO 13-Ohništ..." sheetId="20" r:id="rId20"/>
    <sheet name="TRUTNOV 19 - SO 14-Sadové..." sheetId="21" r:id="rId21"/>
    <sheet name="TRUTNOV 20 - SO 15-Areálo..." sheetId="22" r:id="rId22"/>
    <sheet name="TRUTNOV 22 - SO 17-Opěrné..." sheetId="23" r:id="rId23"/>
    <sheet name="TRUTNOV 23 - SO 18-Vodovod" sheetId="24" r:id="rId24"/>
    <sheet name="TRUTNOV 24 - SO 19-Kanali..." sheetId="25" r:id="rId25"/>
    <sheet name="TRUTNOV 25 - SO 20-Kanali..." sheetId="26" r:id="rId26"/>
    <sheet name="TRUTNOV 26 - SO 21-Přípoj..." sheetId="27" r:id="rId27"/>
    <sheet name="TRUTNOV 27 - SO 22-Veřejn..." sheetId="28" r:id="rId28"/>
    <sheet name="TRUTNOV 28 - SO 23-Slabop..." sheetId="29" r:id="rId29"/>
    <sheet name="TRUTNOV 29 - SO 24-Oplocení" sheetId="30" r:id="rId30"/>
    <sheet name="TRUTNOV 30 - SO 25-Vedlej..." sheetId="31" r:id="rId31"/>
    <sheet name="Pokyny pro vyplnění" sheetId="32" r:id="rId32"/>
  </sheets>
  <definedNames>
    <definedName name="_xlnm._FilterDatabase" localSheetId="1" hidden="1">'TRUTNOV 01 - PS 01-Jevišt...'!$C$77:$K$81</definedName>
    <definedName name="_xlnm._FilterDatabase" localSheetId="2" hidden="1">'TRUTNOV 02 - PS 02-Audio-...'!$C$77:$K$81</definedName>
    <definedName name="_xlnm._FilterDatabase" localSheetId="3" hidden="1">'TRUTNOV 03 - PS 03-Gastro'!$C$77:$K$81</definedName>
    <definedName name="_xlnm._FilterDatabase" localSheetId="4" hidden="1">'TRUTNOV 04 - PS 04-Lezeck...'!$C$77:$K$81</definedName>
    <definedName name="_xlnm._FilterDatabase" localSheetId="5" hidden="1">'TRUTNOV 05 - PS 05-Vodní ...'!$C$77:$K$81</definedName>
    <definedName name="_xlnm._FilterDatabase" localSheetId="6" hidden="1">'TRUTNOV 05a - PS 06-Interier'!$C$77:$K$153</definedName>
    <definedName name="_xlnm._FilterDatabase" localSheetId="7" hidden="1">'TRUTNOV 06 - SO 01-Objekt...'!$C$110:$K$1123</definedName>
    <definedName name="_xlnm._FilterDatabase" localSheetId="8" hidden="1">'TRUTNOV 07 - SO 02-Dětské...'!$C$77:$K$81</definedName>
    <definedName name="_xlnm._FilterDatabase" localSheetId="9" hidden="1">'TRUTNOV 08 - SO 03-Dobrod...'!$C$77:$K$81</definedName>
    <definedName name="_xlnm._FilterDatabase" localSheetId="10" hidden="1">'TRUTNOV 09 - SO 04-Lanový...'!$C$79:$K$88</definedName>
    <definedName name="_xlnm._FilterDatabase" localSheetId="11" hidden="1">'TRUTNOV 10 - SO 05-Odpoči...'!$C$87:$K$167</definedName>
    <definedName name="_xlnm._FilterDatabase" localSheetId="12" hidden="1">'TRUTNOV 11 - SO 06-Táboři...'!$C$77:$K$81</definedName>
    <definedName name="_xlnm._FilterDatabase" localSheetId="13" hidden="1">'TRUTNOV 12 - SO 07-Volná ...'!$C$84:$K$128</definedName>
    <definedName name="_xlnm._FilterDatabase" localSheetId="14" hidden="1">'TRUTNOV 13 - SO 08-Multif...'!$C$88:$K$156</definedName>
    <definedName name="_xlnm._FilterDatabase" localSheetId="15" hidden="1">'TRUTNOV 14 - SO 09-Kurt'!$C$84:$K$123</definedName>
    <definedName name="_xlnm._FilterDatabase" localSheetId="16" hidden="1">'TRUTNOV 15 - SO 10-Zázemí...'!$C$98:$K$350</definedName>
    <definedName name="_xlnm._FilterDatabase" localSheetId="17" hidden="1">'TRUTNOV 16 - SO 11-Garáž'!$C$95:$K$279</definedName>
    <definedName name="_xlnm._FilterDatabase" localSheetId="18" hidden="1">'TRUTNOV 17 - SO 12-Sklad '!$C$95:$K$295</definedName>
    <definedName name="_xlnm._FilterDatabase" localSheetId="19" hidden="1">'TRUTNOV 18 - SO 13-Ohništ...'!$C$87:$K$156</definedName>
    <definedName name="_xlnm._FilterDatabase" localSheetId="20" hidden="1">'TRUTNOV 19 - SO 14-Sadové...'!$C$77:$K$81</definedName>
    <definedName name="_xlnm._FilterDatabase" localSheetId="21" hidden="1">'TRUTNOV 20 - SO 15-Areálo...'!$C$83:$K$139</definedName>
    <definedName name="_xlnm._FilterDatabase" localSheetId="22" hidden="1">'TRUTNOV 22 - SO 17-Opěrné...'!$C$83:$K$134</definedName>
    <definedName name="_xlnm._FilterDatabase" localSheetId="23" hidden="1">'TRUTNOV 23 - SO 18-Vodovod'!$C$77:$K$81</definedName>
    <definedName name="_xlnm._FilterDatabase" localSheetId="24" hidden="1">'TRUTNOV 24 - SO 19-Kanali...'!$C$77:$K$81</definedName>
    <definedName name="_xlnm._FilterDatabase" localSheetId="25" hidden="1">'TRUTNOV 25 - SO 20-Kanali...'!$C$77:$K$81</definedName>
    <definedName name="_xlnm._FilterDatabase" localSheetId="26" hidden="1">'TRUTNOV 26 - SO 21-Přípoj...'!$C$77:$K$81</definedName>
    <definedName name="_xlnm._FilterDatabase" localSheetId="27" hidden="1">'TRUTNOV 27 - SO 22-Veřejn...'!$C$77:$K$81</definedName>
    <definedName name="_xlnm._FilterDatabase" localSheetId="28" hidden="1">'TRUTNOV 28 - SO 23-Slabop...'!$C$77:$K$81</definedName>
    <definedName name="_xlnm._FilterDatabase" localSheetId="29" hidden="1">'TRUTNOV 29 - SO 24-Oplocení'!$C$83:$K$127</definedName>
    <definedName name="_xlnm._FilterDatabase" localSheetId="30" hidden="1">'TRUTNOV 30 - SO 25-Vedlej...'!$C$80:$K$103</definedName>
    <definedName name="_xlnm.Print_Area" localSheetId="3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'TRUTNOV 01 - PS 01-Jevišt...'!$C$4:$J$36,'TRUTNOV 01 - PS 01-Jevišt...'!$C$42:$J$59,'TRUTNOV 01 - PS 01-Jevišt...'!$C$65:$K$81</definedName>
    <definedName name="_xlnm.Print_Area" localSheetId="2">'TRUTNOV 02 - PS 02-Audio-...'!$C$4:$J$36,'TRUTNOV 02 - PS 02-Audio-...'!$C$42:$J$59,'TRUTNOV 02 - PS 02-Audio-...'!$C$65:$K$81</definedName>
    <definedName name="_xlnm.Print_Area" localSheetId="3">'TRUTNOV 03 - PS 03-Gastro'!$C$4:$J$36,'TRUTNOV 03 - PS 03-Gastro'!$C$42:$J$59,'TRUTNOV 03 - PS 03-Gastro'!$C$65:$K$81</definedName>
    <definedName name="_xlnm.Print_Area" localSheetId="4">'TRUTNOV 04 - PS 04-Lezeck...'!$C$4:$J$36,'TRUTNOV 04 - PS 04-Lezeck...'!$C$42:$J$59,'TRUTNOV 04 - PS 04-Lezeck...'!$C$65:$K$81</definedName>
    <definedName name="_xlnm.Print_Area" localSheetId="5">'TRUTNOV 05 - PS 05-Vodní ...'!$C$4:$J$36,'TRUTNOV 05 - PS 05-Vodní ...'!$C$42:$J$59,'TRUTNOV 05 - PS 05-Vodní ...'!$C$65:$K$81</definedName>
    <definedName name="_xlnm.Print_Area" localSheetId="6">'TRUTNOV 05a - PS 06-Interier'!$C$4:$J$36,'TRUTNOV 05a - PS 06-Interier'!$C$42:$J$59,'TRUTNOV 05a - PS 06-Interier'!$C$65:$K$153</definedName>
    <definedName name="_xlnm.Print_Area" localSheetId="7">'TRUTNOV 06 - SO 01-Objekt...'!$C$4:$J$36,'TRUTNOV 06 - SO 01-Objekt...'!$C$42:$J$92,'TRUTNOV 06 - SO 01-Objekt...'!$C$98:$K$1123</definedName>
    <definedName name="_xlnm.Print_Area" localSheetId="8">'TRUTNOV 07 - SO 02-Dětské...'!$C$4:$J$36,'TRUTNOV 07 - SO 02-Dětské...'!$C$42:$J$59,'TRUTNOV 07 - SO 02-Dětské...'!$C$65:$K$81</definedName>
    <definedName name="_xlnm.Print_Area" localSheetId="9">'TRUTNOV 08 - SO 03-Dobrod...'!$C$4:$J$36,'TRUTNOV 08 - SO 03-Dobrod...'!$C$42:$J$59,'TRUTNOV 08 - SO 03-Dobrod...'!$C$65:$K$81</definedName>
    <definedName name="_xlnm.Print_Area" localSheetId="10">'TRUTNOV 09 - SO 04-Lanový...'!$C$4:$J$36,'TRUTNOV 09 - SO 04-Lanový...'!$C$42:$J$61,'TRUTNOV 09 - SO 04-Lanový...'!$C$67:$K$88</definedName>
    <definedName name="_xlnm.Print_Area" localSheetId="11">'TRUTNOV 10 - SO 05-Odpoči...'!$C$4:$J$36,'TRUTNOV 10 - SO 05-Odpoči...'!$C$42:$J$69,'TRUTNOV 10 - SO 05-Odpoči...'!$C$75:$K$167</definedName>
    <definedName name="_xlnm.Print_Area" localSheetId="12">'TRUTNOV 11 - SO 06-Táboři...'!$C$4:$J$36,'TRUTNOV 11 - SO 06-Táboři...'!$C$42:$J$59,'TRUTNOV 11 - SO 06-Táboři...'!$C$65:$K$81</definedName>
    <definedName name="_xlnm.Print_Area" localSheetId="13">'TRUTNOV 12 - SO 07-Volná ...'!$C$4:$J$36,'TRUTNOV 12 - SO 07-Volná ...'!$C$42:$J$66,'TRUTNOV 12 - SO 07-Volná ...'!$C$72:$K$128</definedName>
    <definedName name="_xlnm.Print_Area" localSheetId="14">'TRUTNOV 13 - SO 08-Multif...'!$C$4:$J$36,'TRUTNOV 13 - SO 08-Multif...'!$C$42:$J$70,'TRUTNOV 13 - SO 08-Multif...'!$C$76:$K$156</definedName>
    <definedName name="_xlnm.Print_Area" localSheetId="15">'TRUTNOV 14 - SO 09-Kurt'!$C$4:$J$36,'TRUTNOV 14 - SO 09-Kurt'!$C$42:$J$66,'TRUTNOV 14 - SO 09-Kurt'!$C$72:$K$123</definedName>
    <definedName name="_xlnm.Print_Area" localSheetId="16">'TRUTNOV 15 - SO 10-Zázemí...'!$C$4:$J$36,'TRUTNOV 15 - SO 10-Zázemí...'!$C$42:$J$80,'TRUTNOV 15 - SO 10-Zázemí...'!$C$86:$K$350</definedName>
    <definedName name="_xlnm.Print_Area" localSheetId="17">'TRUTNOV 16 - SO 11-Garáž'!$C$4:$J$36,'TRUTNOV 16 - SO 11-Garáž'!$C$42:$J$77,'TRUTNOV 16 - SO 11-Garáž'!$C$83:$K$279</definedName>
    <definedName name="_xlnm.Print_Area" localSheetId="18">'TRUTNOV 17 - SO 12-Sklad '!$C$4:$J$36,'TRUTNOV 17 - SO 12-Sklad '!$C$42:$J$77,'TRUTNOV 17 - SO 12-Sklad '!$C$83:$K$295</definedName>
    <definedName name="_xlnm.Print_Area" localSheetId="19">'TRUTNOV 18 - SO 13-Ohništ...'!$C$4:$J$36,'TRUTNOV 18 - SO 13-Ohništ...'!$C$42:$J$69,'TRUTNOV 18 - SO 13-Ohništ...'!$C$75:$K$156</definedName>
    <definedName name="_xlnm.Print_Area" localSheetId="20">'TRUTNOV 19 - SO 14-Sadové...'!$C$4:$J$36,'TRUTNOV 19 - SO 14-Sadové...'!$C$42:$J$59,'TRUTNOV 19 - SO 14-Sadové...'!$C$65:$K$81</definedName>
    <definedName name="_xlnm.Print_Area" localSheetId="21">'TRUTNOV 20 - SO 15-Areálo...'!$C$4:$J$36,'TRUTNOV 20 - SO 15-Areálo...'!$C$42:$J$65,'TRUTNOV 20 - SO 15-Areálo...'!$C$71:$K$139</definedName>
    <definedName name="_xlnm.Print_Area" localSheetId="22">'TRUTNOV 22 - SO 17-Opěrné...'!$C$4:$J$36,'TRUTNOV 22 - SO 17-Opěrné...'!$C$42:$J$65,'TRUTNOV 22 - SO 17-Opěrné...'!$C$71:$K$134</definedName>
    <definedName name="_xlnm.Print_Area" localSheetId="23">'TRUTNOV 23 - SO 18-Vodovod'!$C$4:$J$36,'TRUTNOV 23 - SO 18-Vodovod'!$C$42:$J$59,'TRUTNOV 23 - SO 18-Vodovod'!$C$65:$K$81</definedName>
    <definedName name="_xlnm.Print_Area" localSheetId="24">'TRUTNOV 24 - SO 19-Kanali...'!$C$4:$J$36,'TRUTNOV 24 - SO 19-Kanali...'!$C$42:$J$59,'TRUTNOV 24 - SO 19-Kanali...'!$C$65:$K$81</definedName>
    <definedName name="_xlnm.Print_Area" localSheetId="25">'TRUTNOV 25 - SO 20-Kanali...'!$C$4:$J$36,'TRUTNOV 25 - SO 20-Kanali...'!$C$42:$J$59,'TRUTNOV 25 - SO 20-Kanali...'!$C$65:$K$81</definedName>
    <definedName name="_xlnm.Print_Area" localSheetId="26">'TRUTNOV 26 - SO 21-Přípoj...'!$C$4:$J$36,'TRUTNOV 26 - SO 21-Přípoj...'!$C$42:$J$59,'TRUTNOV 26 - SO 21-Přípoj...'!$C$65:$K$81</definedName>
    <definedName name="_xlnm.Print_Area" localSheetId="27">'TRUTNOV 27 - SO 22-Veřejn...'!$C$4:$J$36,'TRUTNOV 27 - SO 22-Veřejn...'!$C$42:$J$59,'TRUTNOV 27 - SO 22-Veřejn...'!$C$65:$K$81</definedName>
    <definedName name="_xlnm.Print_Area" localSheetId="28">'TRUTNOV 28 - SO 23-Slabop...'!$C$4:$J$36,'TRUTNOV 28 - SO 23-Slabop...'!$C$42:$J$59,'TRUTNOV 28 - SO 23-Slabop...'!$C$65:$K$81</definedName>
    <definedName name="_xlnm.Print_Area" localSheetId="29">'TRUTNOV 29 - SO 24-Oplocení'!$C$4:$J$36,'TRUTNOV 29 - SO 24-Oplocení'!$C$42:$J$65,'TRUTNOV 29 - SO 24-Oplocení'!$C$71:$K$127</definedName>
    <definedName name="_xlnm.Print_Area" localSheetId="30">'TRUTNOV 30 - SO 25-Vedlej...'!$C$4:$J$36,'TRUTNOV 30 - SO 25-Vedlej...'!$C$42:$J$62,'TRUTNOV 30 - SO 25-Vedlej...'!$C$68:$K$103</definedName>
    <definedName name="_xlnm.Print_Titles" localSheetId="0">'Rekapitulace stavby'!$49:$49</definedName>
    <definedName name="_xlnm.Print_Titles" localSheetId="1">'TRUTNOV 01 - PS 01-Jevišt...'!$77:$77</definedName>
    <definedName name="_xlnm.Print_Titles" localSheetId="2">'TRUTNOV 02 - PS 02-Audio-...'!$77:$77</definedName>
    <definedName name="_xlnm.Print_Titles" localSheetId="3">'TRUTNOV 03 - PS 03-Gastro'!$77:$77</definedName>
    <definedName name="_xlnm.Print_Titles" localSheetId="4">'TRUTNOV 04 - PS 04-Lezeck...'!$77:$77</definedName>
    <definedName name="_xlnm.Print_Titles" localSheetId="5">'TRUTNOV 05 - PS 05-Vodní ...'!$77:$77</definedName>
    <definedName name="_xlnm.Print_Titles" localSheetId="6">'TRUTNOV 05a - PS 06-Interier'!$77:$77</definedName>
    <definedName name="_xlnm.Print_Titles" localSheetId="7">'TRUTNOV 06 - SO 01-Objekt...'!$110:$110</definedName>
    <definedName name="_xlnm.Print_Titles" localSheetId="8">'TRUTNOV 07 - SO 02-Dětské...'!$77:$77</definedName>
    <definedName name="_xlnm.Print_Titles" localSheetId="9">'TRUTNOV 08 - SO 03-Dobrod...'!$77:$77</definedName>
    <definedName name="_xlnm.Print_Titles" localSheetId="10">'TRUTNOV 09 - SO 04-Lanový...'!$79:$79</definedName>
    <definedName name="_xlnm.Print_Titles" localSheetId="11">'TRUTNOV 10 - SO 05-Odpoči...'!$87:$87</definedName>
    <definedName name="_xlnm.Print_Titles" localSheetId="12">'TRUTNOV 11 - SO 06-Táboři...'!$77:$77</definedName>
    <definedName name="_xlnm.Print_Titles" localSheetId="13">'TRUTNOV 12 - SO 07-Volná ...'!$84:$84</definedName>
    <definedName name="_xlnm.Print_Titles" localSheetId="14">'TRUTNOV 13 - SO 08-Multif...'!$88:$88</definedName>
    <definedName name="_xlnm.Print_Titles" localSheetId="15">'TRUTNOV 14 - SO 09-Kurt'!$84:$84</definedName>
    <definedName name="_xlnm.Print_Titles" localSheetId="16">'TRUTNOV 15 - SO 10-Zázemí...'!$98:$98</definedName>
    <definedName name="_xlnm.Print_Titles" localSheetId="17">'TRUTNOV 16 - SO 11-Garáž'!$95:$95</definedName>
    <definedName name="_xlnm.Print_Titles" localSheetId="18">'TRUTNOV 17 - SO 12-Sklad '!$95:$95</definedName>
    <definedName name="_xlnm.Print_Titles" localSheetId="19">'TRUTNOV 18 - SO 13-Ohništ...'!$87:$87</definedName>
    <definedName name="_xlnm.Print_Titles" localSheetId="20">'TRUTNOV 19 - SO 14-Sadové...'!$77:$77</definedName>
    <definedName name="_xlnm.Print_Titles" localSheetId="21">'TRUTNOV 20 - SO 15-Areálo...'!$83:$83</definedName>
    <definedName name="_xlnm.Print_Titles" localSheetId="22">'TRUTNOV 22 - SO 17-Opěrné...'!$83:$83</definedName>
    <definedName name="_xlnm.Print_Titles" localSheetId="23">'TRUTNOV 23 - SO 18-Vodovod'!$77:$77</definedName>
    <definedName name="_xlnm.Print_Titles" localSheetId="24">'TRUTNOV 24 - SO 19-Kanali...'!$77:$77</definedName>
    <definedName name="_xlnm.Print_Titles" localSheetId="25">'TRUTNOV 25 - SO 20-Kanali...'!$77:$77</definedName>
    <definedName name="_xlnm.Print_Titles" localSheetId="26">'TRUTNOV 26 - SO 21-Přípoj...'!$77:$77</definedName>
    <definedName name="_xlnm.Print_Titles" localSheetId="27">'TRUTNOV 27 - SO 22-Veřejn...'!$77:$77</definedName>
    <definedName name="_xlnm.Print_Titles" localSheetId="28">'TRUTNOV 28 - SO 23-Slabop...'!$77:$77</definedName>
    <definedName name="_xlnm.Print_Titles" localSheetId="29">'TRUTNOV 29 - SO 24-Oplocení'!$83:$83</definedName>
    <definedName name="_xlnm.Print_Titles" localSheetId="30">'TRUTNOV 30 - SO 25-Vedlej...'!$80:$80</definedName>
  </definedNames>
  <calcPr calcId="145621"/>
</workbook>
</file>

<file path=xl/sharedStrings.xml><?xml version="1.0" encoding="utf-8"?>
<sst xmlns="http://schemas.openxmlformats.org/spreadsheetml/2006/main" count="29653" uniqueCount="4160">
  <si>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</si>
  <si>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</si>
  <si>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</si>
  <si>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</si>
  <si>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</si>
  <si>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</si>
  <si>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</si>
  <si>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{660347b5-779c-4d35-af30-f928228d9dab}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</si>
  <si>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</si>
  <si>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</si>
  <si>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</si>
  <si>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</si>
  <si>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</si>
  <si>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</si>
  <si>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</si>
  <si>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</si>
  <si>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TRUTNOV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</si>
  <si>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</si>
  <si>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</si>
  <si>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a dostavba Střediska volného času</t>
  </si>
  <si>
    <t>0,1</t>
  </si>
  <si>
    <t>KSO:</t>
  </si>
  <si>
    <t/>
  </si>
  <si>
    <t>CC-CZ:</t>
  </si>
  <si>
    <t>1</t>
  </si>
  <si>
    <t>Místo:</t>
  </si>
  <si>
    <t>Trutnov Na Nivách 568</t>
  </si>
  <si>
    <t>Datum:</t>
  </si>
  <si>
    <t>7. 1. 2017</t>
  </si>
  <si>
    <t>10</t>
  </si>
  <si>
    <t>100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</si>
  <si>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</si>
  <si>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</si>
  <si>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</si>
  <si>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</si>
  <si>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</si>
  <si>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</si>
  <si>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</si>
  <si>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JIKA CZ 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</si>
  <si>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</si>
  <si>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</si>
  <si>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</si>
  <si>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</si>
  <si>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</si>
  <si>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</si>
  <si>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</si>
  <si>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</si>
  <si>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</si>
  <si>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</si>
  <si>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</si>
  <si>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</si>
  <si>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</si>
  <si>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</si>
  <si>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</si>
  <si>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</si>
  <si>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</si>
  <si>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</si>
  <si>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</si>
  <si>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</si>
  <si>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</si>
  <si>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</si>
  <si>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</si>
  <si>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</si>
  <si>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</si>
  <si>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</si>
  <si>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</si>
  <si>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</si>
  <si>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</si>
  <si>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</si>
  <si>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</si>
  <si>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</si>
  <si>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</si>
  <si>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</si>
  <si>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</si>
  <si>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</si>
  <si>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</si>
  <si>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</si>
  <si>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</si>
  <si>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</si>
  <si>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</si>
  <si>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TRUTNOV 01</t>
  </si>
  <si>
    <t>PS 01-Jevištní technika</t>
  </si>
  <si>
    <t>PRO</t>
  </si>
  <si>
    <t>{9644e61b-44f1-4310-abc6-3598629f1c50}</t>
  </si>
  <si>
    <t>2</t>
  </si>
  <si>
    <t>TRUTNOV 02</t>
  </si>
  <si>
    <t>PS 02-Audio-vizuální technika</t>
  </si>
  <si>
    <t>{52db2f0b-832e-4cb6-8b13-582cc7fcf18e}</t>
  </si>
  <si>
    <t>TRUTNOV 03</t>
  </si>
  <si>
    <t>PS 03-Gastro</t>
  </si>
  <si>
    <t>{c0436432-f4c7-4423-bf6d-b70983b68098}</t>
  </si>
  <si>
    <t>TRUTNOV 04</t>
  </si>
  <si>
    <t xml:space="preserve">PS 04-Lezecké stěny </t>
  </si>
  <si>
    <t>{22b1954b-5104-4e92-9f32-b6cec3819f9a}</t>
  </si>
  <si>
    <t>TRUTNOV 05</t>
  </si>
  <si>
    <t xml:space="preserve">PS 05-Vodní prvky </t>
  </si>
  <si>
    <t>{147f012e-9ad0-4115-80e4-66bff760b3c2}</t>
  </si>
  <si>
    <t>TRUTNOV 05a</t>
  </si>
  <si>
    <t>PS 06-Interier</t>
  </si>
  <si>
    <t>STA</t>
  </si>
  <si>
    <t>{aab8304e-bf3b-4e7e-bae9-dc4bbfbaf6fb}</t>
  </si>
  <si>
    <t>TRUTNOV 06</t>
  </si>
  <si>
    <t xml:space="preserve">SO 01-Objekt SVČ </t>
  </si>
  <si>
    <t>{e72b95e8-b400-484a-ae47-dcf09ff2036c}</t>
  </si>
  <si>
    <t>TRUTNOV 07</t>
  </si>
  <si>
    <t xml:space="preserve">SO 02-Dětské hřiště </t>
  </si>
  <si>
    <t>{57b2d0cc-5e9e-474d-a685-64675248d7d1}</t>
  </si>
  <si>
    <t>TRUTNOV 08</t>
  </si>
  <si>
    <t>SO 03-Dobrodružné hřiště</t>
  </si>
  <si>
    <t>{63ee23a3-e27d-4032-8dd0-6a848f845742}</t>
  </si>
  <si>
    <t>TRUTNOV 09</t>
  </si>
  <si>
    <t>SO 04-Lanový park</t>
  </si>
  <si>
    <t>{a006d262-a4fd-481c-8a27-b78ab8c49802}</t>
  </si>
  <si>
    <t>TRUTNOV 10</t>
  </si>
  <si>
    <t>SO 05-Odpočinkový park s altánem</t>
  </si>
  <si>
    <t>{3f766795-a1cb-4c05-b8c4-c39d544e431a}</t>
  </si>
  <si>
    <t>TRUTNOV 11</t>
  </si>
  <si>
    <t>SO 06-Tábořiště a sprchoviště</t>
  </si>
  <si>
    <t>{6014febe-2326-4c5f-b8af-8da38a830664}</t>
  </si>
  <si>
    <t>TRUTNOV 12</t>
  </si>
  <si>
    <t xml:space="preserve">SO 07-Volná asfaltová plocha </t>
  </si>
  <si>
    <t>{5ac73a91-d229-4697-b9f2-893fe1b45e23}</t>
  </si>
  <si>
    <t>TRUTNOV 13</t>
  </si>
  <si>
    <t>SO 08-Multifunkční hřiště</t>
  </si>
  <si>
    <t>{13b6f109-3fc7-4045-981d-ceb987cce26e}</t>
  </si>
  <si>
    <t>TRUTNOV 14</t>
  </si>
  <si>
    <t>SO 09-Kurt</t>
  </si>
  <si>
    <t>{a5bdd0aa-f067-4607-944e-22dec4a6a8bc}</t>
  </si>
  <si>
    <t>TRUTNOV 15</t>
  </si>
  <si>
    <t xml:space="preserve">SO 10-Zázemí venkovních sportovišť </t>
  </si>
  <si>
    <t>{d9f6b108-e495-43d1-8653-f67088e28362}</t>
  </si>
  <si>
    <t>TRUTNOV 16</t>
  </si>
  <si>
    <t>SO 11-Garáž</t>
  </si>
  <si>
    <t>{1d9d6053-ee90-4a8d-b437-9148be548cf2}</t>
  </si>
  <si>
    <t>TRUTNOV 17</t>
  </si>
  <si>
    <t xml:space="preserve">SO 12-Sklad </t>
  </si>
  <si>
    <t>{d42438e4-93cc-4e38-88f7-a832237a7ea6}</t>
  </si>
  <si>
    <t>TRUTNOV 18</t>
  </si>
  <si>
    <t>SO 13-Ohniště a sezení</t>
  </si>
  <si>
    <t>{6424a34d-1d94-4a75-bf00-adc3d5539ca6}</t>
  </si>
  <si>
    <t>TRUTNOV 19</t>
  </si>
  <si>
    <t>SO 14-Sadové úpravy ,mobiliář</t>
  </si>
  <si>
    <t>{da0ff8dc-da10-4ca7-9a18-97f1fb26f2e3}</t>
  </si>
  <si>
    <t>TRUTNOV 20</t>
  </si>
  <si>
    <t>SO 15-Areálové komunikace</t>
  </si>
  <si>
    <t>{a9629b96-3953-414a-bb76-1e22b74627d0}</t>
  </si>
  <si>
    <t>TRUTNOV 22</t>
  </si>
  <si>
    <t>SO 17-Opěrné stěny</t>
  </si>
  <si>
    <t>{9e90c306-ad8d-4346-a9e0-588e6f0dd4fc}</t>
  </si>
  <si>
    <t>TRUTNOV 23</t>
  </si>
  <si>
    <t>SO 18-Vodovod</t>
  </si>
  <si>
    <t>{a498fd1d-a541-4304-a828-306537fb3e1e}</t>
  </si>
  <si>
    <t>TRUTNOV 24</t>
  </si>
  <si>
    <t>SO 19-Kanalizace splašková</t>
  </si>
  <si>
    <t>{fa5a7eed-3c10-4267-b295-9f1bc480bf72}</t>
  </si>
  <si>
    <t>TRUTNOV 25</t>
  </si>
  <si>
    <t xml:space="preserve">SO 20-Kanalizace dešťová </t>
  </si>
  <si>
    <t>{a072eccc-6a93-4eb2-8a27-f2bfdab702c2}</t>
  </si>
  <si>
    <t>TRUTNOV 26</t>
  </si>
  <si>
    <t>SO 21-Přípojka NN-areálový rozvod</t>
  </si>
  <si>
    <t>{e582504a-0a47-455e-a58e-e7b5337c9f56}</t>
  </si>
  <si>
    <t>TRUTNOV 27</t>
  </si>
  <si>
    <t>SO 22-Veřejné a areálové osvětlení</t>
  </si>
  <si>
    <t>{007a2bfb-27dc-438f-b416-389b63c544ad}</t>
  </si>
  <si>
    <t>TRUTNOV 28</t>
  </si>
  <si>
    <t>SO 23-Slaboproudé přípojky</t>
  </si>
  <si>
    <t>{8302dcd2-18fe-468e-af78-b82bdc6b30d5}</t>
  </si>
  <si>
    <t>TRUTNOV 29</t>
  </si>
  <si>
    <t>SO 24-Oplocení</t>
  </si>
  <si>
    <t>{12e079f5-025a-419b-9fbe-41d17e496040}</t>
  </si>
  <si>
    <t>TRUTNOV 30</t>
  </si>
  <si>
    <t>SO 25-Vedlejší rozpočtové náklady</t>
  </si>
  <si>
    <t>{53d5e240-3c47-4f5e-a3a6-40dcbb028d01}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</si>
  <si>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</si>
  <si>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</si>
  <si>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</si>
  <si>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</si>
  <si>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</si>
  <si>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</si>
  <si>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</si>
  <si>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TRUTNOV 01 - PS 01-Jevištní technika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</si>
  <si>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</si>
  <si>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</si>
  <si>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</si>
  <si>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</si>
  <si>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</si>
  <si>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</si>
  <si>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22-M - Jevištní technika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</si>
  <si>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</si>
  <si>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</si>
  <si>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</si>
  <si>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</si>
  <si>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</si>
  <si>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</si>
  <si>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</si>
  <si>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</si>
  <si>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</si>
  <si>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</si>
  <si>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</si>
  <si>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</si>
  <si>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</si>
  <si>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</si>
  <si>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</si>
  <si>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</si>
  <si>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</si>
  <si>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</si>
  <si>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22-M</t>
  </si>
  <si>
    <t>Jevištní technika</t>
  </si>
  <si>
    <t>K</t>
  </si>
  <si>
    <t>220001</t>
  </si>
  <si>
    <t>D+M jevištní techniky</t>
  </si>
  <si>
    <t>kpl</t>
  </si>
  <si>
    <t>509649037</t>
  </si>
  <si>
    <t>TRUTNOV 02 - PS 02-Audio-vizuální technika</t>
  </si>
  <si>
    <t>M - M</t>
  </si>
  <si>
    <t xml:space="preserve">    51-M - Audiovizuální technika</t>
  </si>
  <si>
    <t>51-M</t>
  </si>
  <si>
    <t>Audiovizuální technika</t>
  </si>
  <si>
    <t>510001</t>
  </si>
  <si>
    <t>D+M audiovizuální technika</t>
  </si>
  <si>
    <t>355357857</t>
  </si>
  <si>
    <t>TRUTNOV 03 - PS 03-Gastro</t>
  </si>
  <si>
    <t>HSV - HSV</t>
  </si>
  <si>
    <t xml:space="preserve">    52-M - </t>
  </si>
  <si>
    <t>HSV</t>
  </si>
  <si>
    <t>52-M</t>
  </si>
  <si>
    <t>520001</t>
  </si>
  <si>
    <t>D+M zařízení gastro</t>
  </si>
  <si>
    <t>925515793</t>
  </si>
  <si>
    <t xml:space="preserve">TRUTNOV 04 - PS 04-Lezecké stěny </t>
  </si>
  <si>
    <t xml:space="preserve">    53-M - Lezecké stěny</t>
  </si>
  <si>
    <t>53-M</t>
  </si>
  <si>
    <t>Lezecké stěny</t>
  </si>
  <si>
    <t>530001</t>
  </si>
  <si>
    <t>D+M lezecké stěny</t>
  </si>
  <si>
    <t>-1200971638</t>
  </si>
  <si>
    <t xml:space="preserve">TRUTNOV 05 - PS 05-Vodní prvky </t>
  </si>
  <si>
    <t xml:space="preserve">    56-M - Vodní prvky</t>
  </si>
  <si>
    <t>56-M</t>
  </si>
  <si>
    <t>Vodní prvky</t>
  </si>
  <si>
    <t>560001</t>
  </si>
  <si>
    <t xml:space="preserve">D+M vodních prvků </t>
  </si>
  <si>
    <t>127544729</t>
  </si>
  <si>
    <t>TRUTNOV 05a - PS 06-Interier</t>
  </si>
  <si>
    <t>PSV - Práce a dodávky PSV</t>
  </si>
  <si>
    <t xml:space="preserve">    766 - Interiér</t>
  </si>
  <si>
    <t>PSV</t>
  </si>
  <si>
    <t>Práce a dodávky PSV</t>
  </si>
  <si>
    <t>766</t>
  </si>
  <si>
    <t>Interiér</t>
  </si>
  <si>
    <t>766001</t>
  </si>
  <si>
    <t>D+M šatní slříň  400/400/1800mm ocelová</t>
  </si>
  <si>
    <t>ks</t>
  </si>
  <si>
    <t>16</t>
  </si>
  <si>
    <t>-1815172399</t>
  </si>
  <si>
    <t>VV</t>
  </si>
  <si>
    <t xml:space="preserve">"1NP-3NP"  </t>
  </si>
  <si>
    <t>"schema N01,N12,N15-17"    60+3+64+44+8</t>
  </si>
  <si>
    <t>766002</t>
  </si>
  <si>
    <t xml:space="preserve">D+M skříň 1200/2000/550mm </t>
  </si>
  <si>
    <t>-848790829</t>
  </si>
  <si>
    <t>"schema N02" 6+2+4</t>
  </si>
  <si>
    <t>766003</t>
  </si>
  <si>
    <t>D+M skladovací regály -dle investora</t>
  </si>
  <si>
    <t>508002536</t>
  </si>
  <si>
    <t>"schema N03"  5+21</t>
  </si>
  <si>
    <t>4</t>
  </si>
  <si>
    <t>766004</t>
  </si>
  <si>
    <t xml:space="preserve">D+M kuchyňská linka </t>
  </si>
  <si>
    <t>-1083044468</t>
  </si>
  <si>
    <t>"schema N04,N21"  2+1+1</t>
  </si>
  <si>
    <t>5</t>
  </si>
  <si>
    <t>766005</t>
  </si>
  <si>
    <t xml:space="preserve">Barová židle 320/320/640mm </t>
  </si>
  <si>
    <t>-1650147969</t>
  </si>
  <si>
    <t>"schema N05,N18"   13+22</t>
  </si>
  <si>
    <t>6</t>
  </si>
  <si>
    <t>766006</t>
  </si>
  <si>
    <t>Jídelní židle</t>
  </si>
  <si>
    <t>-1993068614</t>
  </si>
  <si>
    <t>"schema N06"   40+6+20</t>
  </si>
  <si>
    <t>7</t>
  </si>
  <si>
    <t>766007</t>
  </si>
  <si>
    <t xml:space="preserve">D+M jídelní stůl 600/700/740mm </t>
  </si>
  <si>
    <t>-1476901507</t>
  </si>
  <si>
    <t>"schema N07"  8+1+1</t>
  </si>
  <si>
    <t>8</t>
  </si>
  <si>
    <t>766008</t>
  </si>
  <si>
    <t xml:space="preserve">D+M skříň 1000/700/2020mm </t>
  </si>
  <si>
    <t>1969972372</t>
  </si>
  <si>
    <t>"schema N08" 7+6+12</t>
  </si>
  <si>
    <t>9</t>
  </si>
  <si>
    <t>766009</t>
  </si>
  <si>
    <t xml:space="preserve">D+M sportovní sedadlo  plastové </t>
  </si>
  <si>
    <t>528083907</t>
  </si>
  <si>
    <t>"schema N09,N10"  116</t>
  </si>
  <si>
    <t>766010</t>
  </si>
  <si>
    <t xml:space="preserve">Ochrana okenníchotvorů a topných těles ocelovými lanky +ochranná síť </t>
  </si>
  <si>
    <t>-2625080</t>
  </si>
  <si>
    <t>"schema N11"  8</t>
  </si>
  <si>
    <t>11</t>
  </si>
  <si>
    <t>766011</t>
  </si>
  <si>
    <t xml:space="preserve">D+M pracovní stůl1400/600/1700mm </t>
  </si>
  <si>
    <t>241131589</t>
  </si>
  <si>
    <t>"schema N13"   2+2+5+4</t>
  </si>
  <si>
    <t>12</t>
  </si>
  <si>
    <t>766012</t>
  </si>
  <si>
    <t xml:space="preserve">D+M kancelářská židle </t>
  </si>
  <si>
    <t>1272199292</t>
  </si>
  <si>
    <t>"schema N14"  3+9+1</t>
  </si>
  <si>
    <t>13</t>
  </si>
  <si>
    <t>766013</t>
  </si>
  <si>
    <t xml:space="preserve">D+M jídelní stůl 1200/800/700mm </t>
  </si>
  <si>
    <t>1904665184</t>
  </si>
  <si>
    <t>"schema N19"  5+4+1</t>
  </si>
  <si>
    <t>14</t>
  </si>
  <si>
    <t>766014</t>
  </si>
  <si>
    <t>D+M barový pult</t>
  </si>
  <si>
    <t>374001402</t>
  </si>
  <si>
    <t>"schema N20"  2</t>
  </si>
  <si>
    <t>766015</t>
  </si>
  <si>
    <t xml:space="preserve">Dřevěný sedák 400/400/60mm </t>
  </si>
  <si>
    <t>-1339131276</t>
  </si>
  <si>
    <t>"schema N22"  13+2+61</t>
  </si>
  <si>
    <t>766016</t>
  </si>
  <si>
    <t xml:space="preserve">D+M odkládací stolek </t>
  </si>
  <si>
    <t>-1421695545</t>
  </si>
  <si>
    <t>"schema N23,N24"  6</t>
  </si>
  <si>
    <t>17</t>
  </si>
  <si>
    <t>766017</t>
  </si>
  <si>
    <t xml:space="preserve">D+M houpací křeslo 610/680/1020mm </t>
  </si>
  <si>
    <t>1286349125</t>
  </si>
  <si>
    <t>"schema N25"  14</t>
  </si>
  <si>
    <t>18</t>
  </si>
  <si>
    <t>766018</t>
  </si>
  <si>
    <t>D+M recepční pult</t>
  </si>
  <si>
    <t>-356141285</t>
  </si>
  <si>
    <t>"schema N26"  1</t>
  </si>
  <si>
    <t>19</t>
  </si>
  <si>
    <t>766019</t>
  </si>
  <si>
    <t xml:space="preserve">Úložný prostor recepce </t>
  </si>
  <si>
    <t>-179131891</t>
  </si>
  <si>
    <t>"schema N27"  1</t>
  </si>
  <si>
    <t>20</t>
  </si>
  <si>
    <t>766020</t>
  </si>
  <si>
    <t xml:space="preserve">D+M rohová sedací souprava </t>
  </si>
  <si>
    <t>1177782528</t>
  </si>
  <si>
    <t>"schema N05-2NP" 1+1</t>
  </si>
  <si>
    <t>766021</t>
  </si>
  <si>
    <t>D+M konferenční stolek</t>
  </si>
  <si>
    <t>1116696982</t>
  </si>
  <si>
    <t>"schema N06-2NP" 1+1</t>
  </si>
  <si>
    <t>22</t>
  </si>
  <si>
    <t>766022</t>
  </si>
  <si>
    <t>D+M opony,závěs a úložné prostory</t>
  </si>
  <si>
    <t>-269644325</t>
  </si>
  <si>
    <t>"schema N13,N14,N15-2NP" 1+4</t>
  </si>
  <si>
    <t>23</t>
  </si>
  <si>
    <t>766023</t>
  </si>
  <si>
    <t xml:space="preserve">Nábytková sestava z 5ti skříněk </t>
  </si>
  <si>
    <t>-1784417760</t>
  </si>
  <si>
    <t>"schema N16-2NP"  1+1</t>
  </si>
  <si>
    <t>24</t>
  </si>
  <si>
    <t>766024</t>
  </si>
  <si>
    <t xml:space="preserve">D+M vestavěná skříň </t>
  </si>
  <si>
    <t>-1068752860</t>
  </si>
  <si>
    <t>"schema N17-2NP"  1</t>
  </si>
  <si>
    <t>25</t>
  </si>
  <si>
    <t>766025</t>
  </si>
  <si>
    <t>Pracovní židle 630/510/855mm</t>
  </si>
  <si>
    <t>-62447168</t>
  </si>
  <si>
    <t>"schema N18-2NP"  44</t>
  </si>
  <si>
    <t>26</t>
  </si>
  <si>
    <t>766026</t>
  </si>
  <si>
    <t xml:space="preserve">D+M lavice 500/700mm </t>
  </si>
  <si>
    <t>-1057713425</t>
  </si>
  <si>
    <t>"schema N19-2NP" 22+1</t>
  </si>
  <si>
    <t>27</t>
  </si>
  <si>
    <t>766027</t>
  </si>
  <si>
    <t xml:space="preserve">D+M jednací stúl 2400/1000/750mm </t>
  </si>
  <si>
    <t>-1060708461</t>
  </si>
  <si>
    <t>"schema N22-2NP" 1+1</t>
  </si>
  <si>
    <t>28</t>
  </si>
  <si>
    <t>766028</t>
  </si>
  <si>
    <t>D+M konferenční židle</t>
  </si>
  <si>
    <t>-706579668</t>
  </si>
  <si>
    <t>"schema N23-2NP"  12</t>
  </si>
  <si>
    <t>29</t>
  </si>
  <si>
    <t>766029</t>
  </si>
  <si>
    <t xml:space="preserve">D+M šatní zástěny </t>
  </si>
  <si>
    <t>1550162605</t>
  </si>
  <si>
    <t>"schema N26,N27"  8</t>
  </si>
  <si>
    <t>30</t>
  </si>
  <si>
    <t>766030</t>
  </si>
  <si>
    <t xml:space="preserve">D+M zasedací stůl 1800/800/700mm </t>
  </si>
  <si>
    <t>-1852535963</t>
  </si>
  <si>
    <t>"schema N01-3NP" 1</t>
  </si>
  <si>
    <t>31</t>
  </si>
  <si>
    <t>766031</t>
  </si>
  <si>
    <t xml:space="preserve">Nástěnný botník </t>
  </si>
  <si>
    <t>-819583232</t>
  </si>
  <si>
    <t>"schema N03-3NP"  3</t>
  </si>
  <si>
    <t>32</t>
  </si>
  <si>
    <t>766032</t>
  </si>
  <si>
    <t xml:space="preserve">Stohovací židle </t>
  </si>
  <si>
    <t>-745264122</t>
  </si>
  <si>
    <t>"schema N05-3NP"  18</t>
  </si>
  <si>
    <t>33</t>
  </si>
  <si>
    <t>766033</t>
  </si>
  <si>
    <t xml:space="preserve">D+M sedací vak </t>
  </si>
  <si>
    <t>-228331544</t>
  </si>
  <si>
    <t>"schema N08-3NP" 12</t>
  </si>
  <si>
    <t>34</t>
  </si>
  <si>
    <t>766034</t>
  </si>
  <si>
    <t>D+M sedací taburet</t>
  </si>
  <si>
    <t>617825723</t>
  </si>
  <si>
    <t>"schema N11-3NP" 10</t>
  </si>
  <si>
    <t>35</t>
  </si>
  <si>
    <t>766035</t>
  </si>
  <si>
    <t xml:space="preserve">D+M rozkládací stůl 500/900/700mm </t>
  </si>
  <si>
    <t>-783694684</t>
  </si>
  <si>
    <t>"schema N16-3NP"  12</t>
  </si>
  <si>
    <t>36</t>
  </si>
  <si>
    <t>766036</t>
  </si>
  <si>
    <t xml:space="preserve">D+M zábradlí z hranolků 20/40mm </t>
  </si>
  <si>
    <t>-419969342</t>
  </si>
  <si>
    <t>"schema N22-3NP"  1</t>
  </si>
  <si>
    <t xml:space="preserve">TRUTNOV 06 - SO 01-Objekt SVČ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</si>
  <si>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</si>
  <si>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</si>
  <si>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</si>
  <si>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</si>
  <si>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</si>
  <si>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</si>
  <si>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</si>
  <si>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</si>
  <si>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</si>
  <si>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</si>
  <si>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</si>
  <si>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</si>
  <si>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</si>
  <si>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</t>
  </si>
  <si>
    <t xml:space="preserve">    722 - Zdravotechnika - vnitřní vodovod</t>
  </si>
  <si>
    <t xml:space="preserve">    727 - Zdravotechnika - požární ochrana</t>
  </si>
  <si>
    <t xml:space="preserve">    731 - Ústřední vytápění 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</si>
  <si>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</si>
  <si>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</si>
  <si>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</si>
  <si>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</si>
  <si>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</si>
  <si>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</si>
  <si>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</si>
  <si>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</si>
  <si>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</si>
  <si>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</si>
  <si>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</si>
  <si>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 xml:space="preserve">    21-M - Elektromontáže</t>
  </si>
  <si>
    <t xml:space="preserve">    24-M - Montáže vzduchotechnických zařízení</t>
  </si>
  <si>
    <t xml:space="preserve">    33-M - Montáže dopr.zaříz.,sklad. zař. a váh</t>
  </si>
  <si>
    <t xml:space="preserve">    38-M - Slaboproudé rozvody </t>
  </si>
  <si>
    <t>HZS - Hodinové zúčtovací sazby</t>
  </si>
  <si>
    <t>Práce a dodávky HSV</t>
  </si>
  <si>
    <t>Zemní práce</t>
  </si>
  <si>
    <t>131201102</t>
  </si>
  <si>
    <t>Hloubení jam nezapažených v hornině tř. 3 objemu do 1000 m3</t>
  </si>
  <si>
    <t>m3</t>
  </si>
  <si>
    <t>CS ÚRS 2016 01</t>
  </si>
  <si>
    <t>357352985</t>
  </si>
  <si>
    <t>(420,0+245,5)*0,8</t>
  </si>
  <si>
    <t>131201109</t>
  </si>
  <si>
    <t>Příplatek za lepivost u hloubení jam nezapažených v hornině tř. 3</t>
  </si>
  <si>
    <t>1933989456</t>
  </si>
  <si>
    <t>532,4*0,5</t>
  </si>
  <si>
    <t>162701105</t>
  </si>
  <si>
    <t>Vodorovné přemístění do 10000 m výkopku/sypaniny z horniny tř. 1 až 4</t>
  </si>
  <si>
    <t>-724942673</t>
  </si>
  <si>
    <t>532,4-102,4</t>
  </si>
  <si>
    <t>167101102</t>
  </si>
  <si>
    <t>Nakládání výkopku z hornin tř. 1 až 4 přes 100 m3</t>
  </si>
  <si>
    <t>-299726654</t>
  </si>
  <si>
    <t>171201201</t>
  </si>
  <si>
    <t>Uložení sypaniny na skládky</t>
  </si>
  <si>
    <t>-1734725993</t>
  </si>
  <si>
    <t>171201211</t>
  </si>
  <si>
    <t>Poplatek za uložení odpadu ze sypaniny na skládce (skládkovné)</t>
  </si>
  <si>
    <t>t</t>
  </si>
  <si>
    <t>-8647432</t>
  </si>
  <si>
    <t>430,0*1,8</t>
  </si>
  <si>
    <t>174101101</t>
  </si>
  <si>
    <t>Zásyp jam, šachet rýh nebo kolem objektů sypaninou se zhutněním</t>
  </si>
  <si>
    <t>1738566231</t>
  </si>
  <si>
    <t>128,0*1,0*0,8</t>
  </si>
  <si>
    <t>181951102</t>
  </si>
  <si>
    <t>Úprava pláně v hornině tř. 1 až 4 se zhutněním</t>
  </si>
  <si>
    <t>m2</t>
  </si>
  <si>
    <t>182644921</t>
  </si>
  <si>
    <t>245,5+420,0</t>
  </si>
  <si>
    <t>Zakládání</t>
  </si>
  <si>
    <t>225211114</t>
  </si>
  <si>
    <t>Vrty maloprofilové jádrové D do 93 mm úklon do 45° hl do 25 m hor. III a IV</t>
  </si>
  <si>
    <t>m</t>
  </si>
  <si>
    <t>49137901</t>
  </si>
  <si>
    <t>227111112</t>
  </si>
  <si>
    <t>Odpažení maloprofilových vrtů průměru do 93 mm</t>
  </si>
  <si>
    <t>-411782570</t>
  </si>
  <si>
    <t>231212111</t>
  </si>
  <si>
    <t>Zřízení pilot svislých zapažených D do 450 mm hl do 10 m s vytažením pažnic z betonu železového</t>
  </si>
  <si>
    <t>1654277433</t>
  </si>
  <si>
    <t>589329090</t>
  </si>
  <si>
    <t>směs pro beton třída C 20/25 X0, XC2 kamenivo do 16 mm</t>
  </si>
  <si>
    <t>-665341318</t>
  </si>
  <si>
    <t>3,14*0,0345*0,0345*168</t>
  </si>
  <si>
    <t>272353131</t>
  </si>
  <si>
    <t>Bednění kotevních otvorů v základových pasech průřezu do 0,10 m2 hl 1 m</t>
  </si>
  <si>
    <t>kus</t>
  </si>
  <si>
    <t>282874293</t>
  </si>
  <si>
    <t>273321511</t>
  </si>
  <si>
    <t>Základové desky ze ŽB bez zvýšených nároků na prostředí tř. C 25/30</t>
  </si>
  <si>
    <t>-1115631902</t>
  </si>
  <si>
    <t>245,5*0,15+420,0*0,15+3,92</t>
  </si>
  <si>
    <t>273351215</t>
  </si>
  <si>
    <t>Zřízení bednění stěn základových desek</t>
  </si>
  <si>
    <t>1855281094</t>
  </si>
  <si>
    <t>60,0*0,15+98,0*0,15</t>
  </si>
  <si>
    <t>273351216</t>
  </si>
  <si>
    <t>Odstranění bednění stěn základových desek</t>
  </si>
  <si>
    <t>1718910442</t>
  </si>
  <si>
    <t>273361821</t>
  </si>
  <si>
    <t>Výztuž základových desek betonářskou ocelí 10 505 (R)</t>
  </si>
  <si>
    <t>-1401891152</t>
  </si>
  <si>
    <t>103,745*0,125</t>
  </si>
  <si>
    <t>274313811</t>
  </si>
  <si>
    <t>Základové pásy z betonu tř. C 25/30</t>
  </si>
  <si>
    <t>2037121798</t>
  </si>
  <si>
    <t>30,8+3,2+2,0+7,0+5,4+21,8+3,8</t>
  </si>
  <si>
    <t>274351215</t>
  </si>
  <si>
    <t>Zřízení bednění stěn základových pasů</t>
  </si>
  <si>
    <t>670187003</t>
  </si>
  <si>
    <t>(76,9+10,7+6,8+17,5+15,5+72,7+15,0)*0,55*2</t>
  </si>
  <si>
    <t>274351216</t>
  </si>
  <si>
    <t>Odstranění bednění stěn základových pasů</t>
  </si>
  <si>
    <t>-1549266071</t>
  </si>
  <si>
    <t>275313811</t>
  </si>
  <si>
    <t>Základové patky z betonu tř. C 25/30</t>
  </si>
  <si>
    <t>-1122231009</t>
  </si>
  <si>
    <t>4,8+4,1+3,1+16,0+4,2</t>
  </si>
  <si>
    <t>275351215</t>
  </si>
  <si>
    <t>Zřízení bednění stěn základových patek</t>
  </si>
  <si>
    <t>230579263</t>
  </si>
  <si>
    <t>275351216</t>
  </si>
  <si>
    <t>Odstranění bednění stěn základových patek</t>
  </si>
  <si>
    <t>2038974582</t>
  </si>
  <si>
    <t>279113134</t>
  </si>
  <si>
    <t>Základová zeď tl do 300 mm z tvárnic ztraceného bednění včetně výplně z betonu tř. C 16/20</t>
  </si>
  <si>
    <t>-1556627422</t>
  </si>
  <si>
    <t>34,67+3,67+46,0</t>
  </si>
  <si>
    <t>279361821</t>
  </si>
  <si>
    <t>Výztuž základových zdí nosných betonářskou ocelí 10 505</t>
  </si>
  <si>
    <t>623270112</t>
  </si>
  <si>
    <t>84,34*0,3*0,06</t>
  </si>
  <si>
    <t>Svislé a kompletní konstrukce</t>
  </si>
  <si>
    <t>310239211</t>
  </si>
  <si>
    <t>Zazdívka otvorů pl do 4 m2 ve zdivu nadzákladovém cihlami pálenými na MVC</t>
  </si>
  <si>
    <t>343544431</t>
  </si>
  <si>
    <t>"1.NP"0,9*2,05*0,5*4+1,5*1,5*0,5*3*7+1,505*1,5*0,5*4+0,9*2,1*0,5-0,596</t>
  </si>
  <si>
    <t>0,9*2,12*0,3*2+0,9*1,2*0,6*2+0,9*1,2*0,9+0,815*2,0*0,9</t>
  </si>
  <si>
    <t>0,715*2,0*0,9</t>
  </si>
  <si>
    <t>"2.NP"0,575*2,12*0,5+1,5*1,8*0,4*4</t>
  </si>
  <si>
    <t>Součet</t>
  </si>
  <si>
    <t>311238143</t>
  </si>
  <si>
    <t>Zdivo nosné vnitřní z cihel broušených POROTHERM tl 240 mm pevnosti P10 lepených tenkovrstvou maltou</t>
  </si>
  <si>
    <t>-1388929141</t>
  </si>
  <si>
    <t>"1.NP"</t>
  </si>
  <si>
    <t>(1,585*2+1,77+0,56)*3,4-1,2*2,28</t>
  </si>
  <si>
    <t>(2,315*2+1,77*2+0,56*4+9,05+13,2+10,5)*4,7</t>
  </si>
  <si>
    <t>-1,484*4,45-0,8*1,97-0,9*1,97-1,23*4,45</t>
  </si>
  <si>
    <t>"2.NP"</t>
  </si>
  <si>
    <t>(2,2*2+1,455*2)*3,0-1,15*2,08</t>
  </si>
  <si>
    <t>(20,95+9,35+17,25+4,5+3,725+3,888)*4,7</t>
  </si>
  <si>
    <t>-0,9*1,97*3-0,8*1,97*3-2,25*2,02</t>
  </si>
  <si>
    <t>"3.NP"</t>
  </si>
  <si>
    <t>(1,755*2+1,7*2+19,9+2,9)*4,7</t>
  </si>
  <si>
    <t>-1,15*2,2</t>
  </si>
  <si>
    <t>311238144</t>
  </si>
  <si>
    <t>Zdivo nosné vnější z cihel broušených POROTHERM tl 300 mm pevnosti P10 lepených tenkovrstvou maltou</t>
  </si>
  <si>
    <t>899310442</t>
  </si>
  <si>
    <t xml:space="preserve"> (3,385+14,58+4,335+0,175+4,985+6,756+1,738+11,05)*4,7</t>
  </si>
  <si>
    <t>-1,1*1,35*3-1,1*1,35-2,0*1,35*2-1,1*2,25-1,2*2,3</t>
  </si>
  <si>
    <t>(6,65+15,22)*3,9-0,9*1,97-1,1*2,0*6</t>
  </si>
  <si>
    <t>(3,635+14,58+3,25+6,756+18,525+19,384)*3,75</t>
  </si>
  <si>
    <t>-1,1*2,0-3,5*2,0*2-1,1*2,0-3,0*2,0-1,1*2,0*2-3,15*2,0-3,2*2</t>
  </si>
  <si>
    <t>-1,1*2,85-3,2*2,85*2</t>
  </si>
  <si>
    <t>(21,72+6,83)*2,75-1,1*1,7*2-2,0*1,7*3</t>
  </si>
  <si>
    <t>(8,25*2)*4,7-0,9*1,97</t>
  </si>
  <si>
    <t>317168112</t>
  </si>
  <si>
    <t>Překlad keramický plochý š 11,5 cm dl 125 cm</t>
  </si>
  <si>
    <t>-264610195</t>
  </si>
  <si>
    <t>29+20+11</t>
  </si>
  <si>
    <t>317168116</t>
  </si>
  <si>
    <t>Překlad keramický plochý š 11,5 cm dl 225 cm</t>
  </si>
  <si>
    <t>-1592613483</t>
  </si>
  <si>
    <t>317168122</t>
  </si>
  <si>
    <t>Překlad keramický plochý š 14,5 cm dl 125 cm</t>
  </si>
  <si>
    <t>-1844828280</t>
  </si>
  <si>
    <t>317168127</t>
  </si>
  <si>
    <t>Překlad keramický plochý š 14,5 cm dl 250 cm</t>
  </si>
  <si>
    <t>1258793384</t>
  </si>
  <si>
    <t>317168130</t>
  </si>
  <si>
    <t>Překlad keramický vysoký v 23,8 cm dl 100 cm</t>
  </si>
  <si>
    <t>-832925358</t>
  </si>
  <si>
    <t>317168131</t>
  </si>
  <si>
    <t>Překlad keramický vysoký v 23,8 cm dl 125 cm</t>
  </si>
  <si>
    <t>-776518887</t>
  </si>
  <si>
    <t>317168132</t>
  </si>
  <si>
    <t>Překlad keramický vysoký v 23,8 cm dl 150 cm</t>
  </si>
  <si>
    <t>-1274265598</t>
  </si>
  <si>
    <t>110</t>
  </si>
  <si>
    <t>317168133</t>
  </si>
  <si>
    <t>Překlad keramický vysoký v 23,8 cm dl 175 cm</t>
  </si>
  <si>
    <t>1575920243</t>
  </si>
  <si>
    <t>37</t>
  </si>
  <si>
    <t>317168134</t>
  </si>
  <si>
    <t>Překlad keramický vysoký v 23,8 cm dl 200 cm</t>
  </si>
  <si>
    <t>-1950956883</t>
  </si>
  <si>
    <t>38</t>
  </si>
  <si>
    <t>317168136</t>
  </si>
  <si>
    <t>Překlad keramický vysoký v 23,8 cm dl 250 cm</t>
  </si>
  <si>
    <t>-843199968</t>
  </si>
  <si>
    <t>39</t>
  </si>
  <si>
    <t>317168137</t>
  </si>
  <si>
    <t>Překlad keramický vysoký v 23,8 cm dl 275 cm</t>
  </si>
  <si>
    <t>1291935643</t>
  </si>
  <si>
    <t>40</t>
  </si>
  <si>
    <t>317234410</t>
  </si>
  <si>
    <t>Vyzdívka mezi nosníky z cihel pálených na MC</t>
  </si>
  <si>
    <t>-964043733</t>
  </si>
  <si>
    <t>72,0*0,6*0,25</t>
  </si>
  <si>
    <t>41</t>
  </si>
  <si>
    <t>330321410</t>
  </si>
  <si>
    <t>Sloupy nebo pilíře ze ŽB tř. C 25/30 bez výztuže</t>
  </si>
  <si>
    <t>1095432854</t>
  </si>
  <si>
    <t>8,5+3,0+3,8+0,4+5,2+11,5+5,1</t>
  </si>
  <si>
    <t>42</t>
  </si>
  <si>
    <t>331351101</t>
  </si>
  <si>
    <t>Zřízení bednění sloupů čtyřúhelníkových v do 4 m</t>
  </si>
  <si>
    <t>-1252779537</t>
  </si>
  <si>
    <t>95,9+33,8+5,6+5,2+38,9+103,5+57,4</t>
  </si>
  <si>
    <t>43</t>
  </si>
  <si>
    <t>331351102</t>
  </si>
  <si>
    <t>Odstranění bednění sloupů čtyřúhelníkových v do 4 m</t>
  </si>
  <si>
    <t>597233766</t>
  </si>
  <si>
    <t>44</t>
  </si>
  <si>
    <t>331361821</t>
  </si>
  <si>
    <t>Výztuž sloupů hranatých betonářskou ocelí 10 505</t>
  </si>
  <si>
    <t>765225995</t>
  </si>
  <si>
    <t>8,5*0,2+3,0*0,2+3,8*0,2+0,4*0,2+5,2*0,2+11,5*0,2+5,1*0,2</t>
  </si>
  <si>
    <t>45</t>
  </si>
  <si>
    <t>340239212</t>
  </si>
  <si>
    <t>Zazdívka otvorů pl do 4 m2 v příčkách nebo stěnách z cihel tl přes 100 mm</t>
  </si>
  <si>
    <t>1823097439</t>
  </si>
  <si>
    <t>"1.NP" 0,7*2,02*2+0,9*2,02+1,25*2,15+1,07*2,02</t>
  </si>
  <si>
    <t>"2.NP" 0,9*2,02*3</t>
  </si>
  <si>
    <t>46</t>
  </si>
  <si>
    <t>341321410</t>
  </si>
  <si>
    <t>Stěny nosné ze ŽB tř. C 25/30</t>
  </si>
  <si>
    <t>1380899074</t>
  </si>
  <si>
    <t>26,5+7,5+35,7+41,9</t>
  </si>
  <si>
    <t>47</t>
  </si>
  <si>
    <t>341351105</t>
  </si>
  <si>
    <t>Zřízení bednění oboustranného stěn nosných</t>
  </si>
  <si>
    <t>873476501</t>
  </si>
  <si>
    <t>498,0+75,0+438,0+487,5</t>
  </si>
  <si>
    <t>48</t>
  </si>
  <si>
    <t>341351106</t>
  </si>
  <si>
    <t>Odstranění bednění oboustranného stěn nosných</t>
  </si>
  <si>
    <t>-1404318662</t>
  </si>
  <si>
    <t>49</t>
  </si>
  <si>
    <t>341361821</t>
  </si>
  <si>
    <t>Výztuž stěn betonářskou ocelí 10 505</t>
  </si>
  <si>
    <t>-1766359194</t>
  </si>
  <si>
    <t>5,302+0,9+7,133+8,37</t>
  </si>
  <si>
    <t>50</t>
  </si>
  <si>
    <t>342272323</t>
  </si>
  <si>
    <t>Příčky tl 100 mm z pórobetonových přesných hladkých příčkovek objemové hmotnosti 500 kg/m3</t>
  </si>
  <si>
    <t>532770364</t>
  </si>
  <si>
    <t>"1.NP" (1,085+1,58+1,501+2,594)*3,0-0,8*1,97</t>
  </si>
  <si>
    <t xml:space="preserve">               (0,9+0,325+2,45+2,175)*3,4-0,7*1,97*2 </t>
  </si>
  <si>
    <t xml:space="preserve">              (1,1+1,5)*3,4</t>
  </si>
  <si>
    <t xml:space="preserve">              (1,15+0,32+1,6+1,55)*3,4</t>
  </si>
  <si>
    <t xml:space="preserve">             1,295*3,4-0,7*1,97+1,9*4,7</t>
  </si>
  <si>
    <t xml:space="preserve">              (1,935+1,525+2,885+2,15+1,745)*1,7-0,7*1,97*3-0,8*1,97</t>
  </si>
  <si>
    <t>51</t>
  </si>
  <si>
    <t>342272423</t>
  </si>
  <si>
    <t>Příčky tl 125 mm z pórobetonových přesných hladkých příčkovek objemové hmotnosti 500 kg/m3</t>
  </si>
  <si>
    <t>-1708734438</t>
  </si>
  <si>
    <t>"2.NP"(5,11+2,75+5,11)*3,0-0,8*1,97*2</t>
  </si>
  <si>
    <t xml:space="preserve">             (1,025+0,45+1,475*2+1,1+2,25+3,9+1,62+2,925)*3,4</t>
  </si>
  <si>
    <t xml:space="preserve">             (3,23+3,39)*3,4-0,8*1,97*2-0,7*1,97*5</t>
  </si>
  <si>
    <t xml:space="preserve">           (1,6+0,2)*3,19</t>
  </si>
  <si>
    <t xml:space="preserve">            (4,805*3+2,45+3,135+1,8+15,12)*3,75-1,7*1,97*2-0,8*1,97*5</t>
  </si>
  <si>
    <t xml:space="preserve">            8,55 *3,75-1,85*3,15+3,385*3,75-0,8*1,97   </t>
  </si>
  <si>
    <t xml:space="preserve">           (4,5+6,2+1,75*5+8,2+6,3+2,45*2+1,325+7,4+3,015)*3,75</t>
  </si>
  <si>
    <t xml:space="preserve">           (4,65+7,4)*3,75</t>
  </si>
  <si>
    <t xml:space="preserve">          -2,225*2,02-0,8*1,97*9-0,7*1,97*4</t>
  </si>
  <si>
    <t>"3.NP"(10,425+2,59+1,44+1,05+0,625+1,725*3+4,2+1,1+0,985)*2,79</t>
  </si>
  <si>
    <t xml:space="preserve">          (2,875+5,9+1,45+1,44)*2,79-0,6*1,97*6-0,8*1,97*2-0,9*1,97*2</t>
  </si>
  <si>
    <t>52</t>
  </si>
  <si>
    <t>342272523</t>
  </si>
  <si>
    <t>Příčky tl 150 mm z pórobetonových přesných hladkých příčkovek objemové hmotnosti 500 kg/m3</t>
  </si>
  <si>
    <t>546017616</t>
  </si>
  <si>
    <t>"1.NP" 5,095*3,0-0,8*1,97</t>
  </si>
  <si>
    <t xml:space="preserve">             (2,04+2,3+2,76+2,695+3,09+2,015*2)*3,4</t>
  </si>
  <si>
    <t xml:space="preserve">            -0,8*1,97*3-0,7*1,97*2</t>
  </si>
  <si>
    <t xml:space="preserve">            (7,8+6,395+4,25+1,795+3,55)*4,7-0,8*1,97*2-0,7*1,97</t>
  </si>
  <si>
    <t xml:space="preserve">            (9,2+2,585*3+9,05)*3,4-0,9*1,97*4</t>
  </si>
  <si>
    <t xml:space="preserve">          (3,35+6,45+1,975+4,47+10,3+1,375+6,15+4,4+3,235+0,7)*4,7</t>
  </si>
  <si>
    <t xml:space="preserve">          -0,8*1,97*5-0,7*1,97</t>
  </si>
  <si>
    <t>53</t>
  </si>
  <si>
    <t>1729254526</t>
  </si>
  <si>
    <t>"předstěny WC"</t>
  </si>
  <si>
    <t>"1.NP"(0,95*3+1,2+0,95*2+1,8+3,4)*1,2</t>
  </si>
  <si>
    <t xml:space="preserve">             (0,94+1,0+2,585+2,13+1,96)*1,2</t>
  </si>
  <si>
    <t xml:space="preserve">          (1,02+0,95)*1,2</t>
  </si>
  <si>
    <t>"2.NP" (1,2*2+1,0+1,2*2+1,0*2+0,95*2)*1,2</t>
  </si>
  <si>
    <t>"3.NP" (1,0*3+0,885)*1,2</t>
  </si>
  <si>
    <t>54</t>
  </si>
  <si>
    <t>345321515</t>
  </si>
  <si>
    <t>Zídky atikové, parapetní, schodišťové a zábradelní ze ŽB tř. C 20/25</t>
  </si>
  <si>
    <t>1807137532</t>
  </si>
  <si>
    <t>6,1+3,9+14,5+10,0+11,9</t>
  </si>
  <si>
    <t>55</t>
  </si>
  <si>
    <t>345351101</t>
  </si>
  <si>
    <t>Zřízení bednění zídek atikových, parapetních, schodišťových a zábradelních plnostěnných</t>
  </si>
  <si>
    <t>2105160368</t>
  </si>
  <si>
    <t>60,8+39,0+144,5+226,2+272,0</t>
  </si>
  <si>
    <t>56</t>
  </si>
  <si>
    <t>345351102</t>
  </si>
  <si>
    <t>Odstranění bednění zídek atikových, parapetních, schodišťových a zábradelních plnostěnných</t>
  </si>
  <si>
    <t>1444735966</t>
  </si>
  <si>
    <t>57</t>
  </si>
  <si>
    <t>345361821</t>
  </si>
  <si>
    <t>Výztuž zídek atikových, parapetních, schodišťových a zábradelních betonářskou ocelí 10 505</t>
  </si>
  <si>
    <t>-217139843</t>
  </si>
  <si>
    <t>0,608+0,39+1,445+1,001+1,19</t>
  </si>
  <si>
    <t>Vodorovné konstrukce</t>
  </si>
  <si>
    <t>58</t>
  </si>
  <si>
    <t>411001</t>
  </si>
  <si>
    <t>D+M stropní panely Spiroll tl.320mm</t>
  </si>
  <si>
    <t>956831921</t>
  </si>
  <si>
    <t xml:space="preserve">     " 2NP"               12,64*1,2*21</t>
  </si>
  <si>
    <t>"3NP" 12,645*1,2*9+11,32*1,02</t>
  </si>
  <si>
    <t>59</t>
  </si>
  <si>
    <t>411321414</t>
  </si>
  <si>
    <t>Stropy deskové ze ŽB tř. C 25/30</t>
  </si>
  <si>
    <t>576620665</t>
  </si>
  <si>
    <t>36,1+1,0+85,0+26,3+36,5+13,0+6,7+12,6+3,4+15,6+31,3+65,0</t>
  </si>
  <si>
    <t>26,3+6,0+39,8+31,9+13,0+42,0+39,8+29,2+6,0+4,0</t>
  </si>
  <si>
    <t>60</t>
  </si>
  <si>
    <t>411351101</t>
  </si>
  <si>
    <t>Zřízení bednění stropů deskových</t>
  </si>
  <si>
    <t>-987829541</t>
  </si>
  <si>
    <t>163,1+5,0+425,0+105,0+135,0+65,0+33,5+63,0+17,0+78,0+125,0</t>
  </si>
  <si>
    <t>425,0+105,0+30,0+159,0+118,0+65,0+210,0+159,0+108,0+50,0</t>
  </si>
  <si>
    <t>61</t>
  </si>
  <si>
    <t>411351102</t>
  </si>
  <si>
    <t>Odstranění bednění stropů deskových</t>
  </si>
  <si>
    <t>-240385652</t>
  </si>
  <si>
    <t>62</t>
  </si>
  <si>
    <t>411354173</t>
  </si>
  <si>
    <t>Zřízení podpěrné konstrukce stropů v do 4 m pro zatížení do 12 kPa</t>
  </si>
  <si>
    <t>-1249968942</t>
  </si>
  <si>
    <t>63</t>
  </si>
  <si>
    <t>411354174</t>
  </si>
  <si>
    <t>Odstranění podpěrné konstrukce stropů v do 4 m pro zatížení do 12 kPa</t>
  </si>
  <si>
    <t>-1563959081</t>
  </si>
  <si>
    <t>64</t>
  </si>
  <si>
    <t>411361821</t>
  </si>
  <si>
    <t>Výztuž stropů betonářskou ocelí 10 505</t>
  </si>
  <si>
    <t>-477372197</t>
  </si>
  <si>
    <t>4,51+0,125+10,625+3,281+4,556+1,625+0,838+1,575+0,425+1,925</t>
  </si>
  <si>
    <t>3,906+8,125+3,281+0,75+4,969+3,982+1,625+5,25+4,969+3,645</t>
  </si>
  <si>
    <t>0,66+0,44</t>
  </si>
  <si>
    <t>65</t>
  </si>
  <si>
    <t>413321414</t>
  </si>
  <si>
    <t>Nosníky ze ŽB tř. C 25/30</t>
  </si>
  <si>
    <t>-1285201499</t>
  </si>
  <si>
    <t>8,0+0,3+7,3+1,3+1,9+3,8+8,0+4,7+1,6+0,6+3,7</t>
  </si>
  <si>
    <t>66</t>
  </si>
  <si>
    <t>413351107</t>
  </si>
  <si>
    <t>Zřízení bednění nosníků bez podpěrné konstrukce</t>
  </si>
  <si>
    <t>231815664</t>
  </si>
  <si>
    <t>81,4+3,5+67,3+13,2+16,8+34,9+99,1+48,5+16,2+6,2+39,0</t>
  </si>
  <si>
    <t>67</t>
  </si>
  <si>
    <t>413351108</t>
  </si>
  <si>
    <t>Odstranění bednění nosníků bez podpěrné konstrukce</t>
  </si>
  <si>
    <t>460435708</t>
  </si>
  <si>
    <t>68</t>
  </si>
  <si>
    <t>413351213</t>
  </si>
  <si>
    <t>Zřízení podpěrné konstrukce nosníků v do 4 m pro zatížení do 10 kPa</t>
  </si>
  <si>
    <t>-894802173</t>
  </si>
  <si>
    <t>426,1</t>
  </si>
  <si>
    <t>69</t>
  </si>
  <si>
    <t>413351214</t>
  </si>
  <si>
    <t>Odstranění podpěrné konstrukce nosníků v do 4 m pro zatížení do 10 kPa</t>
  </si>
  <si>
    <t>1236422876</t>
  </si>
  <si>
    <t>70</t>
  </si>
  <si>
    <t>413361821</t>
  </si>
  <si>
    <t>Výztuž nosníků, volných trámů nebo průvlaků volných trámů betonářskou ocelí 10 505</t>
  </si>
  <si>
    <t>904516761</t>
  </si>
  <si>
    <t>1,513+0,064+1,393+0,248+0,352+0,713+1,513+0,89+0,297+0,117+0,695</t>
  </si>
  <si>
    <t>71</t>
  </si>
  <si>
    <t>430321414</t>
  </si>
  <si>
    <t>Schodišťová konstrukce a rampa ze ŽB tř. C 25/30</t>
  </si>
  <si>
    <t>625011188</t>
  </si>
  <si>
    <t>6,8+13,1+2,1</t>
  </si>
  <si>
    <t>72</t>
  </si>
  <si>
    <t>430361821</t>
  </si>
  <si>
    <t>Výztuž schodišťové konstrukce a rampy betonářskou ocelí 10 505</t>
  </si>
  <si>
    <t>-1484145856</t>
  </si>
  <si>
    <t>0,752+1,437+0,231</t>
  </si>
  <si>
    <t>73</t>
  </si>
  <si>
    <t>431351121</t>
  </si>
  <si>
    <t>Zřízení bednění podest schodišť a ramp přímočarých v do 4 m</t>
  </si>
  <si>
    <t>1606079966</t>
  </si>
  <si>
    <t>146,67</t>
  </si>
  <si>
    <t>74</t>
  </si>
  <si>
    <t>431351122</t>
  </si>
  <si>
    <t>Odstranění bednění podest schodišť a ramp přímočarých v do 4 m</t>
  </si>
  <si>
    <t>1871099631</t>
  </si>
  <si>
    <t>75</t>
  </si>
  <si>
    <t>434351141</t>
  </si>
  <si>
    <t>Zřízení bednění stupňů přímočarých schodišť</t>
  </si>
  <si>
    <t>1349148878</t>
  </si>
  <si>
    <t>1,135*0,43*10+1,065*0,46*10+1,135*0,45*11+1,065*0,45*9+1,49*0,48*12+1,515*0,48*12</t>
  </si>
  <si>
    <t>2,0*0,51*8+2,55*1,02*4</t>
  </si>
  <si>
    <t>76</t>
  </si>
  <si>
    <t>434351142</t>
  </si>
  <si>
    <t>Odstranění bednění stupňů přímočarých schodišť</t>
  </si>
  <si>
    <t>-872454627</t>
  </si>
  <si>
    <t>Úpravy povrchů, podlahy a osazování výplní</t>
  </si>
  <si>
    <t>77</t>
  </si>
  <si>
    <t>611142001</t>
  </si>
  <si>
    <t>Potažení vnitřních stropů sklovláknitým pletivem vtlačeným do tenkovrstvé hmoty</t>
  </si>
  <si>
    <t>-1834476628</t>
  </si>
  <si>
    <t>78</t>
  </si>
  <si>
    <t>611321141</t>
  </si>
  <si>
    <t>Vápenocementová omítka štuková dvouvrstvá vnitřních stropů rovných nanášená ručně</t>
  </si>
  <si>
    <t>390843604</t>
  </si>
  <si>
    <t>466,64+2643,6-586,87-1175,59-590,65-107,19</t>
  </si>
  <si>
    <t>79</t>
  </si>
  <si>
    <t>611321145</t>
  </si>
  <si>
    <t>Vápenocementová omítka štuková dvouvrstvá vnitřních schodišťových konstrukcí nanášená ručně</t>
  </si>
  <si>
    <t>1903306199</t>
  </si>
  <si>
    <t>80</t>
  </si>
  <si>
    <t>612321141</t>
  </si>
  <si>
    <t>Vápenocementová omítka štuková dvouvrstvá vnitřních stěn nanášená ručně</t>
  </si>
  <si>
    <t>1862101512</t>
  </si>
  <si>
    <t>625,859*2+84,033*2+576,771*2+442,386+1498,5*0,5-730,325+4844,084</t>
  </si>
  <si>
    <t>81</t>
  </si>
  <si>
    <t>612331111</t>
  </si>
  <si>
    <t>Cementová omítka hrubá jednovrstvá zatřená vnitřních stěn nanášená ručně</t>
  </si>
  <si>
    <t>-1928226318</t>
  </si>
  <si>
    <t>"Pod vnitřní obklady "  730,325</t>
  </si>
  <si>
    <t>82</t>
  </si>
  <si>
    <t>612821012</t>
  </si>
  <si>
    <t>Vnitřní sanační štuková omítka pro vlhké a zasolené zdivo prováděná ručně</t>
  </si>
  <si>
    <t>1881720507</t>
  </si>
  <si>
    <t>"1PP"(3,7*2+8,6*2+10,6*2+1,2*2+3,0*2+1,3*2+11,8*2)*1,5</t>
  </si>
  <si>
    <t>(9,1*2+6,2*2+6,2*2+5,4*2+2,4*2)*1,5</t>
  </si>
  <si>
    <t>83</t>
  </si>
  <si>
    <t>612821031</t>
  </si>
  <si>
    <t>Vnitřní vyrovnávací sanační omítka prováděná ručně</t>
  </si>
  <si>
    <t>488269994</t>
  </si>
  <si>
    <t>84</t>
  </si>
  <si>
    <t>283763810</t>
  </si>
  <si>
    <t>polystyren extrudovaný URSA XPS N-V-L - 1250 x 600 x 80 mm</t>
  </si>
  <si>
    <t>-1466110459</t>
  </si>
  <si>
    <t>63*1,02 'Přepočtené koeficientem množství</t>
  </si>
  <si>
    <t>85</t>
  </si>
  <si>
    <t>621211011</t>
  </si>
  <si>
    <t>Montáž kontaktního zateplení vnějších podhledů z polystyrénových desek tl do 80 mm</t>
  </si>
  <si>
    <t>792363448</t>
  </si>
  <si>
    <t>"skladba S27"  25,0</t>
  </si>
  <si>
    <t>86</t>
  </si>
  <si>
    <t>283759450</t>
  </si>
  <si>
    <t>deska fasádní polystyrénová EPS 100 F 1000 x 500 x 50 mm</t>
  </si>
  <si>
    <t>-814403407</t>
  </si>
  <si>
    <t>25*1,02 'Přepočtené koeficientem množství</t>
  </si>
  <si>
    <t>87</t>
  </si>
  <si>
    <t>622143004</t>
  </si>
  <si>
    <t>Montáž omítkových samolepících začišťovacích profilů (APU lišt)</t>
  </si>
  <si>
    <t>664486854</t>
  </si>
  <si>
    <t>1785,32</t>
  </si>
  <si>
    <t>88</t>
  </si>
  <si>
    <t>590514760</t>
  </si>
  <si>
    <t>profil okenní začišťovací s tkaninou -Thermospoj 9 mm/2,4 m</t>
  </si>
  <si>
    <t>-411157753</t>
  </si>
  <si>
    <t>1785,32*1,05 'Přepočtené koeficientem množství</t>
  </si>
  <si>
    <t>89</t>
  </si>
  <si>
    <t>622211011</t>
  </si>
  <si>
    <t>Montáž kontaktního zateplení vnějších stěn z polystyrénových desek tl do 80 mm</t>
  </si>
  <si>
    <t>-1615102152</t>
  </si>
  <si>
    <t>90</t>
  </si>
  <si>
    <t>622211021</t>
  </si>
  <si>
    <t>Montáž kontaktního zateplení vnějších stěn z polystyrénových desek tl do 120 mm</t>
  </si>
  <si>
    <t>-892951131</t>
  </si>
  <si>
    <t>"skladba S02"  67,0</t>
  </si>
  <si>
    <t>91</t>
  </si>
  <si>
    <t>283760400</t>
  </si>
  <si>
    <t>deska fasádní polystyrénová Isover EPS GreyWall 1000 x 500 x 120 mm</t>
  </si>
  <si>
    <t>-102553685</t>
  </si>
  <si>
    <t>67*1,02 'Přepočtené koeficientem množství</t>
  </si>
  <si>
    <t>92</t>
  </si>
  <si>
    <t>1031865305</t>
  </si>
  <si>
    <t>"skladba S05"  286,0</t>
  </si>
  <si>
    <t>93</t>
  </si>
  <si>
    <t>283759500</t>
  </si>
  <si>
    <t>deska fasádní polystyrénová EPS 100 F 1000 x 500 x 100 mm</t>
  </si>
  <si>
    <t>1710407395</t>
  </si>
  <si>
    <t>286*1,02 'Přepočtené koeficientem množství</t>
  </si>
  <si>
    <t>94</t>
  </si>
  <si>
    <t>622252002</t>
  </si>
  <si>
    <t>Montáž ostatních lišt kontaktního zateplení</t>
  </si>
  <si>
    <t>-1484742856</t>
  </si>
  <si>
    <t>1785,32+10,45*12</t>
  </si>
  <si>
    <t>95</t>
  </si>
  <si>
    <t>-1759477603</t>
  </si>
  <si>
    <t>"skladba S07"  97,0</t>
  </si>
  <si>
    <t>96</t>
  </si>
  <si>
    <t>756312821</t>
  </si>
  <si>
    <t>97*1,02 'Přepočtené koeficientem množství</t>
  </si>
  <si>
    <t>97</t>
  </si>
  <si>
    <t>495877296</t>
  </si>
  <si>
    <t>"skladba S08,S09"   68,2+94,0</t>
  </si>
  <si>
    <t>98</t>
  </si>
  <si>
    <t>283760370</t>
  </si>
  <si>
    <t>deska fasádní polystyrénová Isover EPS GreyWall 1000 x 500 x 100 mm</t>
  </si>
  <si>
    <t>304655358</t>
  </si>
  <si>
    <t>162,2*1,02 'Přepočtené koeficientem množství</t>
  </si>
  <si>
    <t>99</t>
  </si>
  <si>
    <t>-210461388</t>
  </si>
  <si>
    <t>"skladba S12"  12,0</t>
  </si>
  <si>
    <t>-840734698</t>
  </si>
  <si>
    <t>12*1,02 'Přepočtené koeficientem množství</t>
  </si>
  <si>
    <t>101</t>
  </si>
  <si>
    <t>363342839</t>
  </si>
  <si>
    <t>"skladba S20-S24"  83,64+85,0+18,0+20,0+28,0</t>
  </si>
  <si>
    <t>102</t>
  </si>
  <si>
    <t>6949385</t>
  </si>
  <si>
    <t>234,64*1,02 'Přepočtené koeficientem množství</t>
  </si>
  <si>
    <t>103</t>
  </si>
  <si>
    <t>-228119567</t>
  </si>
  <si>
    <t>"skladba S21"  85,0</t>
  </si>
  <si>
    <t>104</t>
  </si>
  <si>
    <t>659945821</t>
  </si>
  <si>
    <t>85*1,02 'Přepočtené koeficientem množství</t>
  </si>
  <si>
    <t>105</t>
  </si>
  <si>
    <t>622211041</t>
  </si>
  <si>
    <t>Montáž kontaktního zateplení vnějších stěn z polystyrénových desek tl do 200 mm</t>
  </si>
  <si>
    <t>301906794</t>
  </si>
  <si>
    <t>"skladba S01"  84,2</t>
  </si>
  <si>
    <t>106</t>
  </si>
  <si>
    <t>283759870</t>
  </si>
  <si>
    <t>deska fasádní polystyrénová EPS 100 F 1000 x 500 x 200 mm</t>
  </si>
  <si>
    <t>897545552</t>
  </si>
  <si>
    <t>84,2*1,02 'Přepočtené koeficientem množství</t>
  </si>
  <si>
    <t>107</t>
  </si>
  <si>
    <t>-668132401</t>
  </si>
  <si>
    <t>"skladba S04"  602,9</t>
  </si>
  <si>
    <t>108</t>
  </si>
  <si>
    <t>283759860</t>
  </si>
  <si>
    <t>deska fasádní polystyrénová EPS 100 F 1000 x 500 x 180 mm</t>
  </si>
  <si>
    <t>-223062662</t>
  </si>
  <si>
    <t>602,9*1,02 'Přepočtené koeficientem množství</t>
  </si>
  <si>
    <t>109</t>
  </si>
  <si>
    <t>416266793</t>
  </si>
  <si>
    <t>"skladba S18"  9,5</t>
  </si>
  <si>
    <t>283763840</t>
  </si>
  <si>
    <t>polystyren extrudovaný URSA XPS N-V-L - 1250 x 600</t>
  </si>
  <si>
    <t>-611933025</t>
  </si>
  <si>
    <t>9,5*1,02*0,18</t>
  </si>
  <si>
    <t>111</t>
  </si>
  <si>
    <t>760808250</t>
  </si>
  <si>
    <t>"skladba S20"   83,64</t>
  </si>
  <si>
    <t>112</t>
  </si>
  <si>
    <t>1988111524</t>
  </si>
  <si>
    <t>83,64*1,02 'Přepočtené koeficientem množství</t>
  </si>
  <si>
    <t>113</t>
  </si>
  <si>
    <t>-206787158</t>
  </si>
  <si>
    <t>"skladba S22"  18,0</t>
  </si>
  <si>
    <t>114</t>
  </si>
  <si>
    <t>283759540</t>
  </si>
  <si>
    <t>deska fasádní polystyrénová EPS 70 F 1000 x 500 x 200 mm</t>
  </si>
  <si>
    <t>345462880</t>
  </si>
  <si>
    <t>18*1,02 'Přepočtené koeficientem množství</t>
  </si>
  <si>
    <t>115</t>
  </si>
  <si>
    <t>-1326390011</t>
  </si>
  <si>
    <t>"skladba S25"  95,0</t>
  </si>
  <si>
    <t>116</t>
  </si>
  <si>
    <t>-561752365</t>
  </si>
  <si>
    <t>95*1,02 'Přepočtené koeficientem množství</t>
  </si>
  <si>
    <t>117</t>
  </si>
  <si>
    <t>622211051</t>
  </si>
  <si>
    <t>Montáž kontaktního zateplení vnějších stěn z polystyrénových desek tl do 240 mm</t>
  </si>
  <si>
    <t>-585765870</t>
  </si>
  <si>
    <t>"skladba S11"  15,0</t>
  </si>
  <si>
    <t>118</t>
  </si>
  <si>
    <t>283759830</t>
  </si>
  <si>
    <t>deska z pěnového polystyrenu 100 F 1000 x 500 x 1000 mm</t>
  </si>
  <si>
    <t>1750692331</t>
  </si>
  <si>
    <t>15,0*1,02*0,22</t>
  </si>
  <si>
    <t>119</t>
  </si>
  <si>
    <t>622211061</t>
  </si>
  <si>
    <t>Montáž kontaktního zateplení vnějších stěn z polystyrénových desek tl přes 240 mm</t>
  </si>
  <si>
    <t>2013326704</t>
  </si>
  <si>
    <t>"skladba S03"  15,0</t>
  </si>
  <si>
    <t>120</t>
  </si>
  <si>
    <t>1834289790</t>
  </si>
  <si>
    <t>15,0*1,02*0,25</t>
  </si>
  <si>
    <t>121</t>
  </si>
  <si>
    <t>-1860688932</t>
  </si>
  <si>
    <t>"skladba S10"  13,0</t>
  </si>
  <si>
    <t>122</t>
  </si>
  <si>
    <t>283760560</t>
  </si>
  <si>
    <t>deska fasádní polystyrénová Isover EPS GreyWall 1000 x 500 x 280 mm</t>
  </si>
  <si>
    <t>-604116143</t>
  </si>
  <si>
    <t>13,0*1,02</t>
  </si>
  <si>
    <t>123</t>
  </si>
  <si>
    <t>-2076647666</t>
  </si>
  <si>
    <t>"skladba S23"  20,0</t>
  </si>
  <si>
    <t>124</t>
  </si>
  <si>
    <t>-1003457753</t>
  </si>
  <si>
    <t>"skladba S23"  20,0*0,25*1,02</t>
  </si>
  <si>
    <t>125</t>
  </si>
  <si>
    <t>2019055785</t>
  </si>
  <si>
    <t>"skladba S24"  28,0</t>
  </si>
  <si>
    <t>126</t>
  </si>
  <si>
    <t>-701522513</t>
  </si>
  <si>
    <t>28,0*0,27*1,02</t>
  </si>
  <si>
    <t>127</t>
  </si>
  <si>
    <t>622252001</t>
  </si>
  <si>
    <t>Montáž zakládacích soklových lišt kontaktního zateplení</t>
  </si>
  <si>
    <t>452235996</t>
  </si>
  <si>
    <t>24,037*2+86,4*2</t>
  </si>
  <si>
    <t>128</t>
  </si>
  <si>
    <t>590516550</t>
  </si>
  <si>
    <t>lišta soklová Al s okapničkou, zakládací U 18 cm, 0,95/200 cm</t>
  </si>
  <si>
    <t>1045048928</t>
  </si>
  <si>
    <t>220,874*1,05 'Přepočtené koeficientem množství</t>
  </si>
  <si>
    <t>129</t>
  </si>
  <si>
    <t>590514860</t>
  </si>
  <si>
    <t>lišta rohová PVC 10/15 cm s tkaninou 2,5 m</t>
  </si>
  <si>
    <t>-658755550</t>
  </si>
  <si>
    <t>1910,72*1,05 'Přepočtené koeficientem množství</t>
  </si>
  <si>
    <t>130</t>
  </si>
  <si>
    <t>622273061</t>
  </si>
  <si>
    <t>Montáž odvětrávané fasády stěn nýtováním na hliníkový rošt tepelná izolace tl. 160 mm</t>
  </si>
  <si>
    <t>-1412852623</t>
  </si>
  <si>
    <t>"skladba S16"  35,0</t>
  </si>
  <si>
    <t>131</t>
  </si>
  <si>
    <t>591551000</t>
  </si>
  <si>
    <t>deska fasádní Cembrit Zenit 1192 × 2500 mm  tl. 8 mm probarvená a povrchově barvená</t>
  </si>
  <si>
    <t>1604012076</t>
  </si>
  <si>
    <t>35*1,25 'Přepočtené koeficientem množství</t>
  </si>
  <si>
    <t>132</t>
  </si>
  <si>
    <t>622273081</t>
  </si>
  <si>
    <t>Montáž odvětrávané fasády stěn nýtováním na hliníkový rošt tepelná izolace tl. 200 mm</t>
  </si>
  <si>
    <t>-519798952</t>
  </si>
  <si>
    <t>"skladba S06,S14"  536,0+8,5</t>
  </si>
  <si>
    <t>133</t>
  </si>
  <si>
    <t>591551100</t>
  </si>
  <si>
    <t>deska fasádní Cembrit Cembonit, standardní barvy, povrch broušený 1200 × 3050 mm, tl. 8 mm</t>
  </si>
  <si>
    <t>-665697804</t>
  </si>
  <si>
    <t>544,5*1,25 'Přepočtené koeficientem množství</t>
  </si>
  <si>
    <t>134</t>
  </si>
  <si>
    <t>-1938615746</t>
  </si>
  <si>
    <t>"skladba S13"  49,5</t>
  </si>
  <si>
    <t>135</t>
  </si>
  <si>
    <t>-1508218660</t>
  </si>
  <si>
    <t>49,5*1,25 'Přepočtené koeficientem množství</t>
  </si>
  <si>
    <t>136</t>
  </si>
  <si>
    <t>622511111</t>
  </si>
  <si>
    <t>Tenkovrstvá akrylátová mozaiková střednězrnná omítka včetně penetrace vnějších stěn</t>
  </si>
  <si>
    <t>354026306</t>
  </si>
  <si>
    <t>"skladba S8,S19"  63,0+9,5</t>
  </si>
  <si>
    <t>137</t>
  </si>
  <si>
    <t>622531021</t>
  </si>
  <si>
    <t>Tenkovrstvá silikonová zrnitá omítka tl. 2,0 mm včetně penetrace vnějších stěn</t>
  </si>
  <si>
    <t>638450689</t>
  </si>
  <si>
    <t>"skladba S01-S05,S07-S12,S20-S24"  84,2+67,0+15,0+602,9+286,0+97,0+68,2+94,0+13,0</t>
  </si>
  <si>
    <t>15,0+12,0+83,64+85,0+18,0+20,0+28,0</t>
  </si>
  <si>
    <t>138</t>
  </si>
  <si>
    <t>629991011</t>
  </si>
  <si>
    <t>Zakrytí výplní otvorů a svislých ploch fólií přilepenou lepící páskou</t>
  </si>
  <si>
    <t>818001126</t>
  </si>
  <si>
    <t>458,642+50,455+19,17+24,575</t>
  </si>
  <si>
    <t>139</t>
  </si>
  <si>
    <t>631311125</t>
  </si>
  <si>
    <t>Mazanina tl do 120 mm z betonu prostého bez zvýšených nároků na prostředí tř. C 20/25</t>
  </si>
  <si>
    <t>-1719788394</t>
  </si>
  <si>
    <t>"skladba P01a,P01b,P02a,P02b"(60,71+69,53+99,61+87,66)*0,085</t>
  </si>
  <si>
    <t>"P03a" 13,27*0,09</t>
  </si>
  <si>
    <t>" P03b,c"  360,27*0,1</t>
  </si>
  <si>
    <t>"P03d"  242,67*0,09</t>
  </si>
  <si>
    <t>"P05"  454,93*0,1</t>
  </si>
  <si>
    <t>140</t>
  </si>
  <si>
    <t>631311135</t>
  </si>
  <si>
    <t>Mazanina tl do 240 mm z betonu prostého bez zvýšených nároků na prostředí tř. C 20/25</t>
  </si>
  <si>
    <t>-506596051</t>
  </si>
  <si>
    <t>"1PP-místn. č.006" 38,76*0,2</t>
  </si>
  <si>
    <t>141</t>
  </si>
  <si>
    <t>631319173</t>
  </si>
  <si>
    <t>Příplatek k mazanině tl do 120 mm za stržení povrchu spodní vrstvy před vložením výztuže</t>
  </si>
  <si>
    <t>-781246669</t>
  </si>
  <si>
    <t>142</t>
  </si>
  <si>
    <t>631319175</t>
  </si>
  <si>
    <t>Příplatek k mazanině tl do 240 mm za stržení povrchu spodní vrstvy před vložením výztuže</t>
  </si>
  <si>
    <t>1765598228</t>
  </si>
  <si>
    <t>143</t>
  </si>
  <si>
    <t>631362021</t>
  </si>
  <si>
    <t>Výztuž mazanin svařovanými sítěmi Kari</t>
  </si>
  <si>
    <t>648293076</t>
  </si>
  <si>
    <t>5,381</t>
  </si>
  <si>
    <t>144</t>
  </si>
  <si>
    <t>-994718783</t>
  </si>
  <si>
    <t>38,76*0,00489*1,25</t>
  </si>
  <si>
    <t>145</t>
  </si>
  <si>
    <t>632450133</t>
  </si>
  <si>
    <t>Vyrovnávací cementový potěr tl do 40 mm ze suchých směsí provedený v ploše</t>
  </si>
  <si>
    <t>1918434830</t>
  </si>
  <si>
    <t>"skladba P06,P07,P08,P09,P11"  38,32+11,64+12,51+9,77+11,96</t>
  </si>
  <si>
    <t>146</t>
  </si>
  <si>
    <t>632481213</t>
  </si>
  <si>
    <t>Separační vrstva z PE fólie</t>
  </si>
  <si>
    <t>-1021871997</t>
  </si>
  <si>
    <t>1388,65+1530,16</t>
  </si>
  <si>
    <t>147</t>
  </si>
  <si>
    <t>634111113</t>
  </si>
  <si>
    <t>Obvodová dilatace pružnou těsnicí páskou v 80 mm mezi stěnou a mazaninou</t>
  </si>
  <si>
    <t>829614158</t>
  </si>
  <si>
    <t>2918,81*1,05-139,97-160,55</t>
  </si>
  <si>
    <t>148</t>
  </si>
  <si>
    <t>635111242</t>
  </si>
  <si>
    <t>Násyp pod podlahy z hrubého kameniva 16-32 se zhutněním</t>
  </si>
  <si>
    <t>520002395</t>
  </si>
  <si>
    <t>38,76*0,8</t>
  </si>
  <si>
    <t>"pod železobetonovou základovou deskou"  (245,0+420,0)*0,15</t>
  </si>
  <si>
    <t>149</t>
  </si>
  <si>
    <t>636311111</t>
  </si>
  <si>
    <t>Kladení dlažby z betonových dlaždic 40x40cm na sucho na terče z umělé hmoty o výšce do 25 mm</t>
  </si>
  <si>
    <t>647776644</t>
  </si>
  <si>
    <t>"2.NP" 12,39+45,94+150,16</t>
  </si>
  <si>
    <t>150</t>
  </si>
  <si>
    <t>592453420</t>
  </si>
  <si>
    <t>dlažba betonová dle výběru investora</t>
  </si>
  <si>
    <t>45560914</t>
  </si>
  <si>
    <t>208,49*1,02 'Přepočtené koeficientem množství</t>
  </si>
  <si>
    <t>Ostatní konstrukce a práce, bourání</t>
  </si>
  <si>
    <t>151</t>
  </si>
  <si>
    <t>941111122</t>
  </si>
  <si>
    <t>Montáž lešení řadového trubkového lehkého s podlahami zatížení do 200 kg/m2 š do 1,2 m v do 25 m</t>
  </si>
  <si>
    <t>1986014620</t>
  </si>
  <si>
    <t>(2441,2+552,842)*1,15</t>
  </si>
  <si>
    <t>152</t>
  </si>
  <si>
    <t>941111222</t>
  </si>
  <si>
    <t>Příplatek k lešení řadovému trubkovému lehkému s podlahami š 1,2 m v 25 m za první a ZKD den použití</t>
  </si>
  <si>
    <t>1418721732</t>
  </si>
  <si>
    <t>3443,148*90</t>
  </si>
  <si>
    <t>153</t>
  </si>
  <si>
    <t>941111822</t>
  </si>
  <si>
    <t>Demontáž lešení řadového trubkového lehkého s podlahami zatížení do 200 kg/m2 š do 1,2 m v do 25 m</t>
  </si>
  <si>
    <t>1161355660</t>
  </si>
  <si>
    <t>3443,148</t>
  </si>
  <si>
    <t>154</t>
  </si>
  <si>
    <t>944511111</t>
  </si>
  <si>
    <t>Montáž ochranné sítě z textilie z umělých vláken</t>
  </si>
  <si>
    <t>671247151</t>
  </si>
  <si>
    <t>155</t>
  </si>
  <si>
    <t>944511211</t>
  </si>
  <si>
    <t>Příplatek k ochranné síti za první a ZKD den použití</t>
  </si>
  <si>
    <t>2108392522</t>
  </si>
  <si>
    <t>156</t>
  </si>
  <si>
    <t>944511811</t>
  </si>
  <si>
    <t>Demontáž ochranné sítě z textilie z umělých vláken</t>
  </si>
  <si>
    <t>1671946933</t>
  </si>
  <si>
    <t>157</t>
  </si>
  <si>
    <t>949101111</t>
  </si>
  <si>
    <t>Lešení pomocné pro objekty pozemních staveb s lešeňovou podlahou v do 1,9 m zatížení do 150 kg/m2</t>
  </si>
  <si>
    <t>988782908</t>
  </si>
  <si>
    <t>1680,92+1076,5+439,42+196,61</t>
  </si>
  <si>
    <t>158</t>
  </si>
  <si>
    <t>952901111</t>
  </si>
  <si>
    <t>Vyčištění budov bytové a občanské výstavby při výšce podlaží do 4 m</t>
  </si>
  <si>
    <t>1573349310</t>
  </si>
  <si>
    <t>196,61+1680,92*1,25+1076,5*1,25+439,42*1,25</t>
  </si>
  <si>
    <t>159</t>
  </si>
  <si>
    <t>953312125</t>
  </si>
  <si>
    <t>Vložky do svislých dilatačních spár z extrudovaných polystyrénových desek tl 50 mm</t>
  </si>
  <si>
    <t>-431325732</t>
  </si>
  <si>
    <t>23,998*1,25*2</t>
  </si>
  <si>
    <t>160</t>
  </si>
  <si>
    <t>953511113</t>
  </si>
  <si>
    <t>Nosný tepelně-izolační prvek Isokorb typ K30 pro volně vyložené balkónové desky</t>
  </si>
  <si>
    <t>-1135170236</t>
  </si>
  <si>
    <t>161</t>
  </si>
  <si>
    <t>953511114</t>
  </si>
  <si>
    <t>Nosný tepelně-izolační prvek Isokorb typ K40 pro volně vyložené balkónové desky</t>
  </si>
  <si>
    <t>1549728470</t>
  </si>
  <si>
    <t>162</t>
  </si>
  <si>
    <t>953511117</t>
  </si>
  <si>
    <t>Nosný tepelně-izolační prvek Isokorb typ K70 pro volně vyložené balkónové desky</t>
  </si>
  <si>
    <t>461956392</t>
  </si>
  <si>
    <t>163</t>
  </si>
  <si>
    <t>953511211</t>
  </si>
  <si>
    <t>Nosný tepelně-izolační prvek Isokorb typ Q10 pro podepřené balkónové desky/lodžie</t>
  </si>
  <si>
    <t>-947202867</t>
  </si>
  <si>
    <t>164</t>
  </si>
  <si>
    <t>962031132</t>
  </si>
  <si>
    <t>Bourání příček z cihel pálených na MVC tl do 100 mm</t>
  </si>
  <si>
    <t>191612735</t>
  </si>
  <si>
    <t>"1NP"( 3,8+2,0+2,7*3+1,8*2+0,8*3+4,8+4,8+1,2*6+0,9)*3,0+(23,0+2,7*2)*3,45+(1,5*2+5,5+8,0)*4,9-0,6*1,97*12</t>
  </si>
  <si>
    <t>"2NP" (5,5+4,8)*3,15</t>
  </si>
  <si>
    <t>165</t>
  </si>
  <si>
    <t>962031133</t>
  </si>
  <si>
    <t>Bourání příček z cihel pálených na MVC tl do 150 mm</t>
  </si>
  <si>
    <t>-1882328956</t>
  </si>
  <si>
    <t>"2NP" (3,7+5,0+1,2*3+5,7+8,5+3,7)*3,15-0,8*1,97*4</t>
  </si>
  <si>
    <t>166</t>
  </si>
  <si>
    <t>962032631</t>
  </si>
  <si>
    <t>Bourání zdiva komínového nad střechou z cihel na MV nebo MVC</t>
  </si>
  <si>
    <t>-638381789</t>
  </si>
  <si>
    <t>0,6*0,6*1,6+0,45*1,2*1,6+0,45*0,45*1,2</t>
  </si>
  <si>
    <t>167</t>
  </si>
  <si>
    <t>962081141</t>
  </si>
  <si>
    <t>Bourání příček ze skleněných tvárnic tl do 150 mm</t>
  </si>
  <si>
    <t>-1345860303</t>
  </si>
  <si>
    <t>1,25*3,2</t>
  </si>
  <si>
    <t>168</t>
  </si>
  <si>
    <t>965043441</t>
  </si>
  <si>
    <t>Bourání podkladů pod dlažby betonových s potěrem nebo teracem tl do 150 mm pl přes 4 m2</t>
  </si>
  <si>
    <t>349596714</t>
  </si>
  <si>
    <t>"1NP" 1120,96*0,15</t>
  </si>
  <si>
    <t>169</t>
  </si>
  <si>
    <t>965046111</t>
  </si>
  <si>
    <t>Broušení stávajících betonových podlah úběr do 3 mm</t>
  </si>
  <si>
    <t>-187251361</t>
  </si>
  <si>
    <t>170</t>
  </si>
  <si>
    <t>965081213</t>
  </si>
  <si>
    <t>Bourání podlah z dlaždic keramických nebo xylolitových tl do 10 mm plochy přes 1 m2</t>
  </si>
  <si>
    <t>-1749298336</t>
  </si>
  <si>
    <t>"1NP" 51,32+18,4+9,38+8,55+48,81+4,23+21,21+9,09+15,77</t>
  </si>
  <si>
    <t>16,31+8,13+10,97+20,18+11,95+15,88+24,34</t>
  </si>
  <si>
    <t>"2NP" 38,48+3,47+3,63+9,27+7,38+1,18+8,17+28,52+10,66</t>
  </si>
  <si>
    <t>3,88+2,64</t>
  </si>
  <si>
    <t>171</t>
  </si>
  <si>
    <t>965081223</t>
  </si>
  <si>
    <t>Bourání podlah z dlaždic keramických nebo xylolitových tl přes 10 mm plochy přes 1 m2</t>
  </si>
  <si>
    <t>564683233</t>
  </si>
  <si>
    <t>"1NP" 51,35+3,09</t>
  </si>
  <si>
    <t>172</t>
  </si>
  <si>
    <t>967031132</t>
  </si>
  <si>
    <t>Přisekání rovných ostění v cihelném zdivu na MV nebo MVC</t>
  </si>
  <si>
    <t>824149674</t>
  </si>
  <si>
    <t>167,8</t>
  </si>
  <si>
    <t>173</t>
  </si>
  <si>
    <t>967031734</t>
  </si>
  <si>
    <t>Přisekání plošné zdiva z cihel pálených na MV nebo MVC tl do 300 mm</t>
  </si>
  <si>
    <t>999185943</t>
  </si>
  <si>
    <t>0,6*3,0*10</t>
  </si>
  <si>
    <t>174</t>
  </si>
  <si>
    <t>967032974</t>
  </si>
  <si>
    <t>Odsekání plošných fasádních prvků předsazených před líc zdiva 80 mm</t>
  </si>
  <si>
    <t>434146861</t>
  </si>
  <si>
    <t>175</t>
  </si>
  <si>
    <t>968062356</t>
  </si>
  <si>
    <t>Vybourání dřevěných rámů oken dvojitých včetně křídel pl do 4 m2</t>
  </si>
  <si>
    <t>-1318660727</t>
  </si>
  <si>
    <t>1,5*1,5*3</t>
  </si>
  <si>
    <t>176</t>
  </si>
  <si>
    <t>968062375</t>
  </si>
  <si>
    <t>Vybourání dřevěných rámů oken zdvojených včetně křídel pl do 2 m2</t>
  </si>
  <si>
    <t>2087673136</t>
  </si>
  <si>
    <t>0,9*1,2*15</t>
  </si>
  <si>
    <t>177</t>
  </si>
  <si>
    <t>968062376</t>
  </si>
  <si>
    <t>Vybourání dřevěných rámů oken zdvojených včetně křídel pl do 4 m2</t>
  </si>
  <si>
    <t>2062645731</t>
  </si>
  <si>
    <t>1,2*1,8*5</t>
  </si>
  <si>
    <t>178</t>
  </si>
  <si>
    <t>968062377</t>
  </si>
  <si>
    <t>Vybourání dřevěných rámů oken zdvojených včetně křídel pl přes 4 m2</t>
  </si>
  <si>
    <t>-850619635</t>
  </si>
  <si>
    <t>1,2*3,0*8+2,1*1,55*5</t>
  </si>
  <si>
    <t>179</t>
  </si>
  <si>
    <t>968072455</t>
  </si>
  <si>
    <t>Vybourání kovových dveřních zárubní pl do 2 m2</t>
  </si>
  <si>
    <t>1048610715</t>
  </si>
  <si>
    <t>0,6*1,97*12-0,8*1,97*6+0,8*1,97*6</t>
  </si>
  <si>
    <t>180</t>
  </si>
  <si>
    <t>969011121</t>
  </si>
  <si>
    <t>Vybourání  vedení EI DN do 52</t>
  </si>
  <si>
    <t>858775795</t>
  </si>
  <si>
    <t>181</t>
  </si>
  <si>
    <t>969011131</t>
  </si>
  <si>
    <t>Vybourání vodovodního nebo plynového vedení DN do 125</t>
  </si>
  <si>
    <t>-1054193356</t>
  </si>
  <si>
    <t>182</t>
  </si>
  <si>
    <t>969021121</t>
  </si>
  <si>
    <t>Vybourání kanalizačního potrubí DN do 200</t>
  </si>
  <si>
    <t>-1980051358</t>
  </si>
  <si>
    <t>187,0</t>
  </si>
  <si>
    <t>183</t>
  </si>
  <si>
    <t>971033631</t>
  </si>
  <si>
    <t>Vybourání otvorů ve zdivu cihelném pl do 4 m2 na MVC nebo MV tl do 150 mm</t>
  </si>
  <si>
    <t>512407540</t>
  </si>
  <si>
    <t>0,9*2,02+2,7*2,1+0,9*2,02*2+1,5*2,02*2+1,5*2,02*2</t>
  </si>
  <si>
    <t>184</t>
  </si>
  <si>
    <t>971033651</t>
  </si>
  <si>
    <t>Vybourání otvorů ve zdivu cihelném pl do 4 m2 na MVC nebo MV tl do 600 mm</t>
  </si>
  <si>
    <t>442108847</t>
  </si>
  <si>
    <t>1,1*2,0*0,6*3+1,7*2,1*0,6+2,1*2,02*0,35+1,5*3,0*0,6</t>
  </si>
  <si>
    <t>1,8*1,2*0,45*3+0,9*2,02*0,45</t>
  </si>
  <si>
    <t>185</t>
  </si>
  <si>
    <t>971042361</t>
  </si>
  <si>
    <t>Vybourání otvorů v betonových příčkách a zdech pl do 0,09 m2 tl do 600 mm</t>
  </si>
  <si>
    <t>-1087540524</t>
  </si>
  <si>
    <t>186</t>
  </si>
  <si>
    <t>974031666</t>
  </si>
  <si>
    <t>Vysekání rýh ve zdivu cihelném pro vtahování nosníků hl do 150 mm v do 250 mm</t>
  </si>
  <si>
    <t>-290691174</t>
  </si>
  <si>
    <t>210,0</t>
  </si>
  <si>
    <t>187</t>
  </si>
  <si>
    <t>978011191</t>
  </si>
  <si>
    <t>Otlučení vnitřní vápenné nebo vápenocementové omítky stropů v rozsahu do 100 %</t>
  </si>
  <si>
    <t>1185062910</t>
  </si>
  <si>
    <t>"1PP"  199,36</t>
  </si>
  <si>
    <t>"1NP" 1120,96-317,0</t>
  </si>
  <si>
    <t>"2NP" 438,19</t>
  </si>
  <si>
    <t>188</t>
  </si>
  <si>
    <t>978013191</t>
  </si>
  <si>
    <t>Otlučení vnitřní vápenné nebo vápenocementové omítky stěn  v rozsahu do 100 %</t>
  </si>
  <si>
    <t>-2105340260</t>
  </si>
  <si>
    <t>"1PP"  199,36*2,4</t>
  </si>
  <si>
    <t>"1NP"  1120,96*2,8</t>
  </si>
  <si>
    <t>"2NP" 438,19*2,8</t>
  </si>
  <si>
    <t>189</t>
  </si>
  <si>
    <t>978059541</t>
  </si>
  <si>
    <t>Odsekání a odebrání obkladů stěn z vnitřních obkládaček plochy přes 1 m2</t>
  </si>
  <si>
    <t>1386201777</t>
  </si>
  <si>
    <t>"1NP" (9,09+15,77+16,31+10,97+15,88)*1,4</t>
  </si>
  <si>
    <t>"2NP" (3,88+2,64)*1,6</t>
  </si>
  <si>
    <t>190</t>
  </si>
  <si>
    <t>981011112</t>
  </si>
  <si>
    <t>Demolice budov dřevěných ostatních oboustranně obitých nebo omítnutých postupným rozebíráním</t>
  </si>
  <si>
    <t>2049783488</t>
  </si>
  <si>
    <t>"krov,střechy" 44,491*3,27*14,5</t>
  </si>
  <si>
    <t>10,18*4,945*2,51*0,5+16,31*5,5*2,92*0,5+18,445*7,0*1,54*0,5</t>
  </si>
  <si>
    <t>21,675*7,67*2,1*0,5+14,2*8,72*3,6*0,5+13,3*13,6*4,2</t>
  </si>
  <si>
    <t>191</t>
  </si>
  <si>
    <t>981011312</t>
  </si>
  <si>
    <t>Demolice budov zděných na MVC podíl konstrukcí do 15 % postupným rozebíráním</t>
  </si>
  <si>
    <t>114659869</t>
  </si>
  <si>
    <t>"2NP" 18,445*7,195*4,45</t>
  </si>
  <si>
    <t>192</t>
  </si>
  <si>
    <t>981011313</t>
  </si>
  <si>
    <t>Demolice budov zděných na MVC podíl konstrukcí do 20 % postupným rozebíráním</t>
  </si>
  <si>
    <t>-289319002</t>
  </si>
  <si>
    <t>"2NP" 15,56*6,825*4,45</t>
  </si>
  <si>
    <t>193</t>
  </si>
  <si>
    <t>981011315</t>
  </si>
  <si>
    <t>Demolice budov zděných na MVC podíl konstrukcí do 30 % postupným rozebíráním vč. základů</t>
  </si>
  <si>
    <t>-618424321</t>
  </si>
  <si>
    <t>"1PP" 9,89*18,545*3,5</t>
  </si>
  <si>
    <t>"1NP" 18,445*10,05*3,5+14,2*5,3*3,5+7,7*5,05*3,5</t>
  </si>
  <si>
    <t>"2NP" 18,445*10,05*3,5</t>
  </si>
  <si>
    <t>194</t>
  </si>
  <si>
    <t>981511114</t>
  </si>
  <si>
    <t>Demolice konstrukcí objektů z betonu železového postupným rozebíráním</t>
  </si>
  <si>
    <t>255593426</t>
  </si>
  <si>
    <t>"tribuna"  81,42*0,3</t>
  </si>
  <si>
    <t>195</t>
  </si>
  <si>
    <t>981511116</t>
  </si>
  <si>
    <t>Demolice konstrukcí objektů z betonu prostého postupným rozebíráním</t>
  </si>
  <si>
    <t>941817980</t>
  </si>
  <si>
    <t>"venkovní betonové schodiště" 3,0*1,3*0,3</t>
  </si>
  <si>
    <t>997</t>
  </si>
  <si>
    <t>Přesun sutě</t>
  </si>
  <si>
    <t>196</t>
  </si>
  <si>
    <t>997013112</t>
  </si>
  <si>
    <t>Vnitrostaveništní doprava suti a vybouraných hmot pro budovy v do 9 m s použitím mechanizace</t>
  </si>
  <si>
    <t>64896566</t>
  </si>
  <si>
    <t>197</t>
  </si>
  <si>
    <t>997013501</t>
  </si>
  <si>
    <t>Odvoz suti a vybouraných hmot na skládku nebo meziskládku do 1 km se složením</t>
  </si>
  <si>
    <t>-1358819843</t>
  </si>
  <si>
    <t>198</t>
  </si>
  <si>
    <t>997013509</t>
  </si>
  <si>
    <t>Příplatek k odvozu suti a vybouraných hmot na skládku ZKD 1 km přes 1 km</t>
  </si>
  <si>
    <t>-562742972</t>
  </si>
  <si>
    <t>3307,876*9</t>
  </si>
  <si>
    <t>199</t>
  </si>
  <si>
    <t>997013821</t>
  </si>
  <si>
    <t>Poplatek za uložení stavebního odpadu s azbestem na skládce (skládkovné)</t>
  </si>
  <si>
    <t>-2093188359</t>
  </si>
  <si>
    <t>85,0</t>
  </si>
  <si>
    <t>200</t>
  </si>
  <si>
    <t>997013831</t>
  </si>
  <si>
    <t>Poplatek za uložení stavebního směsného odpadu na skládce (skládkovné)</t>
  </si>
  <si>
    <t>-1571480396</t>
  </si>
  <si>
    <t>998</t>
  </si>
  <si>
    <t>Přesun hmot</t>
  </si>
  <si>
    <t>201</t>
  </si>
  <si>
    <t>998011002</t>
  </si>
  <si>
    <t>Přesun hmot pro budovy zděné v do 12 m</t>
  </si>
  <si>
    <t>-2020234679</t>
  </si>
  <si>
    <t>711</t>
  </si>
  <si>
    <t>Izolace proti vodě, vlhkosti a plynům</t>
  </si>
  <si>
    <t>202</t>
  </si>
  <si>
    <t>711111001</t>
  </si>
  <si>
    <t>Provedení izolace proti zemní vlhkosti vodorovné za studena nátěrem penetračním</t>
  </si>
  <si>
    <t>395027192</t>
  </si>
  <si>
    <t>(60,71+69,53+99,61+87,66+13,27+602,94+139,97+454,93)*1,25</t>
  </si>
  <si>
    <t>203</t>
  </si>
  <si>
    <t>111631500</t>
  </si>
  <si>
    <t>lak asfaltový ALP/9 (t) bal 9 kg</t>
  </si>
  <si>
    <t>1200375718</t>
  </si>
  <si>
    <t>1910,775*0,0003 'Přepočtené koeficientem množství</t>
  </si>
  <si>
    <t>204</t>
  </si>
  <si>
    <t>-1613902881</t>
  </si>
  <si>
    <t>205</t>
  </si>
  <si>
    <t>1624705626</t>
  </si>
  <si>
    <t>2643,6*0,0003 'Přepočtené koeficientem množství</t>
  </si>
  <si>
    <t>206</t>
  </si>
  <si>
    <t>711141559</t>
  </si>
  <si>
    <t>Provedení izolace proti zemní vlhkosti pásy přitavením vodorovné NAIP</t>
  </si>
  <si>
    <t>1336220965</t>
  </si>
  <si>
    <t>207</t>
  </si>
  <si>
    <t>628331580</t>
  </si>
  <si>
    <t>pás těžký asfaltovaný GLASBIT G 200 S 40</t>
  </si>
  <si>
    <t>-696447332</t>
  </si>
  <si>
    <t>1910,775*1,15 'Přepočtené koeficientem množství</t>
  </si>
  <si>
    <t>208</t>
  </si>
  <si>
    <t>711493111</t>
  </si>
  <si>
    <t>Izolace proti podpovrchové a tlakové vodě vodorovná SCHOMBURG těsnicí kaší AQUAFIN-2K vč. pásků ASO-Dichtband</t>
  </si>
  <si>
    <t>1290894731</t>
  </si>
  <si>
    <t>"P01a,P01b,P06"(60,71+69,53+316,55)*1,2</t>
  </si>
  <si>
    <t>209</t>
  </si>
  <si>
    <t>711493121</t>
  </si>
  <si>
    <t>Izolace proti podpovrchové a tlakové vodě svislá SCHOMBURG těsnicí kaší AQUAFIN-2K</t>
  </si>
  <si>
    <t>1593139434</t>
  </si>
  <si>
    <t>210</t>
  </si>
  <si>
    <t>998711202</t>
  </si>
  <si>
    <t>Přesun hmot procentní pro izolace proti vodě, vlhkosti a plynům v objektech v do 12 m</t>
  </si>
  <si>
    <t>%</t>
  </si>
  <si>
    <t>-1660785969</t>
  </si>
  <si>
    <t>712</t>
  </si>
  <si>
    <t>Povlakové krytiny</t>
  </si>
  <si>
    <t>211</t>
  </si>
  <si>
    <t>712001</t>
  </si>
  <si>
    <t>D+M separační sklovitý vlies tl.3mm</t>
  </si>
  <si>
    <t>-77345740</t>
  </si>
  <si>
    <t>212</t>
  </si>
  <si>
    <t>712311101</t>
  </si>
  <si>
    <t>Provedení povlakové krytiny střech do 10° za studena lakem penetračním nebo asfaltovým</t>
  </si>
  <si>
    <t>-247609076</t>
  </si>
  <si>
    <t>213</t>
  </si>
  <si>
    <t>1844196249</t>
  </si>
  <si>
    <t>2145,485*0,0003 'Přepočtené koeficientem množství</t>
  </si>
  <si>
    <t>214</t>
  </si>
  <si>
    <t>712341559</t>
  </si>
  <si>
    <t>Provedení povlakové krytiny střech do 10° pásy NAIP přitavením v plné ploše</t>
  </si>
  <si>
    <t>1613739735</t>
  </si>
  <si>
    <t>2145,485</t>
  </si>
  <si>
    <t>215</t>
  </si>
  <si>
    <t>628321340</t>
  </si>
  <si>
    <t>pás těžký asfaltovaný BITAGIT 40 MINERÁL (V60S40)</t>
  </si>
  <si>
    <t>-870627051</t>
  </si>
  <si>
    <t>2145,485*1,15 'Přepočtené koeficientem množství</t>
  </si>
  <si>
    <t>216</t>
  </si>
  <si>
    <t>712363318</t>
  </si>
  <si>
    <t xml:space="preserve">Povlakové krytiny střech do 10° fóliové plechy VILPLANYL délky 2 m závětrná lišta rš 300mm </t>
  </si>
  <si>
    <t>-1774948125</t>
  </si>
  <si>
    <t>"schema K24"  272,0*0,5</t>
  </si>
  <si>
    <t>217</t>
  </si>
  <si>
    <t>712363601</t>
  </si>
  <si>
    <t>Provedení povlak krytiny mechanicky kotvenou do betonu TI tl přes 240mm vnitřní pole,budova v do 18m</t>
  </si>
  <si>
    <t>-459515585</t>
  </si>
  <si>
    <t>"skladba ST01-ST06"  186,7+5,59+33,9+425,7+99,9+40,17</t>
  </si>
  <si>
    <t>331,15+230,48+400,6+(79,09+60,8+144,5+226,2+272,0)*0,5</t>
  </si>
  <si>
    <t>218</t>
  </si>
  <si>
    <t>283220120</t>
  </si>
  <si>
    <t>fólie hydroizolační střešní FATRAFOL 810 tl 1,5 mm š 1300 mm šedá</t>
  </si>
  <si>
    <t>325597884</t>
  </si>
  <si>
    <t>219</t>
  </si>
  <si>
    <t>712391172</t>
  </si>
  <si>
    <t>Provedení povlakové krytiny střech do 10° ochranné textilní vrstvy</t>
  </si>
  <si>
    <t>1108918481</t>
  </si>
  <si>
    <t>83,64+85,0+18,0+20,0+28,0</t>
  </si>
  <si>
    <t>220</t>
  </si>
  <si>
    <t>693110620</t>
  </si>
  <si>
    <t>geotextilie netkaná geoNetex M, 300 g/m2, šíře 200 cm</t>
  </si>
  <si>
    <t>1163850500</t>
  </si>
  <si>
    <t>234,64*1,15 'Přepočtené koeficientem množství</t>
  </si>
  <si>
    <t>221</t>
  </si>
  <si>
    <t>712391176</t>
  </si>
  <si>
    <t xml:space="preserve">Provedení povlakové krytiny střech do 10° připevnění izolace kotvícími terči vč. dodávky </t>
  </si>
  <si>
    <t>1542413987</t>
  </si>
  <si>
    <t>2575,78*5</t>
  </si>
  <si>
    <t>222</t>
  </si>
  <si>
    <t>998712202</t>
  </si>
  <si>
    <t>Přesun hmot procentní pro krytiny povlakové v objektech v do 12 m</t>
  </si>
  <si>
    <t>62330818</t>
  </si>
  <si>
    <t>713</t>
  </si>
  <si>
    <t>Izolace tepelné</t>
  </si>
  <si>
    <t>223</t>
  </si>
  <si>
    <t>713121111</t>
  </si>
  <si>
    <t>Montáž izolace tepelné podlah volně kladenými rohožemi, pásy, dílci, deskami 1 vrstva</t>
  </si>
  <si>
    <t>-120616767</t>
  </si>
  <si>
    <t>"skladba P 01 a"  22,28+4,45+1,59+1,66+4,48+7,15+1,5+6,28+5,49+5,83</t>
  </si>
  <si>
    <t>"Skladba P01b"  3,71+3,41+4,65+8,79+4,08+3,11+1,28+3,19+1,28+2,5+1,38+12,67+9,23+1,5</t>
  </si>
  <si>
    <t>8,75</t>
  </si>
  <si>
    <t>"skladba P02a"  19,38+15,49+3,43+9,14+7,87+6,69+9,52+28,09</t>
  </si>
  <si>
    <t>"skladba 3a"  13,27</t>
  </si>
  <si>
    <t>"skladba 3b,c,d"  155,35+7,53+46,49+22,56+60,56+5,39+79,79+168,04+57,23</t>
  </si>
  <si>
    <t>"skladba P05"  306,72+19,59+117,49+11,13</t>
  </si>
  <si>
    <t>"skladba P02b" 18,09+10,97+9,18+7,09+21,03+5,75+15,55</t>
  </si>
  <si>
    <t>224</t>
  </si>
  <si>
    <t>283759910</t>
  </si>
  <si>
    <t xml:space="preserve">deska z pěnového polystyrenu EPS 150 S 1000 x 500 x 150mm </t>
  </si>
  <si>
    <t>-1395444704</t>
  </si>
  <si>
    <t>225</t>
  </si>
  <si>
    <t>-537754676</t>
  </si>
  <si>
    <t>"skladba P06"  45,94+153,16+4,4+6,27+5,92+3,52+10,77+11,78</t>
  </si>
  <si>
    <t>1,98+9,47+2,99+10,33+8,93+6,57+12,59+6,65+3,49+3,87+5,11</t>
  </si>
  <si>
    <t>2,81</t>
  </si>
  <si>
    <t>"skladba P07"  8,48+12,8+7,94+3,86+48,41+14,69+21,65+21,34</t>
  </si>
  <si>
    <t>39,05+18,47+18,82+3,88+5,28+11,98+12,6+14,71</t>
  </si>
  <si>
    <t>"skladba P08" 88,59+40,96+35,43</t>
  </si>
  <si>
    <t>"skladba P09"  19,21+12,4+46,42+17,84+22,82+28,22+38,32</t>
  </si>
  <si>
    <t>39,29+14,16+11,95+9,77+12,51+18,96+32,95+32,27+34,37+57,0</t>
  </si>
  <si>
    <t>"skladba P10"  107,19+53,36</t>
  </si>
  <si>
    <t>"skladba P11"  146,42</t>
  </si>
  <si>
    <t>"4NP"  29,24</t>
  </si>
  <si>
    <t>226</t>
  </si>
  <si>
    <t>283759140</t>
  </si>
  <si>
    <t>deska z pěnového polystyrenu EPS 150 S 1000 x 500 x 100 mm</t>
  </si>
  <si>
    <t>-1218379062</t>
  </si>
  <si>
    <t>1530,16*1,02 'Přepočtené koeficientem množství</t>
  </si>
  <si>
    <t>227</t>
  </si>
  <si>
    <t>713131141</t>
  </si>
  <si>
    <t>Montáž izolace tepelné stěn a základů lepením celoplošně rohoží, pásů, dílců, desek</t>
  </si>
  <si>
    <t>843405121</t>
  </si>
  <si>
    <t>"vnitřní strana atik" 30,4+72,25+113,1+136,0</t>
  </si>
  <si>
    <t>228</t>
  </si>
  <si>
    <t>370868592</t>
  </si>
  <si>
    <t>351,75*1,02 'Přepočtené koeficientem množství</t>
  </si>
  <si>
    <t>229</t>
  </si>
  <si>
    <t>-1531146208</t>
  </si>
  <si>
    <t>230</t>
  </si>
  <si>
    <t>713141151</t>
  </si>
  <si>
    <t>Montáž izolace tepelné střech plochých kladené volně 1 vrstva rohoží, pásů, dílců, desek</t>
  </si>
  <si>
    <t>73410783</t>
  </si>
  <si>
    <t>1842,28*3</t>
  </si>
  <si>
    <t>231</t>
  </si>
  <si>
    <t>-43308697</t>
  </si>
  <si>
    <t>1842,28*2</t>
  </si>
  <si>
    <t>232</t>
  </si>
  <si>
    <t>283759100</t>
  </si>
  <si>
    <t>deska z pěnového polystyrenu EPS 150 S 1000 x 500 x 60 mm</t>
  </si>
  <si>
    <t>1824476872</t>
  </si>
  <si>
    <t>1842,28*1,02</t>
  </si>
  <si>
    <t>233</t>
  </si>
  <si>
    <t>713521131</t>
  </si>
  <si>
    <t>Montáž izolace tepelné protipožárním obkladem podhledů deskami 1 vrstva</t>
  </si>
  <si>
    <t>-708082226</t>
  </si>
  <si>
    <t>"1PP" 19,03+33,48+4,45+87,93+38,76+12,96</t>
  </si>
  <si>
    <t>234</t>
  </si>
  <si>
    <t>591552280</t>
  </si>
  <si>
    <t xml:space="preserve">Dodávka obložení stropů deskami požárními Ordexal tl.40mm </t>
  </si>
  <si>
    <t>2059482684</t>
  </si>
  <si>
    <t>196,61*1,1 'Přepočtené koeficientem množství</t>
  </si>
  <si>
    <t>235</t>
  </si>
  <si>
    <t>998713202</t>
  </si>
  <si>
    <t>Přesun hmot procentní pro izolace tepelné v objektech v do 12 m</t>
  </si>
  <si>
    <t>-255681055</t>
  </si>
  <si>
    <t>714</t>
  </si>
  <si>
    <t>Akustická a protiotřesová opatření</t>
  </si>
  <si>
    <t>236</t>
  </si>
  <si>
    <t>714121002</t>
  </si>
  <si>
    <t>Montáž podstropních nárazuvzdorných akustických panelů třídy 1A zavěšených na viditelný rošt</t>
  </si>
  <si>
    <t>1416478413</t>
  </si>
  <si>
    <t xml:space="preserve">"ozn. 1"  </t>
  </si>
  <si>
    <t>"1NP" 22,28+4,45+1,59+1,68+4,48+7,15+3,71+3,41+4,65+8,79</t>
  </si>
  <si>
    <t>4,08+5,39+15,49+3,43+9,14+1,5+7,87+6,69+5,83+9,52+3,11</t>
  </si>
  <si>
    <t>1,28+3,19+1,28+18,09+2,5+10,97+11,08+9,18+10,2+7,09+12,67</t>
  </si>
  <si>
    <t>21,03+9,23+5,75+15,55+8,75+6,28+5,49</t>
  </si>
  <si>
    <t>"2NP" 8,48+12,8+7,94+3,86+3,52+10,77+11,78+1,98+21,65</t>
  </si>
  <si>
    <t>21,34+39,05+9,47+18,47+18,82+19,33+3,88+5,28+11,98+8,93</t>
  </si>
  <si>
    <t>12,6+6,57+12,59+6,65+3,49</t>
  </si>
  <si>
    <t>"3NP" 3,87+5,11+2,81</t>
  </si>
  <si>
    <t>237</t>
  </si>
  <si>
    <t>590360340</t>
  </si>
  <si>
    <t>panel akustický Focus Ds, bílá Frost, 600x600x20mm</t>
  </si>
  <si>
    <t>-1948020069</t>
  </si>
  <si>
    <t>586,87*1,05 'Přepočtené koeficientem množství</t>
  </si>
  <si>
    <t>238</t>
  </si>
  <si>
    <t>233483709</t>
  </si>
  <si>
    <t xml:space="preserve">"ozn.5"  </t>
  </si>
  <si>
    <t>"1NP" 96,81+306,72+168,04+57,23+139,97+117,49</t>
  </si>
  <si>
    <t>"3NP" 32,95+53,36+57,0+146,42</t>
  </si>
  <si>
    <t>239</t>
  </si>
  <si>
    <t>590361370</t>
  </si>
  <si>
    <t>panel akustický Super G Plus, PE, bílá 085, 600x1200x40mm</t>
  </si>
  <si>
    <t>-689482109</t>
  </si>
  <si>
    <t>1175,99*1,05 'Přepočtené koeficientem množství</t>
  </si>
  <si>
    <t>240</t>
  </si>
  <si>
    <t>714121011</t>
  </si>
  <si>
    <t>Montáž podstropních panelů s rozšířenou zvukovou pohltivostí zavěšených na viditelný rošt</t>
  </si>
  <si>
    <t>-2118517635</t>
  </si>
  <si>
    <t xml:space="preserve">"ozn.2"  </t>
  </si>
  <si>
    <t>"1NP" 5,45+46,49+22,56+60,56+11,17+13,27+28,09</t>
  </si>
  <si>
    <t>"2NP" 48,41+14,69+6,27+5,92+19,21+12,4+46,42+17,84+22,82</t>
  </si>
  <si>
    <t>38,32+39,29+11,64</t>
  </si>
  <si>
    <t>"3NP" 11,95+9,77+12,51+18,96+32,27+34,37</t>
  </si>
  <si>
    <t>241</t>
  </si>
  <si>
    <t>590363780</t>
  </si>
  <si>
    <t>panel akustický Master Ds/alpha, 600x600x40mm</t>
  </si>
  <si>
    <t>-798083201</t>
  </si>
  <si>
    <t>590,65*1,05 'Přepočtené koeficientem množství</t>
  </si>
  <si>
    <t>242</t>
  </si>
  <si>
    <t>714121013</t>
  </si>
  <si>
    <t>Montáž podstropních panelů s rozšířenou zvukovou pohltivostí zavěšených na skrytý rošt</t>
  </si>
  <si>
    <t>1298877462</t>
  </si>
  <si>
    <t xml:space="preserve">"ozn.3"  </t>
  </si>
  <si>
    <t>"2NP" 107,19</t>
  </si>
  <si>
    <t>243</t>
  </si>
  <si>
    <t>590361120</t>
  </si>
  <si>
    <t>panel akustický Sombra Ds, Černá, 600x600x20mm</t>
  </si>
  <si>
    <t>-279985918</t>
  </si>
  <si>
    <t>107,19*1,05 'Přepočtené koeficientem množství</t>
  </si>
  <si>
    <t>244</t>
  </si>
  <si>
    <t>714122001</t>
  </si>
  <si>
    <t>Montáž akustických volně zavěšených prvků velikosti 1200x1200 mm</t>
  </si>
  <si>
    <t>-1342060967</t>
  </si>
  <si>
    <t xml:space="preserve">"ozn.4"  </t>
  </si>
  <si>
    <t>"1NP" 155+8+80+90+41+35</t>
  </si>
  <si>
    <t>245</t>
  </si>
  <si>
    <t>590364100</t>
  </si>
  <si>
    <t>panel akustický Master Solo,1200x1200x40mm</t>
  </si>
  <si>
    <t>-71811117</t>
  </si>
  <si>
    <t>246</t>
  </si>
  <si>
    <t>714123002</t>
  </si>
  <si>
    <t>Montáž akustických stěnových obkladů z demontovatelných panelů na skrytý rošt</t>
  </si>
  <si>
    <t>1634594773</t>
  </si>
  <si>
    <t xml:space="preserve">"ozn.6" </t>
  </si>
  <si>
    <t>"1NP" (16,4+7,7)*6,5+(7,8+7,4)*3,85</t>
  </si>
  <si>
    <t>"3NP" (7,7+7,4)*2*3,7+5,0*2,7+3,9*2,7+(4,5*2+5,0)*4,3</t>
  </si>
  <si>
    <t xml:space="preserve">"ozn.7" </t>
  </si>
  <si>
    <t>"2NP" 4,75*3,0+(4,35+5,3)*3,15+3,3*2,85*2</t>
  </si>
  <si>
    <t>"ozn.8"  (8,65+8,0+5,0)*4,3</t>
  </si>
  <si>
    <t>247</t>
  </si>
  <si>
    <t>590361820</t>
  </si>
  <si>
    <t>panel akustický Super G, bílá 085, 600x2700x40mm</t>
  </si>
  <si>
    <t>-101555798</t>
  </si>
  <si>
    <t>(215,17+195,07)*1,05</t>
  </si>
  <si>
    <t>248</t>
  </si>
  <si>
    <t>1573219108</t>
  </si>
  <si>
    <t>63,458*1,05</t>
  </si>
  <si>
    <t>249</t>
  </si>
  <si>
    <t>590361850</t>
  </si>
  <si>
    <t>panel akustický Sombra, bílá 900, 600x2700x40mm</t>
  </si>
  <si>
    <t>-708962670</t>
  </si>
  <si>
    <t>93,095*1,05</t>
  </si>
  <si>
    <t>250</t>
  </si>
  <si>
    <t>998714202</t>
  </si>
  <si>
    <t>Přesun hmot procentní pro akustická a protiotřesová opatření v objektech v do 12 m</t>
  </si>
  <si>
    <t>1613097696</t>
  </si>
  <si>
    <t>721</t>
  </si>
  <si>
    <t xml:space="preserve">Zdravotechnika </t>
  </si>
  <si>
    <t>396</t>
  </si>
  <si>
    <t>721001</t>
  </si>
  <si>
    <t xml:space="preserve">D+M vnitřní instalace vody a kanalizace vč. zemních prací </t>
  </si>
  <si>
    <t>238163790</t>
  </si>
  <si>
    <t>722</t>
  </si>
  <si>
    <t>Zdravotechnika - vnitřní vodovod</t>
  </si>
  <si>
    <t>251</t>
  </si>
  <si>
    <t>722002</t>
  </si>
  <si>
    <t>Odvodňovací chrlič balkonového prostoru s napojením na svod délka 500  DN100</t>
  </si>
  <si>
    <t>-1426236443</t>
  </si>
  <si>
    <t>"schema Os33"  1</t>
  </si>
  <si>
    <t>252</t>
  </si>
  <si>
    <t>722250133</t>
  </si>
  <si>
    <t>Hydrantový systém s tvarově stálou hadicí D 25 x 30 m celoplechový</t>
  </si>
  <si>
    <t>soubor</t>
  </si>
  <si>
    <t>-1603802486</t>
  </si>
  <si>
    <t>"schema Os32"  6</t>
  </si>
  <si>
    <t>727</t>
  </si>
  <si>
    <t>Zdravotechnika - požární ochrana</t>
  </si>
  <si>
    <t>253</t>
  </si>
  <si>
    <t>727111315</t>
  </si>
  <si>
    <t>Prostup kovového potrubí D 76 mm stěnou tl 10 cm včetně dodatečné izolace požární odolnost EI 120</t>
  </si>
  <si>
    <t>1854560830</t>
  </si>
  <si>
    <t>731</t>
  </si>
  <si>
    <t xml:space="preserve">Ústřední vytápění </t>
  </si>
  <si>
    <t>254</t>
  </si>
  <si>
    <t>731001</t>
  </si>
  <si>
    <t>ÚT-strojovny,izolace tepelné,nátěry,rozvodné potrubí,armatury,otopná tělesa</t>
  </si>
  <si>
    <t>888605531</t>
  </si>
  <si>
    <t>762</t>
  </si>
  <si>
    <t>Konstrukce tesařské</t>
  </si>
  <si>
    <t>255</t>
  </si>
  <si>
    <t>762001</t>
  </si>
  <si>
    <t xml:space="preserve">D+M nosný rošt z fošen pod podlahu v tanečních sálech </t>
  </si>
  <si>
    <t>1188223313</t>
  </si>
  <si>
    <t>256</t>
  </si>
  <si>
    <t>762002</t>
  </si>
  <si>
    <t xml:space="preserve">D+M konstrukce podia v místn. č.204 z hranolků ,podlaha OSB 3x+kročejová izolace tl.50mm </t>
  </si>
  <si>
    <t>1386237238</t>
  </si>
  <si>
    <t>8,12*5,87*2+5,15*0,8*2</t>
  </si>
  <si>
    <t>257</t>
  </si>
  <si>
    <t>762003</t>
  </si>
  <si>
    <t xml:space="preserve">D+M obklad sloupů žb deskami vláknocementovými na nosný rošt z hliníkových profilů </t>
  </si>
  <si>
    <t>613633053</t>
  </si>
  <si>
    <t>"skladba S15,S17"  51,9+15,0</t>
  </si>
  <si>
    <t>258</t>
  </si>
  <si>
    <t>762004</t>
  </si>
  <si>
    <t xml:space="preserve">dtto,avšak stěny balkonů </t>
  </si>
  <si>
    <t>1596416378</t>
  </si>
  <si>
    <t>"skladba S26"  59,0</t>
  </si>
  <si>
    <t>259</t>
  </si>
  <si>
    <t>762511216</t>
  </si>
  <si>
    <t>Podlahové kce podkladové z desek OSB tl 22 mm na sraz lepených</t>
  </si>
  <si>
    <t>1243824740</t>
  </si>
  <si>
    <t>"pod parapety oken" 3,25*0,26+1,25*0,26*4+0,9*0,16*13</t>
  </si>
  <si>
    <t>1,1*0,16*8+1,1*0,24*16+20*0,24*5+1,2*0,16*16+1,5*0,16*12</t>
  </si>
  <si>
    <t>2,0*0,16*3+3,5*0,24*2+3,0*0,24+3,15*0,24+1,1*0,26*3</t>
  </si>
  <si>
    <t>5,8*0,26+2,5*0,26*3</t>
  </si>
  <si>
    <t>260</t>
  </si>
  <si>
    <t>762511217</t>
  </si>
  <si>
    <t>Podlahové kce podkladové z desek OSB tl 25 mm na sraz lepených</t>
  </si>
  <si>
    <t>-696605844</t>
  </si>
  <si>
    <t>"skladba P04,P10"  139,97+160,55</t>
  </si>
  <si>
    <t>261</t>
  </si>
  <si>
    <t>762595001</t>
  </si>
  <si>
    <t>Spojovací prostředky pro položení dřevěných podlah a zakrytí kanálů</t>
  </si>
  <si>
    <t>363114177</t>
  </si>
  <si>
    <t>262</t>
  </si>
  <si>
    <t>1769232474</t>
  </si>
  <si>
    <t>263</t>
  </si>
  <si>
    <t>998762202</t>
  </si>
  <si>
    <t>Přesun hmot procentní pro kce tesařské v objektech v do 12 m</t>
  </si>
  <si>
    <t>903910096</t>
  </si>
  <si>
    <t>763</t>
  </si>
  <si>
    <t>Konstrukce suché výstavby</t>
  </si>
  <si>
    <t>264</t>
  </si>
  <si>
    <t>763135811</t>
  </si>
  <si>
    <t>Demontáž podhledu sádrokartonového kazetového na roštu viditelném</t>
  </si>
  <si>
    <t>1334339938</t>
  </si>
  <si>
    <t>80,1+10,62+54,24+3,88</t>
  </si>
  <si>
    <t>764</t>
  </si>
  <si>
    <t>Konstrukce klempířské</t>
  </si>
  <si>
    <t>265</t>
  </si>
  <si>
    <t>764001</t>
  </si>
  <si>
    <t xml:space="preserve">Vnější koutová lišta viplanyl r.š.120mm </t>
  </si>
  <si>
    <t>bm</t>
  </si>
  <si>
    <t>-853635737</t>
  </si>
  <si>
    <t>"schema K25"  303,0</t>
  </si>
  <si>
    <t>266</t>
  </si>
  <si>
    <t>764002</t>
  </si>
  <si>
    <t xml:space="preserve">Vnitřn íkoutová lišta viplanyl r.š.260mm </t>
  </si>
  <si>
    <t>-565041905</t>
  </si>
  <si>
    <t>"schema K26"  318,0</t>
  </si>
  <si>
    <t>267</t>
  </si>
  <si>
    <t>764002841</t>
  </si>
  <si>
    <t>Demontáž oplechování horních ploch zdí a nadezdívek do suti</t>
  </si>
  <si>
    <t>1598871058</t>
  </si>
  <si>
    <t>52,0*2+24,0*2</t>
  </si>
  <si>
    <t>268</t>
  </si>
  <si>
    <t>764002851</t>
  </si>
  <si>
    <t>Demontáž oplechování parapetů do suti</t>
  </si>
  <si>
    <t>-941557653</t>
  </si>
  <si>
    <t>269</t>
  </si>
  <si>
    <t>764004861</t>
  </si>
  <si>
    <t>Demontáž svodu do suti</t>
  </si>
  <si>
    <t>1993494979</t>
  </si>
  <si>
    <t>270</t>
  </si>
  <si>
    <t>764212636</t>
  </si>
  <si>
    <t>Oplechování štítu závětrnou lištou z Pz s povrchovou úpravou rš 450mm</t>
  </si>
  <si>
    <t>-1686103110</t>
  </si>
  <si>
    <t>"schema K36"  20,0</t>
  </si>
  <si>
    <t>271</t>
  </si>
  <si>
    <t>764212664</t>
  </si>
  <si>
    <t xml:space="preserve">Oplechování rovné okapové hrany z Pz s povrchovou úpravou rš 350mm </t>
  </si>
  <si>
    <t>1519416883</t>
  </si>
  <si>
    <t>"schema K27"  33,6</t>
  </si>
  <si>
    <t>272</t>
  </si>
  <si>
    <t>764212665</t>
  </si>
  <si>
    <t xml:space="preserve">Oplechování rovné okapové hrany z Pz s povrchovou úpravou rš 450mm </t>
  </si>
  <si>
    <t>-1424844189</t>
  </si>
  <si>
    <t>"schema K30,K35"    24,0+23</t>
  </si>
  <si>
    <t>273</t>
  </si>
  <si>
    <t>764212666</t>
  </si>
  <si>
    <t>Oplechování rovné okapové hrany z Pz s povrchovou úpravou rš 500 mm</t>
  </si>
  <si>
    <t>-868568047</t>
  </si>
  <si>
    <t>"schema K29"  35,0</t>
  </si>
  <si>
    <t>274</t>
  </si>
  <si>
    <t>764214609</t>
  </si>
  <si>
    <t xml:space="preserve">Oplechování horních ploch a atik bez rohů z Pz s povrch úpravou mechanicky kotvené rš 850mm </t>
  </si>
  <si>
    <t>-1358100822</t>
  </si>
  <si>
    <t>"schema K28"  8,0</t>
  </si>
  <si>
    <t>275</t>
  </si>
  <si>
    <t>764246341</t>
  </si>
  <si>
    <t>Oplechování parapetů rovných celoplošně lepené z TiZn lesklého plechu rš 150 mm</t>
  </si>
  <si>
    <t>-1752039307</t>
  </si>
  <si>
    <t>"schema K03,K04,K10,K11,K14" 0,9*13+1,1*8+1,2*16+1,5*12+2,0*3</t>
  </si>
  <si>
    <t>276</t>
  </si>
  <si>
    <t>764246343</t>
  </si>
  <si>
    <t>Oplechování parapetů rovných celoplošně lepené z TiZn lesklého plechu rš 260mm</t>
  </si>
  <si>
    <t>1685193022</t>
  </si>
  <si>
    <t>"schema K01,K02,K05,K06,K16-K21,K31"   3,25+1,25*4+1,1*16+2,5*3</t>
  </si>
  <si>
    <t>2,0*5+3,5*2+3,0+3,15+11*3+5,8</t>
  </si>
  <si>
    <t>277</t>
  </si>
  <si>
    <t>764311613</t>
  </si>
  <si>
    <t>Lemování rovných zdí střech s krytinou skládanou z Pz s povrchovou úpravou rš 250 mm</t>
  </si>
  <si>
    <t>-55481619</t>
  </si>
  <si>
    <t>"schema K32"  28,0</t>
  </si>
  <si>
    <t>278</t>
  </si>
  <si>
    <t>764311614</t>
  </si>
  <si>
    <t>Lemování rovných zdí střech s krytinou skládanou z Pz s povrchovou úpravou rš 330 mm</t>
  </si>
  <si>
    <t>-278424695</t>
  </si>
  <si>
    <t>"schema K33,K34" 38,0+22,0</t>
  </si>
  <si>
    <t>279</t>
  </si>
  <si>
    <t>764541302</t>
  </si>
  <si>
    <t>Žlab podokapní půlkruhový z TiZn lesklého plechu rš 200 mm</t>
  </si>
  <si>
    <t>-139324493</t>
  </si>
  <si>
    <t>"schema K37,K38,K40,K44,K46"  5,4+4,0+6,55*2+1,1+3,35</t>
  </si>
  <si>
    <t>280</t>
  </si>
  <si>
    <t>764548302</t>
  </si>
  <si>
    <t>Hranatý svod včetně objímek, kolen, odskoků z TiZn lesklého plechu o straně 80 mm</t>
  </si>
  <si>
    <t>1480485887</t>
  </si>
  <si>
    <t>"schema K39,K41,K45,K47"  3,0*2+2,5*2+2,7+3,5</t>
  </si>
  <si>
    <t>281</t>
  </si>
  <si>
    <t>764548322</t>
  </si>
  <si>
    <t>Svody kruhové včetně objímek, kolen, odskoků z TiZn lesklého plechu průměru 80 mm</t>
  </si>
  <si>
    <t>1505982199</t>
  </si>
  <si>
    <t>"schema K49"  3,4*2</t>
  </si>
  <si>
    <t>282</t>
  </si>
  <si>
    <t>998764203</t>
  </si>
  <si>
    <t>Přesun hmot procentní pro konstrukce klempířské v objektech v do 24 m</t>
  </si>
  <si>
    <t>1855825007</t>
  </si>
  <si>
    <t>Konstrukce truhlářské</t>
  </si>
  <si>
    <t>283</t>
  </si>
  <si>
    <t xml:space="preserve">D+M dřevotřískový parapet vnitřní s nosem postforming povrch HPL laminát </t>
  </si>
  <si>
    <t>715067954</t>
  </si>
  <si>
    <t>"schema T01-T24"  3,25*0,21+1,25*0,21*3+0,9*0,45*10</t>
  </si>
  <si>
    <t>1,1*0,91*6+1,1*0,26*16+2,0*0,26*5+3,5*0,25+1,2*0,71*16</t>
  </si>
  <si>
    <t>1,5*0,71*12+1,1*0,41*2+2,0*0,41*3+1,1*0,26*2+1,1*0,26*2</t>
  </si>
  <si>
    <t>1,1*0,21*3+5,8*0,21+0,9*0,85*3</t>
  </si>
  <si>
    <t>"T35,T36"  1,25*0,26+2,5*0,26*3</t>
  </si>
  <si>
    <t>284</t>
  </si>
  <si>
    <t xml:space="preserve">D+M dřevěný mantinel v tělocvičně z desek tl.20mm do nosné konstrukce z ocel.sloupků 50/50mm </t>
  </si>
  <si>
    <t>462442946</t>
  </si>
  <si>
    <t>"schema T25"  19,55</t>
  </si>
  <si>
    <t>285</t>
  </si>
  <si>
    <t xml:space="preserve">D+M sestava kabinek WC desky DTD s povrchem HPL vč. dveří nožky nerez výška 100mm </t>
  </si>
  <si>
    <t>715834893</t>
  </si>
  <si>
    <t>"schema T26-T32"  (2,7+1,725+2,955+1,675+2,76+1,675+2,7+1,675+2,75*2)*2,1</t>
  </si>
  <si>
    <t>(0,95*2+3,23+1,65+2,7+1,625)*2,1</t>
  </si>
  <si>
    <t>286</t>
  </si>
  <si>
    <t xml:space="preserve">D+M dřevěný obklad tělocvičny deskami OSB do rastru z latí vč.povrchové úpravy tl.20mm </t>
  </si>
  <si>
    <t>1934211296</t>
  </si>
  <si>
    <t>"schema T31"  49,835*2,95</t>
  </si>
  <si>
    <t>287</t>
  </si>
  <si>
    <t xml:space="preserve">D+M dřevěný obklad tanečního sálu z dřevěných latí s povrchovou úpravou </t>
  </si>
  <si>
    <t>1468075001</t>
  </si>
  <si>
    <t>"schema T34"  141,0</t>
  </si>
  <si>
    <t>288</t>
  </si>
  <si>
    <t xml:space="preserve">D+M dveře vnitřní dřevěné vč. obložkové zárubně a kování plné hladké 800/1970mm </t>
  </si>
  <si>
    <t>1281967955</t>
  </si>
  <si>
    <t>"schema D02,D05,D12,D14,D15,D33,D37"  35</t>
  </si>
  <si>
    <t>289</t>
  </si>
  <si>
    <t xml:space="preserve">dtto,avšak prosklené 800/1970mm </t>
  </si>
  <si>
    <t>1685697987</t>
  </si>
  <si>
    <t>"schema D02,D05"  6</t>
  </si>
  <si>
    <t>290</t>
  </si>
  <si>
    <t xml:space="preserve">D+M dveře vnitřní 1kř. hladké prosklené vč. obložkové zárubně a kování s PO EI 30 DP3   800/1970mm </t>
  </si>
  <si>
    <t>853013388</t>
  </si>
  <si>
    <t>"schema D01"1</t>
  </si>
  <si>
    <t>291</t>
  </si>
  <si>
    <t xml:space="preserve">D+M dveře vnitřní dřevěné vč. obložkové zárubně a kování prosklené 900/1970mm </t>
  </si>
  <si>
    <t>1904261255</t>
  </si>
  <si>
    <t>"schema D03,D40"  2</t>
  </si>
  <si>
    <t>292</t>
  </si>
  <si>
    <t xml:space="preserve">D+M dveře vnitřní dřevěné plné hladké 800/1970mm vč. obložkové zárubně a kování s PO 90 min. </t>
  </si>
  <si>
    <t>-686585542</t>
  </si>
  <si>
    <t>"schema D04"  1</t>
  </si>
  <si>
    <t>293</t>
  </si>
  <si>
    <t xml:space="preserve">D+M dveře vnitřní 1kř. plné hladké s PO 30 min. vč. obložkové zárubně a kování 800/1970mm </t>
  </si>
  <si>
    <t>1817806714</t>
  </si>
  <si>
    <t>"schema D06,D16,D18,D19,D24,D31,D32,D38,D43"   9</t>
  </si>
  <si>
    <t>294</t>
  </si>
  <si>
    <t xml:space="preserve">dtto,avšak prosklené </t>
  </si>
  <si>
    <t>499190210</t>
  </si>
  <si>
    <t>"schema D06,D28,D30,D45"  6</t>
  </si>
  <si>
    <t>295</t>
  </si>
  <si>
    <t xml:space="preserve">D+M dveře vnitřní 2kř. vč. obložkové zárubně a kování prosklené s PO 30 min. 1250/1970mm </t>
  </si>
  <si>
    <t>331358609</t>
  </si>
  <si>
    <t>"schema D07"  1</t>
  </si>
  <si>
    <t>296</t>
  </si>
  <si>
    <t>dtto,avšak plné hladké 1250/1970mm bez PO</t>
  </si>
  <si>
    <t>-615368303</t>
  </si>
  <si>
    <t>"schema D35"  1</t>
  </si>
  <si>
    <t>297</t>
  </si>
  <si>
    <t xml:space="preserve">D+M dveře vnitřní 800/1970mm vč. obložk. zárubně a kování s PO 15 min. plné hladké </t>
  </si>
  <si>
    <t>2112482027</t>
  </si>
  <si>
    <t>"schema D8,D13,D47"  5</t>
  </si>
  <si>
    <t>298</t>
  </si>
  <si>
    <t xml:space="preserve">D+M dveře vnitřní dřevěné plné hladké vč. obložk. zárubně a kování 700/1970mm bez PO </t>
  </si>
  <si>
    <t>796006092</t>
  </si>
  <si>
    <t>"schema D09,D20,D25"  26</t>
  </si>
  <si>
    <t>299</t>
  </si>
  <si>
    <t xml:space="preserve">dtto,avšak 700/1970mm s PO 15 min. </t>
  </si>
  <si>
    <t>-1578937503</t>
  </si>
  <si>
    <t>"schema D10"  1</t>
  </si>
  <si>
    <t>300</t>
  </si>
  <si>
    <t xml:space="preserve">D+M dveře vnitřní dřevěné vč. obložk. zárubně a kování 900/1970mm s PO 15 min. </t>
  </si>
  <si>
    <t>-2133582424</t>
  </si>
  <si>
    <t>"schema D11,D21,D48"  4</t>
  </si>
  <si>
    <t>301</t>
  </si>
  <si>
    <t xml:space="preserve">D+M dveře vnitřní dřevěné plné hladké 2kř. 1450/1970mm vč. obložk. zárubně a kování s PO 15 min. </t>
  </si>
  <si>
    <t>-1945516293</t>
  </si>
  <si>
    <t>"schema D17"  1</t>
  </si>
  <si>
    <t>302</t>
  </si>
  <si>
    <t xml:space="preserve">dtto,avšak 1450/1970mm plné hladké bez PO </t>
  </si>
  <si>
    <t>1427443427</t>
  </si>
  <si>
    <t>"schema D50"  1</t>
  </si>
  <si>
    <t>303</t>
  </si>
  <si>
    <t xml:space="preserve">D+M dveře vnitřní dřevěné plné hladké 900/1970mm vč. obložk. zárubně a kování </t>
  </si>
  <si>
    <t>-340602055</t>
  </si>
  <si>
    <t>"schema D22,D23,D36"  6</t>
  </si>
  <si>
    <t>304</t>
  </si>
  <si>
    <t xml:space="preserve">dtto,avšak 900/1970mm prosklené s PO 30 min. </t>
  </si>
  <si>
    <t>363679716</t>
  </si>
  <si>
    <t>"schema D27,D39,D42"     2+2</t>
  </si>
  <si>
    <t>305</t>
  </si>
  <si>
    <t xml:space="preserve">dtto,avšak 900/1970mm hladké plné s PO 30 min. </t>
  </si>
  <si>
    <t>1401719184</t>
  </si>
  <si>
    <t>"schema D34,D44"  4</t>
  </si>
  <si>
    <t>306</t>
  </si>
  <si>
    <t xml:space="preserve">D+M dveře vnitřní dřevěné vč. obložk. zárubně a kování 2000/1970mm s PO 30 min. plné hladké 2kř. </t>
  </si>
  <si>
    <t>1951796096</t>
  </si>
  <si>
    <t>"schema D29"  1</t>
  </si>
  <si>
    <t>307</t>
  </si>
  <si>
    <t xml:space="preserve">D+M dveře vnitřnídřevěné 1kř. vč. obložk. zárubně a kovánís PO 30 min. plné hladké 700/1970mm </t>
  </si>
  <si>
    <t>-1203031823</t>
  </si>
  <si>
    <t>"schema D49"  1</t>
  </si>
  <si>
    <t>308</t>
  </si>
  <si>
    <t>D+M dveře vnitřní dřevěné plné hladké 2kř. 1700/1970mm vč. obložk. zárubně a kování bez PO</t>
  </si>
  <si>
    <t>-387896539</t>
  </si>
  <si>
    <t>"schema D41"  2</t>
  </si>
  <si>
    <t>309</t>
  </si>
  <si>
    <t xml:space="preserve">D+M okna plastová vnější zasklení izolačním dvojsklem celoobvodové kování barva dle RAL </t>
  </si>
  <si>
    <t>1239591390</t>
  </si>
  <si>
    <t>"schema 001-025"  3,25*0,9+0,75*0,75+0,9*0,9*13+1,1*2,0*16</t>
  </si>
  <si>
    <t>1,1*1,35*4+3,5*1,35+2,0*1,35+1,1*2,25+3,2*2,02+1,2*3,0*8</t>
  </si>
  <si>
    <t>1,5*3,0*8+1,1*2,75*4+1,1*1,85*2+2,0*1,85*3+3,5*2,0*2</t>
  </si>
  <si>
    <t>3,0*2,0+3,15*2,0+3,2*2,85*3+5,8*2,0+1,1*1,7*2+2,0*1,7*3</t>
  </si>
  <si>
    <t>2,5*0,75*31,25*0,75</t>
  </si>
  <si>
    <t>"schema LOP 01-LOP06"  7,3*3,5+10,5*3,5+4,5*2,3*2</t>
  </si>
  <si>
    <t>2,355*3,5+3,5*3,0*2+18,025*3,31</t>
  </si>
  <si>
    <t>310</t>
  </si>
  <si>
    <t>D+M obložení stěn např. DTD KRONOSPAN</t>
  </si>
  <si>
    <t>M2</t>
  </si>
  <si>
    <t>421657240</t>
  </si>
  <si>
    <t>"1.np" 155,35*1,8</t>
  </si>
  <si>
    <t>311</t>
  </si>
  <si>
    <t>766411821</t>
  </si>
  <si>
    <t>Demontáž truhlářského obložení stěn z palubek</t>
  </si>
  <si>
    <t>-2018029357</t>
  </si>
  <si>
    <t>(317,0+48,81+4,23+21,21+8,13+20,18+21,21)*1,8</t>
  </si>
  <si>
    <t>38,19*1,8</t>
  </si>
  <si>
    <t>312</t>
  </si>
  <si>
    <t>998766203</t>
  </si>
  <si>
    <t>Přesun hmot procentní pro konstrukce truhlářské v objektech v do 24 m</t>
  </si>
  <si>
    <t>-480061352</t>
  </si>
  <si>
    <t>767</t>
  </si>
  <si>
    <t>Konstrukce zámečnické</t>
  </si>
  <si>
    <t>313</t>
  </si>
  <si>
    <t>767001</t>
  </si>
  <si>
    <t>D+M překlady a průvlaky z válcovaných nosníků  vč. zákl. nátěru</t>
  </si>
  <si>
    <t>kg</t>
  </si>
  <si>
    <t>2065684398</t>
  </si>
  <si>
    <t>"1NP" 1750,46*1,08</t>
  </si>
  <si>
    <t>"2NP" 792,74*1,08</t>
  </si>
  <si>
    <t>314</t>
  </si>
  <si>
    <t>767002</t>
  </si>
  <si>
    <t xml:space="preserve">D+M zábradlí balkonů ocelové vč. madla sloupky DN 50mm výplŇ z prutů DN 10mm kotvení nerez žárově zinkováno </t>
  </si>
  <si>
    <t>332913567</t>
  </si>
  <si>
    <t>"schema Z01-Z04,Z06-Z09"  8,0+8,0+3,65+3,67+3,69+1,25+4,55</t>
  </si>
  <si>
    <t>1,93+1,93+1,93</t>
  </si>
  <si>
    <t>315</t>
  </si>
  <si>
    <t>767003</t>
  </si>
  <si>
    <t xml:space="preserve">D+M střešní zábradlí -sloupky ocelové a madla DN 50mm výplň dle investora výška 165cm  žárově zinkováno </t>
  </si>
  <si>
    <t>1018687440</t>
  </si>
  <si>
    <t>"schema Z10-Z18"   3,0+2,8+1,9+1,2+3,2+6,4+4,0+4,4+2,4</t>
  </si>
  <si>
    <t>316</t>
  </si>
  <si>
    <t>767004</t>
  </si>
  <si>
    <t xml:space="preserve">dtto,avšak výška 950mm </t>
  </si>
  <si>
    <t>1522905099</t>
  </si>
  <si>
    <t>"schema Z19-Z22"  5,6+7,45+8,0+7,5</t>
  </si>
  <si>
    <t>317</t>
  </si>
  <si>
    <t>767005</t>
  </si>
  <si>
    <t xml:space="preserve">D+M zábradlí ocelové sloupky a madlo DN 50mm výplň sklo s folií </t>
  </si>
  <si>
    <t>1439081918</t>
  </si>
  <si>
    <t>"schema Z05,Z27"   5,78+4,71+9,9+1,5*4</t>
  </si>
  <si>
    <t>318</t>
  </si>
  <si>
    <t>767006</t>
  </si>
  <si>
    <t>D+M zábradlí ocelové schodišťové výška 1000mm sloupky a madla DN 50mm kotvení nerez žárové zinkováno</t>
  </si>
  <si>
    <t>-347148454</t>
  </si>
  <si>
    <t>"schema Z23,Z24,Z31,Z33,Z34"    3,98+4,35+5,27*2+1,98*2+1,92+2,76+0,25+4,63+2,395</t>
  </si>
  <si>
    <t>2,78*5+2,63</t>
  </si>
  <si>
    <t>319</t>
  </si>
  <si>
    <t>767007</t>
  </si>
  <si>
    <t>D+M ocelový střešní žebřík žárově zinkovaný vč. kotvení nerez ,ochranný koš</t>
  </si>
  <si>
    <t>750126696</t>
  </si>
  <si>
    <t>"schema Z25,Z26"  5,2+2,9</t>
  </si>
  <si>
    <t>320</t>
  </si>
  <si>
    <t>767008</t>
  </si>
  <si>
    <t xml:space="preserve">D+M ocelové madlo nerez z tyčoviny 30/50mm vč. kotvení </t>
  </si>
  <si>
    <t>434030810</t>
  </si>
  <si>
    <t>"schema Z28-Z</t>
  </si>
  <si>
    <t>"schema Z28-Z30,Z35"  2,62*2+2,78*5+1,58*2+3,3</t>
  </si>
  <si>
    <t>321</t>
  </si>
  <si>
    <t>767009</t>
  </si>
  <si>
    <t xml:space="preserve">D+M ocelový překlad profil U 80vč. kotvení žárově zinkovaný </t>
  </si>
  <si>
    <t>-332930872</t>
  </si>
  <si>
    <t>"schema Z32"  1,2*8,64*1,08</t>
  </si>
  <si>
    <t>322</t>
  </si>
  <si>
    <t>767010</t>
  </si>
  <si>
    <t xml:space="preserve">D+M posuvná příčka s dvěmi pohyblivými křídly -hliníkový rám výplŇ dřevotříska </t>
  </si>
  <si>
    <t>2052269452</t>
  </si>
  <si>
    <t>"schema OS03,Os05"  8,25*3,1+6,505*2,79</t>
  </si>
  <si>
    <t>323</t>
  </si>
  <si>
    <t>767011</t>
  </si>
  <si>
    <t>D+M posuvní dveře s jedním pohyblivým křídlem  rám hliník 50/250mm</t>
  </si>
  <si>
    <t>1296644920</t>
  </si>
  <si>
    <t>"schema Os04,Os06"  2,25*2,02*2</t>
  </si>
  <si>
    <t>324</t>
  </si>
  <si>
    <t>767012</t>
  </si>
  <si>
    <t xml:space="preserve">D+M prosklené hliníkové stěny a dveře  s PO 30 min. </t>
  </si>
  <si>
    <t>701280048</t>
  </si>
  <si>
    <t>"schema OS07-Os09,Os26,Os34"    1,85*3,15+6,0*2,02+3,5*3,6+4,1*2,7+4,375*2,02</t>
  </si>
  <si>
    <t>325</t>
  </si>
  <si>
    <t>767013</t>
  </si>
  <si>
    <t>dtto,avšak s PO EI 45 DP 1</t>
  </si>
  <si>
    <t>-61957015</t>
  </si>
  <si>
    <t>"schema Os10,Os11"  3,5*3,6+0,575*3,6+1,5*3,0</t>
  </si>
  <si>
    <t>326</t>
  </si>
  <si>
    <t>767014</t>
  </si>
  <si>
    <t xml:space="preserve">D+M bezpečnostní přepad ploché střechy DN 50 z PVC délka 600mm </t>
  </si>
  <si>
    <t>-523376207</t>
  </si>
  <si>
    <t>"schema Os12"  15</t>
  </si>
  <si>
    <t>327</t>
  </si>
  <si>
    <t>767015</t>
  </si>
  <si>
    <t xml:space="preserve">D+M světlovod DN 350mm </t>
  </si>
  <si>
    <t>-755126794</t>
  </si>
  <si>
    <t>"schema Os13"  1</t>
  </si>
  <si>
    <t>328</t>
  </si>
  <si>
    <t>767016</t>
  </si>
  <si>
    <t xml:space="preserve">D+M kačírková lišta z poplatovaného plechu </t>
  </si>
  <si>
    <t>2058773462</t>
  </si>
  <si>
    <t>"schema Os14"  35,0</t>
  </si>
  <si>
    <t>329</t>
  </si>
  <si>
    <t>767017</t>
  </si>
  <si>
    <t xml:space="preserve">D+M venkovní hliníkové žaluzie lamelové profil Z80 vč. kastlíku </t>
  </si>
  <si>
    <t>2141076900</t>
  </si>
  <si>
    <t>"schema Os15-Os17"  1,5*3,0*8+1,4*3*8+3,2*2,02</t>
  </si>
  <si>
    <t>330</t>
  </si>
  <si>
    <t>767018</t>
  </si>
  <si>
    <t xml:space="preserve">D+M zatemňovací látkové žaluzie do vodících lišt a hliníkové schránky </t>
  </si>
  <si>
    <t>-582628963</t>
  </si>
  <si>
    <t>"schema Os18-Os20"  1,25*0,75+2,5*0,75*3+1,0*2,5*4</t>
  </si>
  <si>
    <t>331</t>
  </si>
  <si>
    <t>767019</t>
  </si>
  <si>
    <t xml:space="preserve">D+M světlík na Chráněné únikové cestě </t>
  </si>
  <si>
    <t>290939372</t>
  </si>
  <si>
    <t>"schema Os21"  1</t>
  </si>
  <si>
    <t>332</t>
  </si>
  <si>
    <t>767020</t>
  </si>
  <si>
    <t xml:space="preserve">D+M obloukový světlík zasklený sklem bezpečnostním elektr. ovládaný do hliníkové konstrukce s výlezem 1000/2500mm </t>
  </si>
  <si>
    <t>1717235980</t>
  </si>
  <si>
    <t>"schema Os22,Os23"  4</t>
  </si>
  <si>
    <t>333</t>
  </si>
  <si>
    <t>767021</t>
  </si>
  <si>
    <t>D+M elektrický lanový zvedák pro zvedání břemen hmotnosti 600kg délka lana min. 7 m</t>
  </si>
  <si>
    <t>1269144437</t>
  </si>
  <si>
    <t>"schema Os24"  1</t>
  </si>
  <si>
    <t>334</t>
  </si>
  <si>
    <t>767022</t>
  </si>
  <si>
    <t xml:space="preserve">D+M prostorový rám pro naviják nad světlíkem z nerez oceli </t>
  </si>
  <si>
    <t>2087827737</t>
  </si>
  <si>
    <t>"schema Os25"  1</t>
  </si>
  <si>
    <t>335</t>
  </si>
  <si>
    <t>767023</t>
  </si>
  <si>
    <t xml:space="preserve">D+M vstupní čistící rohož z hliníkových profilů spojených nerezovým lankem výplň guma </t>
  </si>
  <si>
    <t>1394447339</t>
  </si>
  <si>
    <t>"schema Os27,Os28"  2,5*3,5+1,7*1,0*2</t>
  </si>
  <si>
    <t>336</t>
  </si>
  <si>
    <t>767024</t>
  </si>
  <si>
    <t xml:space="preserve">D+M vnitřní čistící rohož hliníkovýrám výplń pryž </t>
  </si>
  <si>
    <t>-1542053707</t>
  </si>
  <si>
    <t>"schema Os29,Os30"  3,5*1,6+1,5*1,0</t>
  </si>
  <si>
    <t>337</t>
  </si>
  <si>
    <t>767025</t>
  </si>
  <si>
    <t xml:space="preserve">D+M zrcadlová stěna do tanečního sálu sklo čiré nebo barevně tonované </t>
  </si>
  <si>
    <t>649455893</t>
  </si>
  <si>
    <t>"schema Os31,Os35"  12,3*2,25+6,845*2,25</t>
  </si>
  <si>
    <t>338</t>
  </si>
  <si>
    <t>767026</t>
  </si>
  <si>
    <t xml:space="preserve">D+M hliníkové vstupní dveře plné 1kř. otočné vč. kování zateplené vč. kování a samozavírače </t>
  </si>
  <si>
    <t>-702300627</t>
  </si>
  <si>
    <t>"schema 026-031"  1,1*2,75+2+1,1*2,25+1,1*2,25*4</t>
  </si>
  <si>
    <t>1,1*2,85+0,9*2,02+1,1*2,02</t>
  </si>
  <si>
    <t>339</t>
  </si>
  <si>
    <t>767027</t>
  </si>
  <si>
    <t xml:space="preserve">D+M vrata vjezdová výsuvná hliníková barva šedá antracit vč kování samozavírač a stavěče křídel zateplené 2400/2050mm </t>
  </si>
  <si>
    <t>-1296230895</t>
  </si>
  <si>
    <t>"schema 032"  1</t>
  </si>
  <si>
    <t>340</t>
  </si>
  <si>
    <t>767028</t>
  </si>
  <si>
    <t>Odstraněníí kovové konstrukce markýzy vč. zastřešení</t>
  </si>
  <si>
    <t>-1758503999</t>
  </si>
  <si>
    <t>4,85*2,4</t>
  </si>
  <si>
    <t>341</t>
  </si>
  <si>
    <t>767029</t>
  </si>
  <si>
    <t>D+M ocelová konstrukce pro umístění vrátku na střeše vč. povrchové úpravy</t>
  </si>
  <si>
    <t>1561786932</t>
  </si>
  <si>
    <t>342</t>
  </si>
  <si>
    <t>767030</t>
  </si>
  <si>
    <t xml:space="preserve">D+M prosklená stěna za tribunou do hliníkových profilů sklo opatřeno folií </t>
  </si>
  <si>
    <t>237476456</t>
  </si>
  <si>
    <t>9,9*2,0+5,78*2,0+4,6*2,0</t>
  </si>
  <si>
    <t>343</t>
  </si>
  <si>
    <t>767031</t>
  </si>
  <si>
    <t xml:space="preserve">D+M podpůrné konstrukce pro uložení VZD potrubí z ocelových válc. profilů </t>
  </si>
  <si>
    <t>30773354</t>
  </si>
  <si>
    <t>397</t>
  </si>
  <si>
    <t>767032</t>
  </si>
  <si>
    <t xml:space="preserve">Dodávka mikropilot z trub DN 89/10mm </t>
  </si>
  <si>
    <t>-1931777734</t>
  </si>
  <si>
    <t>"dle výkresu statiky "  3544,8</t>
  </si>
  <si>
    <t>344</t>
  </si>
  <si>
    <t>767581803</t>
  </si>
  <si>
    <t>Demontáž podhledu tvarovaný plech</t>
  </si>
  <si>
    <t>270526818</t>
  </si>
  <si>
    <t>147,61</t>
  </si>
  <si>
    <t>345</t>
  </si>
  <si>
    <t>767582800</t>
  </si>
  <si>
    <t>Demontáž roštu podhledu</t>
  </si>
  <si>
    <t>513042766</t>
  </si>
  <si>
    <t>346</t>
  </si>
  <si>
    <t>767996701</t>
  </si>
  <si>
    <t>Demontáž atypických zámečnických konstrukcí řezáním hmotnosti jednotlivých dílů do 50 kg</t>
  </si>
  <si>
    <t>278225552</t>
  </si>
  <si>
    <t>"ocelové sloupky DN 160mm "  3,96*8*12,4</t>
  </si>
  <si>
    <t>347</t>
  </si>
  <si>
    <t>998767203</t>
  </si>
  <si>
    <t>Přesun hmot procentní pro zámečnické konstrukce v objektech v do 24 m</t>
  </si>
  <si>
    <t>-1018409071</t>
  </si>
  <si>
    <t>771</t>
  </si>
  <si>
    <t>Podlahy z dlaždic</t>
  </si>
  <si>
    <t>348</t>
  </si>
  <si>
    <t>771001</t>
  </si>
  <si>
    <t>Dodávka keramické dlažby 600/600mm protiskluzné na př. RAKO ROCK 634</t>
  </si>
  <si>
    <t>859675688</t>
  </si>
  <si>
    <t>"ozn. 2A" (3,87+5,11+28,5)*1,1*1,1</t>
  </si>
  <si>
    <t>(8,48+12,8+7,94+3,86+48,41+14,69+5,92+3,52+10,77)*1,1*1,1</t>
  </si>
  <si>
    <t>(11,78+21,65+21,34+39,05+9,47+18,47+18,82+10,33+5,28)*1,1*1,1</t>
  </si>
  <si>
    <t>(22,28+3,71+3,41+4,65+8,79+15,49+3,43+9,14+7,87+6,69)*1,1*1,1</t>
  </si>
  <si>
    <t>(5,83+9,52+3,11+1,28+3,19+1,28+18,09+10,97+11,08+9,18)*1,1*1,1</t>
  </si>
  <si>
    <t>(10,2+7,09+12,67+21,03+9,23+5,75+1,5+15,55+8,75+28,09)*1,1*1,1</t>
  </si>
  <si>
    <t>(6,28+5,49)*1,1+(11,98+8,93+12,6+6,57+12,59+6,65+3,49)*1,1*1,1</t>
  </si>
  <si>
    <t>349</t>
  </si>
  <si>
    <t>771002</t>
  </si>
  <si>
    <t xml:space="preserve">dtto,avšak na př. RAKO Taurus Granit 67 Tibet </t>
  </si>
  <si>
    <t>-739824282</t>
  </si>
  <si>
    <t>"ozn. 2B"  (4,08+1,5+2,5+1,98+2,81)*1,1*1,1</t>
  </si>
  <si>
    <t>350</t>
  </si>
  <si>
    <t>771003</t>
  </si>
  <si>
    <t xml:space="preserve">dtto,avšak na př. RAKO Random </t>
  </si>
  <si>
    <t>1815202441</t>
  </si>
  <si>
    <t>"ozn. 2C"  (4,45+1,59+1,66+4,48+7,15)*1,1*1,1</t>
  </si>
  <si>
    <t>351</t>
  </si>
  <si>
    <t>771574151</t>
  </si>
  <si>
    <t xml:space="preserve">Montáž podlah keramických velkoformátových lepených rozlivovým lepidlem do 0,5 ks/ m2 vč. soklíků </t>
  </si>
  <si>
    <t>556453699</t>
  </si>
  <si>
    <t>"1NP" (8,79+4,08+15,49+3,43+9,14+1,5+7,87+6,69+5,83+9,52)*1,1</t>
  </si>
  <si>
    <t>(22,28+4,45+1,59+1,66+4,48+7,15+3,71+3,41+4,65)*1,1</t>
  </si>
  <si>
    <t>(3,11+1,28+3,19+1,28+18,09+2,5+10,97+11,08+9,18+10,2)*1,1</t>
  </si>
  <si>
    <t>(7,09+12,67+21,03+9,23+5,75+1,5+15,55+8,75+28,09+6,28)*1,1</t>
  </si>
  <si>
    <t>5,49*1,1</t>
  </si>
  <si>
    <t>"2NP"(8,48+12,8+7,94+3,88+48,41+14,69+5,92+3,52+10,77)*1,1</t>
  </si>
  <si>
    <t>(11,78+1,98+21,65+21,34+39,05+9,47+18,47+18,82+10,33)*1,1</t>
  </si>
  <si>
    <t>(5,28+11,98+8,93+12,6+6,57+12,59+6,65+3,49)*1,1</t>
  </si>
  <si>
    <t>"3NP"(3,87+5,11+2,81+28,5)*1,1</t>
  </si>
  <si>
    <t>352</t>
  </si>
  <si>
    <t>771591111</t>
  </si>
  <si>
    <t>Podlahy penetrace podkladu</t>
  </si>
  <si>
    <t>1322589993</t>
  </si>
  <si>
    <t>353</t>
  </si>
  <si>
    <t>771591171</t>
  </si>
  <si>
    <t>Montáž profilu ukončujícího pro plynulý přechod (dlažby s kobercem apod.)</t>
  </si>
  <si>
    <t>-962768841</t>
  </si>
  <si>
    <t>0,8+0,8*4+0,8*2+0,9+0,8+0,8*18+0,8*4+0,8+0,8+1,25+0,8*2</t>
  </si>
  <si>
    <t>0,7*15+0,7+0,9+0,8+0,8+0,8*5+0,8*4+0,8+1,45+0,8+0,8+0,7</t>
  </si>
  <si>
    <t>0,9*2+0,9*2+0,9*2+0,8+0,7*10+0,9+0,8+2,0+0,8*4+0,9*3+1,25</t>
  </si>
  <si>
    <t>0,9*2+0,8*2+0,8+0,9+0,9+1,7*2+0,9*2+0,8+0,9+0,8*3+0,8</t>
  </si>
  <si>
    <t>0,8+0,9+0,7+1,45</t>
  </si>
  <si>
    <t>354</t>
  </si>
  <si>
    <t>590541050</t>
  </si>
  <si>
    <t>profil přechodový Schlüter-RENO-AV, hliník, AVT 200 B30, (20 x 40 x 2500 mm)</t>
  </si>
  <si>
    <t>-958015338</t>
  </si>
  <si>
    <t>98,8*1,1 'Přepočtené koeficientem množství</t>
  </si>
  <si>
    <t>355</t>
  </si>
  <si>
    <t>771591185</t>
  </si>
  <si>
    <t>Podlahy řezání keramických dlaždic rovné</t>
  </si>
  <si>
    <t>597718339</t>
  </si>
  <si>
    <t>356</t>
  </si>
  <si>
    <t>771990111</t>
  </si>
  <si>
    <t>Vyrovnání podkladu samonivelační stěrkou tl 4 mm pevnosti 15 Mpa</t>
  </si>
  <si>
    <t>-1260672096</t>
  </si>
  <si>
    <t>357</t>
  </si>
  <si>
    <t>998771203</t>
  </si>
  <si>
    <t>Přesun hmot procentní pro podlahy z dlaždic v objektech v do 24 m</t>
  </si>
  <si>
    <t>1477967654</t>
  </si>
  <si>
    <t>775</t>
  </si>
  <si>
    <t>Podlahy skládané</t>
  </si>
  <si>
    <t>358</t>
  </si>
  <si>
    <t>775001</t>
  </si>
  <si>
    <t>Demontáž konstrukce pod dřevěnou podlahou tělocvičny</t>
  </si>
  <si>
    <t>-607546844</t>
  </si>
  <si>
    <t>359</t>
  </si>
  <si>
    <t>775511810</t>
  </si>
  <si>
    <t>Demontáž podlah vlysových přibíjených s lištami přibíjenými</t>
  </si>
  <si>
    <t>1414013399</t>
  </si>
  <si>
    <t>"1NP" 80,1+54,24+147,61</t>
  </si>
  <si>
    <t>776</t>
  </si>
  <si>
    <t>Podlahy povlakové</t>
  </si>
  <si>
    <t>360</t>
  </si>
  <si>
    <t>776001</t>
  </si>
  <si>
    <t>Dodávka vinylové podlahy na př. Expona Commercial  4085</t>
  </si>
  <si>
    <t>-887152866</t>
  </si>
  <si>
    <t>656,829*1,05+29,24*1,05</t>
  </si>
  <si>
    <t>720,372*1,05 'Přepočtené koeficientem množství</t>
  </si>
  <si>
    <t>361</t>
  </si>
  <si>
    <t>776002</t>
  </si>
  <si>
    <t xml:space="preserve">Dodávka čistícího koberce na př. FORBO Coral Brush </t>
  </si>
  <si>
    <t>-2043266533</t>
  </si>
  <si>
    <t>"ozn.3B" (46,49+22,56)*1,05*1,1</t>
  </si>
  <si>
    <t>362</t>
  </si>
  <si>
    <t>776003</t>
  </si>
  <si>
    <t xml:space="preserve">Dodávka kobercových čtverců 500/500mm na př. Forbo Tessera </t>
  </si>
  <si>
    <t>-1451844467</t>
  </si>
  <si>
    <t>"ozn. 3C" (19,21+12,4+46,42+17,84+39,29+28,5)*1,05*1,1</t>
  </si>
  <si>
    <t>363</t>
  </si>
  <si>
    <t>776004</t>
  </si>
  <si>
    <t>Dodávka kobercových čtverců 500/500mm na př. Forbo Flotex Penang Anthracite</t>
  </si>
  <si>
    <t>580544444</t>
  </si>
  <si>
    <t>"ozn. 3D"  (53,6+32,95+34,37)*1,05*1,1</t>
  </si>
  <si>
    <t>364</t>
  </si>
  <si>
    <t>776121111</t>
  </si>
  <si>
    <t>Vodou ředitelná penetrace savého podkladu povlakových podlah ředěná v poměru 1:3</t>
  </si>
  <si>
    <t>-1439271354</t>
  </si>
  <si>
    <t>656,829+29,24</t>
  </si>
  <si>
    <t>365</t>
  </si>
  <si>
    <t>-238460920</t>
  </si>
  <si>
    <t>366</t>
  </si>
  <si>
    <t>776141111</t>
  </si>
  <si>
    <t>Vyrovnání podkladu povlakových podlah stěrkou pevnosti 20 MPa tl 3 mm</t>
  </si>
  <si>
    <t>-1522695695</t>
  </si>
  <si>
    <t>686,069</t>
  </si>
  <si>
    <t>367</t>
  </si>
  <si>
    <t>1332663846</t>
  </si>
  <si>
    <t>368</t>
  </si>
  <si>
    <t>776201813</t>
  </si>
  <si>
    <t xml:space="preserve">Demontáž lepených povlakových podlah strojně vč. soklíků </t>
  </si>
  <si>
    <t>-1727491371</t>
  </si>
  <si>
    <t>"1NP" (80,1+10,62+7,15+9,84+17,22+9,93+13,02+21,21)*1,05</t>
  </si>
  <si>
    <t>"2NP"(18,61+12,12+20,28+19,94+15,5+20,8+38,19+18,65)*1,05</t>
  </si>
  <si>
    <t>(19,61+3,88+16,41+21,63+18,82+19,07)*1,05</t>
  </si>
  <si>
    <t>369</t>
  </si>
  <si>
    <t>776211211</t>
  </si>
  <si>
    <t xml:space="preserve">Lepení textilních čtverců vč. olištování </t>
  </si>
  <si>
    <t>1178560881</t>
  </si>
  <si>
    <t>"1NP" (46,49+22,56+53,6+19,21+12,4+46,42+17,84+39,29)*1,05</t>
  </si>
  <si>
    <t>"3NP"( 32,95+34,37+28,5)*1,05</t>
  </si>
  <si>
    <t>370</t>
  </si>
  <si>
    <t>776223112</t>
  </si>
  <si>
    <t>Spoj povlakových podlahovin z PVC svařováním za studena</t>
  </si>
  <si>
    <t>1807486015</t>
  </si>
  <si>
    <t>656,829*0,7</t>
  </si>
  <si>
    <t>371</t>
  </si>
  <si>
    <t>776231111</t>
  </si>
  <si>
    <t>Lepení lamel a čtverců z vinylu standardním lepidlem vč. soklíků</t>
  </si>
  <si>
    <t>-2006342183</t>
  </si>
  <si>
    <t xml:space="preserve">"ozn. 3A,3E"  </t>
  </si>
  <si>
    <t>"1NP"(19,38+60,56+5,39+168,04+57,23+11,17+13,27+11,43)*1,05</t>
  </si>
  <si>
    <t>"2NP"(53,6+6,27+22,82+28,22+38,32+11,64+3,88+14,16)*1,05</t>
  </si>
  <si>
    <t>"3NP"(11,95+9,77+12,51+18,96+14,71+32,27)*1,05</t>
  </si>
  <si>
    <t>"4NP" 29,24*1,05</t>
  </si>
  <si>
    <t>372</t>
  </si>
  <si>
    <t>998776203</t>
  </si>
  <si>
    <t>Přesun hmot procentní pro podlahy povlakové v objektech v do 24 m</t>
  </si>
  <si>
    <t>-306344908</t>
  </si>
  <si>
    <t>777</t>
  </si>
  <si>
    <t>Podlahy lité</t>
  </si>
  <si>
    <t>373</t>
  </si>
  <si>
    <t>777001</t>
  </si>
  <si>
    <t xml:space="preserve">D+M univerzální taneční povrch tl.2,1mm na př. Artefol Domino Profi </t>
  </si>
  <si>
    <t>-953097085</t>
  </si>
  <si>
    <t>"ozn. 5"  (139,97+53,36)*1,1</t>
  </si>
  <si>
    <t>374</t>
  </si>
  <si>
    <t>777215102</t>
  </si>
  <si>
    <t>D+M podlahová stěrka Pandomo floor vč. soklíků</t>
  </si>
  <si>
    <t>1248481209</t>
  </si>
  <si>
    <t>"1NP"( 155,35+7,53+96,81+79,79+11,17+11,43)*1,05</t>
  </si>
  <si>
    <t>"2NP" (88,59+40,96+35,43+11,64)*1,05</t>
  </si>
  <si>
    <t>375</t>
  </si>
  <si>
    <t>777530001</t>
  </si>
  <si>
    <t xml:space="preserve">Podlahy ze stěrky polyuretanové Sikafloor 400 N Elastik savý povrch tl 2 mm+pref. podložka tl.8mm </t>
  </si>
  <si>
    <t>1888729503</t>
  </si>
  <si>
    <t>"ozn. 4" ( 146,42+306,72+19,59+117,49+11,13)*1,1</t>
  </si>
  <si>
    <t>376</t>
  </si>
  <si>
    <t>777530022</t>
  </si>
  <si>
    <t>Podlahy ze stěrky polyuretanové Sikafloor 350 B tl 3 mm</t>
  </si>
  <si>
    <t>-1507574478</t>
  </si>
  <si>
    <t>"skladba P12"  19,03+33,48+4,45+87,93+12,96</t>
  </si>
  <si>
    <t>377</t>
  </si>
  <si>
    <t>777615215</t>
  </si>
  <si>
    <t>Nátěry epoxidové podlah betonových dvojnásobné Epacid</t>
  </si>
  <si>
    <t>-1443751986</t>
  </si>
  <si>
    <t>378</t>
  </si>
  <si>
    <t>998777203</t>
  </si>
  <si>
    <t>Přesun hmot procentní pro podlahy lité v objektech v do 24 m</t>
  </si>
  <si>
    <t>807867611</t>
  </si>
  <si>
    <t>781</t>
  </si>
  <si>
    <t>Dokončovací práce - obklady</t>
  </si>
  <si>
    <t>379</t>
  </si>
  <si>
    <t>781414111</t>
  </si>
  <si>
    <t>Montáž obkladaček vnitřních pravoúhlých pórovinových do 22 ks/m2 lepených flexibilním lepidlem</t>
  </si>
  <si>
    <t>1380840477</t>
  </si>
  <si>
    <t>"107" (4,985+4,47)*2*3,0-0,8*1,97</t>
  </si>
  <si>
    <t>"108a" (1,975+2,16)*2*2,2-0,9*1,97-0,7*1,97*2</t>
  </si>
  <si>
    <t>"108c" (1,9*4+0,96*2+1,0*2)*2,2-0,7*1,97*2</t>
  </si>
  <si>
    <t>"109a" (2,175+1,975)*2*2,2+(3,355+2,18)*2*2,2-0,9*1,97-0,8*1,97*2</t>
  </si>
  <si>
    <t>"113" (2,585+1,8)*2*2,2-0,9*1,97</t>
  </si>
  <si>
    <t>"114" (3,4+2,585)*2*2,2-0,9*1,97</t>
  </si>
  <si>
    <t>"115" (2,585+1,58)*2*2,2-0,9*1,97</t>
  </si>
  <si>
    <t>"124" (0,985+1,5)*2*2,2-0,7*1,97</t>
  </si>
  <si>
    <t>"127" (2,2+1,02)*2*2,2-0,7*1,97</t>
  </si>
  <si>
    <t xml:space="preserve">           (1,745*4+0,979*2+0,947*2)*2,2-0,7*1,97*4</t>
  </si>
  <si>
    <t>"128" (3,235+3,091)*2*2,2-0,8*1,97</t>
  </si>
  <si>
    <t>"133a" (1,55+2,0)*2*2,2-0,7*1,97-0,8*1,97</t>
  </si>
  <si>
    <t>"133b" (1,55+0,96)*2*2,2-0,7*1,97</t>
  </si>
  <si>
    <t>"134a" (1,795*4+2,0*2+1,55*2+2,015*2)*2,2-0,7*1,97*4-0,8*1,97</t>
  </si>
  <si>
    <t>"134b" (1,55+0,955)*2*2,2-0,7*1,97</t>
  </si>
  <si>
    <t>"136" (2,6+1,1)*2*2,2-0,8*1,97</t>
  </si>
  <si>
    <t>" 138" (3,9+2,955)*2*2,2-0,8*1,97</t>
  </si>
  <si>
    <t>"140" (3,905+2,685)*2*2,2-0,8*1,97</t>
  </si>
  <si>
    <t>"144" (0,925*2+0,95*2+2,175*4)*2,2-0,7*1,97*3</t>
  </si>
  <si>
    <t>" 146" (2,76+3,25)*2*2,2-0,8*1,97</t>
  </si>
  <si>
    <t>"149" (3,245+2,695)*2*2,2-0,8*1,97</t>
  </si>
  <si>
    <t>"209" 1,325*1,5+3,888*1,5</t>
  </si>
  <si>
    <t>"213" 1,25*1,5</t>
  </si>
  <si>
    <t>"219" (1,75*4+2,1*2)*1,5-0,7*1,5*3</t>
  </si>
  <si>
    <t>"221" (2,88*2+2,45*2)*1,5-0,8*1,5+0,95*1,5*2+(1,8+2,45)*2*1,5</t>
  </si>
  <si>
    <t xml:space="preserve">             -0,8*1,5*2</t>
  </si>
  <si>
    <t>"222" (3,135+2,88+0,95)*2*1,5-0,8*1,5</t>
  </si>
  <si>
    <t xml:space="preserve">            (1,92+1,8)*2*1,5-0,8*1,5*2</t>
  </si>
  <si>
    <t>"223" (1,1+1,8)*2*1,5-0,8*1,5</t>
  </si>
  <si>
    <t>"231" (1,475*6+1,28*2+1,225*2+1,2*2+1,1*4+2,25*2+1,58*2)*1,5</t>
  </si>
  <si>
    <t xml:space="preserve">              - 0,7*1,5*9 </t>
  </si>
  <si>
    <t>"236" (3,23+3,3)*2*2,1-0,9*1,97</t>
  </si>
  <si>
    <t>"240" (3,39+2,7)*2*2,1-0,8*1,97</t>
  </si>
  <si>
    <t>"244" (2,75+2,45)*2*2,1-0,8*1,97</t>
  </si>
  <si>
    <t>"246" (2,75+2,45)*2*2,1-0,8*1,97</t>
  </si>
  <si>
    <t>"247" (1,75*4+2,0*2)*1,5-0,7*1,5*3</t>
  </si>
  <si>
    <t>"304,305" (1,83+1,1)*2*1,5-0,7*1,5*2</t>
  </si>
  <si>
    <t xml:space="preserve">            (1,725*8+0,885*2+1,0*2+1,0*4)*1,5</t>
  </si>
  <si>
    <t xml:space="preserve">           - 0,7*1,5*6</t>
  </si>
  <si>
    <t>"306" (2,875+0,985)*2*1,5-0,7*1,5</t>
  </si>
  <si>
    <t>380</t>
  </si>
  <si>
    <t>597610810</t>
  </si>
  <si>
    <t xml:space="preserve">obkládačky keramické RAKO - koupelny  600/600mm </t>
  </si>
  <si>
    <t>-809318331</t>
  </si>
  <si>
    <t>730,325*1,1 'Přepočtené koeficientem množství</t>
  </si>
  <si>
    <t>381</t>
  </si>
  <si>
    <t>781494511</t>
  </si>
  <si>
    <t>Plastové profily ukončovací lepené flexibilním lepidlem</t>
  </si>
  <si>
    <t>917819233</t>
  </si>
  <si>
    <t>730,325*0,5</t>
  </si>
  <si>
    <t>382</t>
  </si>
  <si>
    <t>781495111</t>
  </si>
  <si>
    <t>Penetrace podkladu vnitřních obkladů</t>
  </si>
  <si>
    <t>438771096</t>
  </si>
  <si>
    <t>383</t>
  </si>
  <si>
    <t>998781202</t>
  </si>
  <si>
    <t>Přesun hmot procentní pro obklady keramické v objektech v do 12 m</t>
  </si>
  <si>
    <t>778488636</t>
  </si>
  <si>
    <t>784</t>
  </si>
  <si>
    <t>Dokončovací práce - malby a tapety</t>
  </si>
  <si>
    <t>384</t>
  </si>
  <si>
    <t>784002</t>
  </si>
  <si>
    <t xml:space="preserve">Přirážka za interierové malby barevné </t>
  </si>
  <si>
    <t>249746941</t>
  </si>
  <si>
    <t>1250,0</t>
  </si>
  <si>
    <t>385</t>
  </si>
  <si>
    <t>784181101</t>
  </si>
  <si>
    <t>Základní akrylátová jednonásobná penetrace podkladu v místnostech výšky do 3,80m</t>
  </si>
  <si>
    <t>-1283381933</t>
  </si>
  <si>
    <t>649,94+146,67+7878,721+586,87+1175,99+590,65+107,19+567,693-730,325+458,642</t>
  </si>
  <si>
    <t>50,455+19,17+24,575</t>
  </si>
  <si>
    <t>386</t>
  </si>
  <si>
    <t>784211101</t>
  </si>
  <si>
    <t>Dvojnásobné bílé malby ze směsí za mokra výborně otěruvzdorných v místnostech výšky do 3,80 m</t>
  </si>
  <si>
    <t>98237003</t>
  </si>
  <si>
    <t>387</t>
  </si>
  <si>
    <t>784511025</t>
  </si>
  <si>
    <t>Lepení vinylových vzorovaných tapet na stěny výšky do 3,00 m</t>
  </si>
  <si>
    <t>-116841559</t>
  </si>
  <si>
    <t>"1.NP"28,09*1,8</t>
  </si>
  <si>
    <t>"2.NP" (107,19+6,27+19,21+12,4+46,42+17,84+22,82*2)*1,8</t>
  </si>
  <si>
    <t xml:space="preserve">              (28,22+38,32+39,29+14,16)*1,8</t>
  </si>
  <si>
    <t>"3.NP" (53,36+57,0+146,42)*1,4</t>
  </si>
  <si>
    <t>388</t>
  </si>
  <si>
    <t>624680120</t>
  </si>
  <si>
    <t>tapeta vinylová role 10,05 x 0,53 m, raport  32 cm</t>
  </si>
  <si>
    <t>-124638222</t>
  </si>
  <si>
    <t>1084,982*1,15 'Přepočtené koeficientem množství</t>
  </si>
  <si>
    <t>21-M</t>
  </si>
  <si>
    <t>Elektromontáže</t>
  </si>
  <si>
    <t>389</t>
  </si>
  <si>
    <t>210001</t>
  </si>
  <si>
    <t>D+M rozvody elektro vč. svítidel</t>
  </si>
  <si>
    <t>885190195</t>
  </si>
  <si>
    <t>390</t>
  </si>
  <si>
    <t>210002</t>
  </si>
  <si>
    <t>D+M elektro-hromosvod</t>
  </si>
  <si>
    <t>-490421335</t>
  </si>
  <si>
    <t>24-M</t>
  </si>
  <si>
    <t>Montáže vzduchotechnických zařízení</t>
  </si>
  <si>
    <t>391</t>
  </si>
  <si>
    <t>240001</t>
  </si>
  <si>
    <t>D+M rozvody VZD vč. jednotek</t>
  </si>
  <si>
    <t>1613037637</t>
  </si>
  <si>
    <t>33-M</t>
  </si>
  <si>
    <t>Montáže dopr.zaříz.,sklad. zař. a váh</t>
  </si>
  <si>
    <t>392</t>
  </si>
  <si>
    <t>330001</t>
  </si>
  <si>
    <t>D+M osobní výtah pro 3 podlaží vč. dveří nerez rozměr kabiny 1,1x1,4m nosnost 630kg/8 osob s PO EW 15 DP1</t>
  </si>
  <si>
    <t>1165284625</t>
  </si>
  <si>
    <t>"schema Os01"  1</t>
  </si>
  <si>
    <t>393</t>
  </si>
  <si>
    <t>330002</t>
  </si>
  <si>
    <t xml:space="preserve">dtto,avšak pro 2 podlaží </t>
  </si>
  <si>
    <t>1888291554</t>
  </si>
  <si>
    <t>38-M</t>
  </si>
  <si>
    <t xml:space="preserve">Slaboproudé rozvody </t>
  </si>
  <si>
    <t>394</t>
  </si>
  <si>
    <t>380001</t>
  </si>
  <si>
    <t xml:space="preserve">D+M rozvody SLP </t>
  </si>
  <si>
    <t>1596626010</t>
  </si>
  <si>
    <t>HZS</t>
  </si>
  <si>
    <t>Hodinové zúčtovací sazby</t>
  </si>
  <si>
    <t>395</t>
  </si>
  <si>
    <t>HZS1292</t>
  </si>
  <si>
    <t xml:space="preserve">Hodinová zúčtovací sazba stavební dělník-demontáž stáv. nábytku a tribuny vč. sedaček,odstranění horolezecké stěny  -fakturace dle skutečnosti </t>
  </si>
  <si>
    <t>hod</t>
  </si>
  <si>
    <t>512</t>
  </si>
  <si>
    <t>1633771577</t>
  </si>
  <si>
    <t xml:space="preserve">TRUTNOV 07 - SO 02-Dětské hřiště </t>
  </si>
  <si>
    <t xml:space="preserve">    5 - Komunikace pozemní</t>
  </si>
  <si>
    <t>Komunikace pozemní</t>
  </si>
  <si>
    <t>565191111</t>
  </si>
  <si>
    <t>D+M herní prvky vč. základových konstrukcí a zemních prací</t>
  </si>
  <si>
    <t>781188415</t>
  </si>
  <si>
    <t>TRUTNOV 08 - SO 03-Dobrodružné hřiště</t>
  </si>
  <si>
    <t>-2128378921</t>
  </si>
  <si>
    <t>TRUTNOV 09 - SO 04-Lanový park</t>
  </si>
  <si>
    <t>924001</t>
  </si>
  <si>
    <t xml:space="preserve">D+M technologická část lanového parku vč. základů a zemních prací </t>
  </si>
  <si>
    <t>1025518404</t>
  </si>
  <si>
    <t xml:space="preserve">D+M rampa pro lanový park z jakl profilů žárové zinkování </t>
  </si>
  <si>
    <t>-1550884866</t>
  </si>
  <si>
    <t>264,0*2</t>
  </si>
  <si>
    <t>998767201</t>
  </si>
  <si>
    <t>Přesun hmot procentní pro zámečnické konstrukce v objektech v do 6 m</t>
  </si>
  <si>
    <t>-564108548</t>
  </si>
  <si>
    <t>TRUTNOV 10 - SO 05-Odpočinkový park s altánem</t>
  </si>
  <si>
    <t xml:space="preserve">    772 - Podlahy z kamene</t>
  </si>
  <si>
    <t>121101102</t>
  </si>
  <si>
    <t>Sejmutí ornice s přemístěním na vzdálenost do 100 m</t>
  </si>
  <si>
    <t>-1130691851</t>
  </si>
  <si>
    <t>72,51*0,25</t>
  </si>
  <si>
    <t>133201101</t>
  </si>
  <si>
    <t>Hloubení šachet v hornině tř. 3 objemu do 100 m3</t>
  </si>
  <si>
    <t>129109871</t>
  </si>
  <si>
    <t>0,65*0,4*0,51*16</t>
  </si>
  <si>
    <t>1396854638</t>
  </si>
  <si>
    <t>167101101</t>
  </si>
  <si>
    <t>Nakládání výkopku z hornin tř. 1 až 4 do 100 m3</t>
  </si>
  <si>
    <t>-597878249</t>
  </si>
  <si>
    <t>-1809860460</t>
  </si>
  <si>
    <t>-1057257585</t>
  </si>
  <si>
    <t>2,122*1,8</t>
  </si>
  <si>
    <t>-1334584301</t>
  </si>
  <si>
    <t>275313711</t>
  </si>
  <si>
    <t>Základové patky z betonu tř. C 20/25</t>
  </si>
  <si>
    <t>1024300377</t>
  </si>
  <si>
    <t>0,65*0,4*0,71*1,035*16</t>
  </si>
  <si>
    <t>-1729230513</t>
  </si>
  <si>
    <t>(0,65+0,4)*2*0,2*16</t>
  </si>
  <si>
    <t>1279875424</t>
  </si>
  <si>
    <t>969352265</t>
  </si>
  <si>
    <t>72,51*0,1</t>
  </si>
  <si>
    <t>734427345</t>
  </si>
  <si>
    <t>72,51*0,15</t>
  </si>
  <si>
    <t>916331112</t>
  </si>
  <si>
    <t>Osazení zahradního obrubníku betonového do lože z betonu s boční opěrou</t>
  </si>
  <si>
    <t>660733192</t>
  </si>
  <si>
    <t>2*3,14*5,3</t>
  </si>
  <si>
    <t>592172200</t>
  </si>
  <si>
    <t>obrubník betonový parkový 100 x 8 x 20 cm šedý</t>
  </si>
  <si>
    <t>412718397</t>
  </si>
  <si>
    <t>33,284*1,05 'Přepočtené koeficientem množství</t>
  </si>
  <si>
    <t>589065466</t>
  </si>
  <si>
    <t>-1639217989</t>
  </si>
  <si>
    <t>998011001</t>
  </si>
  <si>
    <t>Přesun hmot pro budovy zděné v do 6 m</t>
  </si>
  <si>
    <t>95505433</t>
  </si>
  <si>
    <t xml:space="preserve">Výplň mezi sloupy z hoblovaných prken tl.25mm </t>
  </si>
  <si>
    <t>-467196064</t>
  </si>
  <si>
    <t>1,977*1,0*8</t>
  </si>
  <si>
    <t xml:space="preserve">D+M prostorová výplň tl.300mm </t>
  </si>
  <si>
    <t>533276532</t>
  </si>
  <si>
    <t>1,977*1,0*4*0,3</t>
  </si>
  <si>
    <t xml:space="preserve">D+M dřevěná lavička 350/50mm </t>
  </si>
  <si>
    <t>1759946701</t>
  </si>
  <si>
    <t>1,977*3*4*0,35</t>
  </si>
  <si>
    <t>762083121</t>
  </si>
  <si>
    <t>Impregnace řeziva proti dřevokaznému hmyzu, houbám a plísním máčením třída ohrožení 1 a 2</t>
  </si>
  <si>
    <t>727893101</t>
  </si>
  <si>
    <t>762341017</t>
  </si>
  <si>
    <t>Bednění střech rovných z desek OSB tl 30 mm na sraz šroubovaných na krokve</t>
  </si>
  <si>
    <t>2060872485</t>
  </si>
  <si>
    <t>3,14*5,3*5,3</t>
  </si>
  <si>
    <t>762713110</t>
  </si>
  <si>
    <t>Montáž prostorové vázané kce z hraněného řeziva průřezové plochy do 120 cm2</t>
  </si>
  <si>
    <t>-1737447499</t>
  </si>
  <si>
    <t>"sloupek  100/100mm"  0,4*2</t>
  </si>
  <si>
    <t>605120010</t>
  </si>
  <si>
    <t>řezivo jehličnaté hranol jakost I do 120 cm2</t>
  </si>
  <si>
    <t>717029344</t>
  </si>
  <si>
    <t>0,8*0,1*0,1*1,08</t>
  </si>
  <si>
    <t>605120110</t>
  </si>
  <si>
    <t>řezivo jehličnaté hranol jakost I nad 120 cm2 lepené</t>
  </si>
  <si>
    <t>-976976678</t>
  </si>
  <si>
    <t>4,53*16*0,2*0,14*1,08+4,082*0,15*0,15*1,08+68,544*0,45*0,2*1,08</t>
  </si>
  <si>
    <t>0,5</t>
  </si>
  <si>
    <t>762713130</t>
  </si>
  <si>
    <t>Montáž prostorové vázané kce z hraněného řeziva průřezové plochy do 288 cm2</t>
  </si>
  <si>
    <t>710940335</t>
  </si>
  <si>
    <t xml:space="preserve"> "krokev 200/140mm"  4,53*16</t>
  </si>
  <si>
    <t>"vaznice150/150mm " 2*3,14*0,65</t>
  </si>
  <si>
    <t>762713150</t>
  </si>
  <si>
    <t>Montáž prostorové vázané kce z hraněného řeziva průřezové plochy do 600 cm2</t>
  </si>
  <si>
    <t>1104424824</t>
  </si>
  <si>
    <t>"sloupy 450/200"  2,4*16</t>
  </si>
  <si>
    <t>"pozednice 450/200"  2*3,14*4,8</t>
  </si>
  <si>
    <t>762795000</t>
  </si>
  <si>
    <t>Spojovací prostředky pro montáž prostorových vázaných kcí</t>
  </si>
  <si>
    <t>-273868474</t>
  </si>
  <si>
    <t>0,009+9,453</t>
  </si>
  <si>
    <t>998762201</t>
  </si>
  <si>
    <t>Přesun hmot procentní pro kce tesařské v objektech v do 6 m</t>
  </si>
  <si>
    <t>-1974910554</t>
  </si>
  <si>
    <t>764042417</t>
  </si>
  <si>
    <t>Strukturovaná oddělovací vrstva s integrovanou pojistnou hydroizolací rš přes 800 mm do 1000 mm</t>
  </si>
  <si>
    <t>411060422</t>
  </si>
  <si>
    <t>764141401</t>
  </si>
  <si>
    <t>Krytina střechy rovné drážkováním ze svitků z TiZn předzvětralého plechu rš 500 mm sklonu do 30°</t>
  </si>
  <si>
    <t>379976216</t>
  </si>
  <si>
    <t>764241406</t>
  </si>
  <si>
    <t>Oplechování větraného hřebene s větrací mřížkou z TiZn předzvětralého plechu rš 500 mm</t>
  </si>
  <si>
    <t>-1343772914</t>
  </si>
  <si>
    <t>"schema K01"  0,63</t>
  </si>
  <si>
    <t>764242433</t>
  </si>
  <si>
    <t>Oplechování rovné okapové hrany z TiZn předzvětralého plechu rš 250 mm</t>
  </si>
  <si>
    <t>-1896508402</t>
  </si>
  <si>
    <t>"schema K02" 33,6</t>
  </si>
  <si>
    <t>764541403</t>
  </si>
  <si>
    <t>Žlab podokapní půlkruhový z TiZn předzvětralého plechu rš 250 mm</t>
  </si>
  <si>
    <t>-1384307754</t>
  </si>
  <si>
    <t>"schema K03"  3,1*4</t>
  </si>
  <si>
    <t>998764201</t>
  </si>
  <si>
    <t>Přesun hmot procentní pro konstrukce klempířské v objektech v do 6 m</t>
  </si>
  <si>
    <t>-677806596</t>
  </si>
  <si>
    <t>772</t>
  </si>
  <si>
    <t>Podlahy z kamene</t>
  </si>
  <si>
    <t>772001</t>
  </si>
  <si>
    <t xml:space="preserve">D+M kamenná dlažba tl.40mm </t>
  </si>
  <si>
    <t>1834951236</t>
  </si>
  <si>
    <t>72,51</t>
  </si>
  <si>
    <t>998772201</t>
  </si>
  <si>
    <t>Přesun hmot procentní pro podlahy z kamene v objektech v do 6 m</t>
  </si>
  <si>
    <t>613734952</t>
  </si>
  <si>
    <t xml:space="preserve">D+M rozvody elektro </t>
  </si>
  <si>
    <t>1844556234</t>
  </si>
  <si>
    <t>TRUTNOV 11 - SO 06-Tábořiště a sprchoviště</t>
  </si>
  <si>
    <t xml:space="preserve">    23-M - Tábořiště a sprchoviště </t>
  </si>
  <si>
    <t>23-M</t>
  </si>
  <si>
    <t xml:space="preserve">Tábořiště a sprchoviště </t>
  </si>
  <si>
    <t>230001</t>
  </si>
  <si>
    <t xml:space="preserve">Dodávka a montáž vodních prvků </t>
  </si>
  <si>
    <t>699336233</t>
  </si>
  <si>
    <t xml:space="preserve">TRUTNOV 12 - SO 07-Volná asfaltová plocha </t>
  </si>
  <si>
    <t>113107223</t>
  </si>
  <si>
    <t>Odstranění podkladu pl přes 200 m2 z kameniva drceného tl 300 mm</t>
  </si>
  <si>
    <t>1852839640</t>
  </si>
  <si>
    <t>113107242</t>
  </si>
  <si>
    <t>Odstranění podkladu pl přes 200 m2 živičných tl 100 mm</t>
  </si>
  <si>
    <t>-1647115454</t>
  </si>
  <si>
    <t>122201102</t>
  </si>
  <si>
    <t>Odkopávky a prokopávky nezapažené v hornině tř. 3 objem do 1000 m3</t>
  </si>
  <si>
    <t>194092133</t>
  </si>
  <si>
    <t>45,0*1,4*7,4+19,0*5,0*0,6</t>
  </si>
  <si>
    <t>122201109</t>
  </si>
  <si>
    <t>Příplatek za lepivost u odkopávek v hornině tř. 1 až 3</t>
  </si>
  <si>
    <t>1475235309</t>
  </si>
  <si>
    <t>523,2*0,5</t>
  </si>
  <si>
    <t>-1306652475</t>
  </si>
  <si>
    <t>261,6*2</t>
  </si>
  <si>
    <t>1182896272</t>
  </si>
  <si>
    <t>-1180741645</t>
  </si>
  <si>
    <t>817087145</t>
  </si>
  <si>
    <t>523,2*1,8</t>
  </si>
  <si>
    <t>197431996</t>
  </si>
  <si>
    <t>182101101</t>
  </si>
  <si>
    <t>Svahování v zářezech v hornině tř. 1 až 4</t>
  </si>
  <si>
    <t>1378376154</t>
  </si>
  <si>
    <t>45,0*7,4+19,0*5,0</t>
  </si>
  <si>
    <t>D+M betonový prefabrikovaný blok z betonu C30/37 400/400/2000mm</t>
  </si>
  <si>
    <t>-412981824</t>
  </si>
  <si>
    <t>0,4*0,4*2,0*58+0,4*0,4*2,0*11+0,4*0,4*0,8*6</t>
  </si>
  <si>
    <t>434001</t>
  </si>
  <si>
    <t xml:space="preserve">D+M betonové prefabrikované schody z betonu C30/37 délka 150cm </t>
  </si>
  <si>
    <t>-1552624932</t>
  </si>
  <si>
    <t>561041121</t>
  </si>
  <si>
    <t xml:space="preserve">Zřízení podkladu ze zeminy upravené vápnem, cementem, směsnými pojivy tl 300 mm plochy do 5000 m2 vč. dodávky </t>
  </si>
  <si>
    <t>1671317630</t>
  </si>
  <si>
    <t>564851111</t>
  </si>
  <si>
    <t>Podklad ze štěrkodrtě ŠD tl 150 mm</t>
  </si>
  <si>
    <t>-1214072314</t>
  </si>
  <si>
    <t>1038,4*2</t>
  </si>
  <si>
    <t>565135121</t>
  </si>
  <si>
    <t>Asfaltový beton vrstva podkladní ACP 16 (obalované kamenivo OKS) tl 50 mm š přes 3 m</t>
  </si>
  <si>
    <t>1830941044</t>
  </si>
  <si>
    <t>573111112</t>
  </si>
  <si>
    <t>Postřik živičný infiltrační s posypem z asfaltu množství 1 kg/m2</t>
  </si>
  <si>
    <t>-236407051</t>
  </si>
  <si>
    <t>573211111</t>
  </si>
  <si>
    <t>Postřik živičný spojovací z asfaltu v množství do 0,70 kg/m2</t>
  </si>
  <si>
    <t>1558113198</t>
  </si>
  <si>
    <t>577134121</t>
  </si>
  <si>
    <t>Asfaltový beton vrstva obrusná ACO 11 (ABS) tř. I tl 40 mm š přes 3 m z nemodifikovaného asfaltu</t>
  </si>
  <si>
    <t>-1490104449</t>
  </si>
  <si>
    <t>916131213</t>
  </si>
  <si>
    <t>Osazení silničního obrubníku betonového stojatého s boční opěrou do lože z betonu prostého</t>
  </si>
  <si>
    <t>-1772889644</t>
  </si>
  <si>
    <t>592174680</t>
  </si>
  <si>
    <t>obrubník betonový silniční nájezdový Standard 100x15x15 cm</t>
  </si>
  <si>
    <t>-965286949</t>
  </si>
  <si>
    <t>136*1,05 'Přepočtené koeficientem množství</t>
  </si>
  <si>
    <t>935932113</t>
  </si>
  <si>
    <t>Odvodňovací žlab litinový Mearin Plus 100 vč. roštu dle cenové nabídky  délka 92,5m</t>
  </si>
  <si>
    <t>2095482928</t>
  </si>
  <si>
    <t>935932114</t>
  </si>
  <si>
    <t xml:space="preserve">dtto,avšak Mearin PLus 150 délka 3,5m </t>
  </si>
  <si>
    <t>-391534086</t>
  </si>
  <si>
    <t>998225111</t>
  </si>
  <si>
    <t>Přesun hmot pro pozemní komunikace s krytem z kamene, monolitickým betonovým nebo živičným</t>
  </si>
  <si>
    <t>1332205545</t>
  </si>
  <si>
    <t xml:space="preserve">D+M dřevěné sedáky na bet. bloky z fošen hoblovaných s povrchovou úpravou tl.50mm </t>
  </si>
  <si>
    <t>624675075</t>
  </si>
  <si>
    <t>2,0*0,4*58+2,0*0,4*11+0,8*0,4*6</t>
  </si>
  <si>
    <t>TRUTNOV 13 - SO 08-Multifunkční hřiště</t>
  </si>
  <si>
    <t>113107226</t>
  </si>
  <si>
    <t>Odstranění podkladu pl přes 200 m2 z kameniva drceného tl 450 mm</t>
  </si>
  <si>
    <t>-1151308311</t>
  </si>
  <si>
    <t>"stávající antuka vč. podkladní vrstvy"  1495,0</t>
  </si>
  <si>
    <t>-966141014</t>
  </si>
  <si>
    <t>0,5*0,5*0,95*29+0,6*0,6*0,95*2</t>
  </si>
  <si>
    <t>-417085870</t>
  </si>
  <si>
    <t>-1173476876</t>
  </si>
  <si>
    <t>171101103</t>
  </si>
  <si>
    <t>Uložení sypaniny z hornin soudržných do násypů zhutněných do 100 % PS</t>
  </si>
  <si>
    <t>2090962666</t>
  </si>
  <si>
    <t>44,0*11,0*0,6</t>
  </si>
  <si>
    <t>1263202574</t>
  </si>
  <si>
    <t>-1872993397</t>
  </si>
  <si>
    <t>7,572*1,8</t>
  </si>
  <si>
    <t>-480585955</t>
  </si>
  <si>
    <t>672249876</t>
  </si>
  <si>
    <t>44,0*11,0</t>
  </si>
  <si>
    <t>221001</t>
  </si>
  <si>
    <t xml:space="preserve">D+M betonový prefabrikovaný blok z betonu C 30/37 </t>
  </si>
  <si>
    <t>-788999006</t>
  </si>
  <si>
    <t>0,4*0,4*2,0*23+0,4*0,4*0,8*4+0,4*0,4*1,2*6</t>
  </si>
  <si>
    <t>212752213</t>
  </si>
  <si>
    <t>Trativod z drenážních trubek plastových flexibilních D do 160 mm včetně lože otevřený výkop</t>
  </si>
  <si>
    <t>-807516632</t>
  </si>
  <si>
    <t>19,5*20+35,0</t>
  </si>
  <si>
    <t>275313611</t>
  </si>
  <si>
    <t>Základové patky z betonu tř. C 16/20</t>
  </si>
  <si>
    <t>-436288775</t>
  </si>
  <si>
    <t>0,6*0,6*0,95*1,035*2+0,5*0,5*0,95*29*1,035</t>
  </si>
  <si>
    <t xml:space="preserve">D+M betonové prefa schody z betonu C 30/37 délka 150cm </t>
  </si>
  <si>
    <t>-1231714134</t>
  </si>
  <si>
    <t>451541111</t>
  </si>
  <si>
    <t>Lože pod potrubí otevřený výkop ze štěrkodrtě</t>
  </si>
  <si>
    <t>771817322</t>
  </si>
  <si>
    <t>425,0*0,3*0,3</t>
  </si>
  <si>
    <t>561041111</t>
  </si>
  <si>
    <t xml:space="preserve">Zřízení podkladu ze zeminy upravené vápnem, cementem, směsnými pojivy tl 300 mm plochy do 1000 m2 vč. dodávky </t>
  </si>
  <si>
    <t>-775535963</t>
  </si>
  <si>
    <t>564211111</t>
  </si>
  <si>
    <t>Podklad nebo podsyp ze štěrkopísku ŠP tl 50 mm</t>
  </si>
  <si>
    <t>-721831022</t>
  </si>
  <si>
    <t>35,0*20,0</t>
  </si>
  <si>
    <t>564751112</t>
  </si>
  <si>
    <t>Podklad z kameniva hrubého drceného vel. 32-63 mm tl 160 mm</t>
  </si>
  <si>
    <t>2125168442</t>
  </si>
  <si>
    <t>576136121</t>
  </si>
  <si>
    <t>Asfaltový koberec otevřený AKO 8 (AKOJ) tl 40 mm š přes 3 m z modifikovaného asfaltu</t>
  </si>
  <si>
    <t>-1939129369</t>
  </si>
  <si>
    <t>576146321</t>
  </si>
  <si>
    <t>Asfaltový koberec otevřený AKO 16 (AKOH) tl 50 mm š přes 3 m z nemodifikovaného asfaltu</t>
  </si>
  <si>
    <t>-1657511852</t>
  </si>
  <si>
    <t>581001</t>
  </si>
  <si>
    <t>D+M povrch polyuretan tl.15mm</t>
  </si>
  <si>
    <t>920666355</t>
  </si>
  <si>
    <t>916231213</t>
  </si>
  <si>
    <t>Osazení chodníkového obrubníku betonového stojatého s boční opěrou do lože z betonu prostého</t>
  </si>
  <si>
    <t>2072756891</t>
  </si>
  <si>
    <t>35,0*2+20,0*2</t>
  </si>
  <si>
    <t>592174090</t>
  </si>
  <si>
    <t>obrubník betonový chodníkový ABO 16-10 100x8x25 cm</t>
  </si>
  <si>
    <t>1935032235</t>
  </si>
  <si>
    <t>110*1,01 'Přepočtené koeficientem množství</t>
  </si>
  <si>
    <t>919001</t>
  </si>
  <si>
    <t xml:space="preserve">D+M liniový odvodňovací žlab plastový </t>
  </si>
  <si>
    <t>-260476363</t>
  </si>
  <si>
    <t>35,0*2</t>
  </si>
  <si>
    <t>919726122</t>
  </si>
  <si>
    <t>Geotextilie pro ochranu, separaci a filtraci netkaná měrná hmotnost do 300 g/m2</t>
  </si>
  <si>
    <t>1200811774</t>
  </si>
  <si>
    <t>425,0*0,5</t>
  </si>
  <si>
    <t>966071711</t>
  </si>
  <si>
    <t>Bourání sloupků a vzpěr plotových ocelových do 2,5 m zabetonovaných</t>
  </si>
  <si>
    <t>1405760105</t>
  </si>
  <si>
    <t>966071823</t>
  </si>
  <si>
    <t>Rozebrání drátěného pletiva se čtvercovými oky výšky přes 2,0 m</t>
  </si>
  <si>
    <t>-821890934</t>
  </si>
  <si>
    <t>997013111</t>
  </si>
  <si>
    <t>Vnitrostaveništní doprava suti a vybouraných hmot pro budovy v do 6 m s použitím mechanizace</t>
  </si>
  <si>
    <t>-823567918</t>
  </si>
  <si>
    <t>-906029944</t>
  </si>
  <si>
    <t>775801223</t>
  </si>
  <si>
    <t>841,916*9</t>
  </si>
  <si>
    <t>-222257916</t>
  </si>
  <si>
    <t>-111336433</t>
  </si>
  <si>
    <t xml:space="preserve">D+M dřevěné sedáky na betonové bloky z fošen hoblovaných s povrchovou úpravou tl.50mm </t>
  </si>
  <si>
    <t>316233493</t>
  </si>
  <si>
    <t>0,4*2,0*23+0,4*0,8*4+0,4*1,2*6</t>
  </si>
  <si>
    <t>D+M oplocení hřiště z ocelových sloupků  DN 76 žárově zinkovaných a scvařovaného 3D pletiva výšky 400cm  vč. obslužného vstupu</t>
  </si>
  <si>
    <t>-1913282708</t>
  </si>
  <si>
    <t>20,0*2+35,0*2+4,0</t>
  </si>
  <si>
    <t>1947024342</t>
  </si>
  <si>
    <t>-210411338</t>
  </si>
  <si>
    <t>TRUTNOV 14 - SO 09-Kurt</t>
  </si>
  <si>
    <t>1337825052</t>
  </si>
  <si>
    <t>0,6*0,6*1,1*2</t>
  </si>
  <si>
    <t>757068570</t>
  </si>
  <si>
    <t>1335979286</t>
  </si>
  <si>
    <t>1986021155</t>
  </si>
  <si>
    <t>-696648179</t>
  </si>
  <si>
    <t>0,792*1,8</t>
  </si>
  <si>
    <t>-852314969</t>
  </si>
  <si>
    <t>-1183711291</t>
  </si>
  <si>
    <t>15,0*12+26,0</t>
  </si>
  <si>
    <t>274313611</t>
  </si>
  <si>
    <t>Základové pásy z betonu tř. C 16/20</t>
  </si>
  <si>
    <t>648320760</t>
  </si>
  <si>
    <t>0,6*0,6*1,1*2*1,035</t>
  </si>
  <si>
    <t>338001</t>
  </si>
  <si>
    <t>Zařízení pro odbíjenou -sloupky,volejbalová síť</t>
  </si>
  <si>
    <t>-1735136116</t>
  </si>
  <si>
    <t>338171123</t>
  </si>
  <si>
    <t>Osazování sloupků a vzpěr plotových ocelových v 2,60 m se zabetonováním</t>
  </si>
  <si>
    <t>-1355078180</t>
  </si>
  <si>
    <t>-529039087</t>
  </si>
  <si>
    <t>206,0*0,3*0,3</t>
  </si>
  <si>
    <t>589116113</t>
  </si>
  <si>
    <t>Kryt ploch pro tělovýchovu jedno a dvouvrstvý antukový tl do 20 mm</t>
  </si>
  <si>
    <t>-527829830</t>
  </si>
  <si>
    <t>26,0*16,0</t>
  </si>
  <si>
    <t>589116115</t>
  </si>
  <si>
    <t>Kryt ploch pro tělovýchovu jedno a dvouvrstvý škvárový tl do 50 mm</t>
  </si>
  <si>
    <t>841037559</t>
  </si>
  <si>
    <t>635221111</t>
  </si>
  <si>
    <t>Násyp pod podlahy ze škváry netříděné</t>
  </si>
  <si>
    <t>1666513642</t>
  </si>
  <si>
    <t>416,0*0,23</t>
  </si>
  <si>
    <t>916271112</t>
  </si>
  <si>
    <t>Chodníkový obrubník z recyklované pryže červený kladený vodorovně do štěrkopískového lože tl 40 mm</t>
  </si>
  <si>
    <t>-1740242173</t>
  </si>
  <si>
    <t>26,0*2+16,0*2</t>
  </si>
  <si>
    <t>34373231</t>
  </si>
  <si>
    <t>26,0*2</t>
  </si>
  <si>
    <t>728224466</t>
  </si>
  <si>
    <t>0,5*206,0</t>
  </si>
  <si>
    <t>-1813492019</t>
  </si>
  <si>
    <t xml:space="preserve">TRUTNOV 15 - SO 10-Zázemí venkovních sportovišť </t>
  </si>
  <si>
    <t>113106123</t>
  </si>
  <si>
    <t>Rozebrání dlažeb komunikací pro pěší ze zámkových dlaždic</t>
  </si>
  <si>
    <t>348503327</t>
  </si>
  <si>
    <t>21,8*1,2</t>
  </si>
  <si>
    <t>121101103</t>
  </si>
  <si>
    <t>Sejmutí ornice s přemístěním na vzdálenost do 250 m</t>
  </si>
  <si>
    <t>801125005</t>
  </si>
  <si>
    <t>19,05*7,05*0,25</t>
  </si>
  <si>
    <t>132201101</t>
  </si>
  <si>
    <t>Hloubení rýh š do 600 mm v hornině tř. 3 objemu do 100 m3</t>
  </si>
  <si>
    <t>-241043961</t>
  </si>
  <si>
    <t>(19,05+5,85)*2*0,6*1,0</t>
  </si>
  <si>
    <t>132201109</t>
  </si>
  <si>
    <t>Příplatek za lepivost k hloubení rýh š do 600 mm v hornině tř. 3</t>
  </si>
  <si>
    <t>1318962921</t>
  </si>
  <si>
    <t>29,88*0,5</t>
  </si>
  <si>
    <t>-1629468908</t>
  </si>
  <si>
    <t>-412268602</t>
  </si>
  <si>
    <t>-1575260370</t>
  </si>
  <si>
    <t>396115211</t>
  </si>
  <si>
    <t>29,88*1,8</t>
  </si>
  <si>
    <t>-911952299</t>
  </si>
  <si>
    <t>19,05*7,05</t>
  </si>
  <si>
    <t>273321411</t>
  </si>
  <si>
    <t>Základové desky ze ŽB bez zvýšených nároků na prostředí tř. C 20/25</t>
  </si>
  <si>
    <t>488903751</t>
  </si>
  <si>
    <t>18,81*6,81*0,15</t>
  </si>
  <si>
    <t>-282861453</t>
  </si>
  <si>
    <t>(18,81+6,81)*2*0,15</t>
  </si>
  <si>
    <t>-314686551</t>
  </si>
  <si>
    <t>273362021</t>
  </si>
  <si>
    <t>Výztuž základových desek svařovanými sítěmi Kari</t>
  </si>
  <si>
    <t>329715206</t>
  </si>
  <si>
    <t>18,81*6,81*0,00489*1,25</t>
  </si>
  <si>
    <t>274313511</t>
  </si>
  <si>
    <t>Základové pásy z betonu tř. C 12/15</t>
  </si>
  <si>
    <t>-281279091</t>
  </si>
  <si>
    <t>(19,05+5,85)*2*0,6*1,0*1,035</t>
  </si>
  <si>
    <t>279113133</t>
  </si>
  <si>
    <t>Základová zeď tl do 250 mm z tvárnic ztraceného bednění včetně výplně z betonu tř. C 16/20</t>
  </si>
  <si>
    <t>-1782741485</t>
  </si>
  <si>
    <t>(19,05*2+5,85*2)*0,25</t>
  </si>
  <si>
    <t>170377887</t>
  </si>
  <si>
    <t>12,45*0,25*0,06</t>
  </si>
  <si>
    <t>311113131</t>
  </si>
  <si>
    <t>Nosná zeď tl 150 mm z hladkých tvárnic ztraceného bednění včetně výplně z betonu tř. C 16/20</t>
  </si>
  <si>
    <t>621542503</t>
  </si>
  <si>
    <t>"atika"  (18,9+6,665*2)*0,5</t>
  </si>
  <si>
    <t>-799687737</t>
  </si>
  <si>
    <t>(18,9+6,25)*2*0,25</t>
  </si>
  <si>
    <t>Zdivo nosné vnitřní z cihel broušených POROTHERM tl 300 mm pevnosti P10 lepených tenkovrstvou maltou</t>
  </si>
  <si>
    <t>-29676628</t>
  </si>
  <si>
    <t>(18,25+6,25)*2*2,45-1,0*0,5-1,5*0,75-1,75*2,435-1,5*0,75*3-1,05*2,435-1,0*0,5*2</t>
  </si>
  <si>
    <t>311361821</t>
  </si>
  <si>
    <t>Výztuž nosných zdí betonářskou ocelí 10 505</t>
  </si>
  <si>
    <t>870207849</t>
  </si>
  <si>
    <t>16,115*0,15*0,06</t>
  </si>
  <si>
    <t>317168111</t>
  </si>
  <si>
    <t>Překlad keramický plochý š 11,5 cm dl 100 cm</t>
  </si>
  <si>
    <t>983757214</t>
  </si>
  <si>
    <t>58491595</t>
  </si>
  <si>
    <t>1221965633</t>
  </si>
  <si>
    <t>543174744</t>
  </si>
  <si>
    <t>1313194589</t>
  </si>
  <si>
    <t>1360886790</t>
  </si>
  <si>
    <t>317998114</t>
  </si>
  <si>
    <t>Tepelná izolace mezi překlady v 24 cm z polystyrénu tl 90 mm</t>
  </si>
  <si>
    <t>213039278</t>
  </si>
  <si>
    <t>1,25*4+1,0+1,75*4+2,0</t>
  </si>
  <si>
    <t>342248140</t>
  </si>
  <si>
    <t>Příčky z cihel broušených POROTHERM tl 80 mm pevnosti P10 s lepenými žebry</t>
  </si>
  <si>
    <t>961392719</t>
  </si>
  <si>
    <t>(1,235+0,15+2,92+0,15+2,9+2,375+2,9+0,08*2+3,1*2+2,375+6,25*3+0,95+0,18+1,885)*2,72</t>
  </si>
  <si>
    <t>(0,15+0,75*2+0,93*2+0,3*4+0,6*2+0,83+0,93+5,075+1,08+1,915+0,15)*2,72-0,7*1,97*6-0,8*1,97*5</t>
  </si>
  <si>
    <t>-1246102385</t>
  </si>
  <si>
    <t>"předstěny"  (1,035+1,0+4,105+1,87+0,8+1,405+1,0)*1,2</t>
  </si>
  <si>
    <t>412001</t>
  </si>
  <si>
    <t xml:space="preserve">D+M stropní panely Spiroll tl.200mm s betonovou zálivkou </t>
  </si>
  <si>
    <t>1857705060</t>
  </si>
  <si>
    <t>18,9*6,9</t>
  </si>
  <si>
    <t>417388142</t>
  </si>
  <si>
    <t>Ztužující věnec keramických stropů tl 21 cm pro vnitřní zdi š 14,5 cm</t>
  </si>
  <si>
    <t>1948410383</t>
  </si>
  <si>
    <t>18,9+6,665*2</t>
  </si>
  <si>
    <t>1415600958</t>
  </si>
  <si>
    <t>106,65</t>
  </si>
  <si>
    <t>611541011</t>
  </si>
  <si>
    <t>Tenkovrstvá silikonsilikátová zrnitá omítka tl. 1,5 mm včetně penetrace vnitřních stropů rovných</t>
  </si>
  <si>
    <t>1563871959</t>
  </si>
  <si>
    <t>868505996</t>
  </si>
  <si>
    <t>144,381*2+107,232+107,232*0,05-149,769</t>
  </si>
  <si>
    <t>612321191</t>
  </si>
  <si>
    <t>Příplatek k vápenocementové omítce vnitřních stěn za každých dalších 5 mm tloušťky ručně</t>
  </si>
  <si>
    <t>-847692426</t>
  </si>
  <si>
    <t>-2001264292</t>
  </si>
  <si>
    <t xml:space="preserve">"pod vnitřní obklady"  </t>
  </si>
  <si>
    <t>"místn. č.103"  (1,87+2,93+1,08+1,225+0,8+0,135+1,125+0,75+1,01+0,93+1,68+0,3*3+0,68)*2,0</t>
  </si>
  <si>
    <t>(0,3*3+0,67+0,93+0,9+1,885+0,08+1,13)*2,0-0,7*1,97*2-0,8*1,97*2</t>
  </si>
  <si>
    <t>"č.104"(2,065+1,0)*2*1,5-0,7*1,5</t>
  </si>
  <si>
    <t>"č.105"(1,885+1,035)*2*1,5-0,7*1,5</t>
  </si>
  <si>
    <t>"č.107"(3,1+2,9)*2*2,0-0,7*1,97*2</t>
  </si>
  <si>
    <t>"č.108"(3,07+4,105)*2*1,5-0,7*1,5</t>
  </si>
  <si>
    <t>"č.109"(3,07+4,135+1,385)*2*1,5-0,7*1,5</t>
  </si>
  <si>
    <t>"č.110"(3,1+2,9)*2*2,0-0,7*1,97*2</t>
  </si>
  <si>
    <t>"č.111"(2,375+1,0)*2*1,5-0,8*1,5</t>
  </si>
  <si>
    <t>613321141</t>
  </si>
  <si>
    <t>Vápenocementová omítka štuková dvouvrstvá vnitřních pilířů nebo sloupů nanášená ručně</t>
  </si>
  <si>
    <t>-2094245884</t>
  </si>
  <si>
    <t>"ostění"  107,232*0,05</t>
  </si>
  <si>
    <t>1006710684</t>
  </si>
  <si>
    <t>1,0*2+0,5*2+1,5*2*4+0,75*2*4+1,75+2,435*2+1,05+2,435*2+0,75*4+1,0*2*2+0,5*2*2</t>
  </si>
  <si>
    <t>2028489530</t>
  </si>
  <si>
    <t>42,54*1,05 'Přepočtené koeficientem množství</t>
  </si>
  <si>
    <t>622211001</t>
  </si>
  <si>
    <t>Montáž kontaktního zateplení vnějších stěn z polystyrénových desek tl do 40 mm</t>
  </si>
  <si>
    <t>1909630142</t>
  </si>
  <si>
    <t>(6,81*2+18,81*2)*0,5</t>
  </si>
  <si>
    <t>283763650</t>
  </si>
  <si>
    <t>polystyren extrudovaný URSA XPS III - (S,G,NF,) - 1250 x 600 x 40 mm</t>
  </si>
  <si>
    <t>529467882</t>
  </si>
  <si>
    <t>25,62*1,02 'Přepočtené koeficientem množství</t>
  </si>
  <si>
    <t>622323311</t>
  </si>
  <si>
    <t>Vápenocementová omítka hladkých vnějších stěn tloušťky do 5 mm nanášená strojně</t>
  </si>
  <si>
    <t>776696216</t>
  </si>
  <si>
    <t>"pohled severozápadní"  6,9*3,29+0,25*0,3</t>
  </si>
  <si>
    <t>"pohled jihovýchodní"  6,9*3,29+0,25*0,3-1,0*0,5+0,15*(1,0+0,5*2)</t>
  </si>
  <si>
    <t>"pohled severovýchodní"  18,9*3,315-1,5*0,75*4-0,75*0,75-1,7*2,435-1,05*2,435</t>
  </si>
  <si>
    <t>0,15*(1,5+0,75*2)*4+0,15*(1,7+2,435*2)+0,15*0,75*3+0,15*(1,05+2,435*2)</t>
  </si>
  <si>
    <t>"pohled jihozápadní"  18,9*2,525-1,0*0,5*2+0,15*(1,0+0,5*2)*2</t>
  </si>
  <si>
    <t>160792329</t>
  </si>
  <si>
    <t>(18,81*2+6,81*2)*0,25</t>
  </si>
  <si>
    <t>622531011</t>
  </si>
  <si>
    <t>Tenkovrstvá silikonová zrnitá omítka tl. 1,5 mm včetně penetrace vnějších stěn</t>
  </si>
  <si>
    <t>1054465545</t>
  </si>
  <si>
    <t>2137185910</t>
  </si>
  <si>
    <t>1,0*0,5*3+1,5*0,75*4+1,75*2,435+1,05*2,435+0,75*0,75</t>
  </si>
  <si>
    <t>632441225</t>
  </si>
  <si>
    <t>Potěr anhydritový samonivelační tl do 50 mm C30 litý</t>
  </si>
  <si>
    <t>396704356</t>
  </si>
  <si>
    <t>634112113</t>
  </si>
  <si>
    <t>Obvodová dilatace podlahovým páskem v 80 mm mezi stěnou a samonivelačním potěrem</t>
  </si>
  <si>
    <t>-1042794852</t>
  </si>
  <si>
    <t>106,65*1,1</t>
  </si>
  <si>
    <t>635111241</t>
  </si>
  <si>
    <t>Násyp pod podlahy z hrubého kameniva 8-16 se zhutněním</t>
  </si>
  <si>
    <t>-242252259</t>
  </si>
  <si>
    <t>18,81*6,81*0,05</t>
  </si>
  <si>
    <t>-1036944399</t>
  </si>
  <si>
    <t>24,378*0,15</t>
  </si>
  <si>
    <t>637121113</t>
  </si>
  <si>
    <t>Okapový chodník z kačírku tl 200 mm s udusáním</t>
  </si>
  <si>
    <t>284171443</t>
  </si>
  <si>
    <t>(6,9+0,5+18,9+0,5+6,9)*0,4</t>
  </si>
  <si>
    <t>637211411</t>
  </si>
  <si>
    <t>Okapový chodník z betonových zámkových dlaždic tl 60 mm do kameniva</t>
  </si>
  <si>
    <t>1510750406</t>
  </si>
  <si>
    <t>19,9*1,225</t>
  </si>
  <si>
    <t>863352367</t>
  </si>
  <si>
    <t>7,4+1,0+19,9+19,9+7,4+1,0</t>
  </si>
  <si>
    <t>-110525173</t>
  </si>
  <si>
    <t>56,6*1,05 'Přepočtené koeficientem množství</t>
  </si>
  <si>
    <t>-1494516942</t>
  </si>
  <si>
    <t>11665595</t>
  </si>
  <si>
    <t>"vnitřní"  106,65</t>
  </si>
  <si>
    <t>"vnější"  (18,9*2+1,2*4+6,9*2+1,2*4)*1,2</t>
  </si>
  <si>
    <t>-881782404</t>
  </si>
  <si>
    <t>1649693435</t>
  </si>
  <si>
    <t>21,8*6,5*3,25</t>
  </si>
  <si>
    <t>605071716</t>
  </si>
  <si>
    <t>(22,1+5,8)*2*0,7*0,5+22,1*6,8*0,2</t>
  </si>
  <si>
    <t>-891702455</t>
  </si>
  <si>
    <t>-287643439</t>
  </si>
  <si>
    <t>688210315</t>
  </si>
  <si>
    <t>218,127*9</t>
  </si>
  <si>
    <t>997013811</t>
  </si>
  <si>
    <t>Poplatek za uložení stavebního dřevěného odpadu na skládce (skládkovné)</t>
  </si>
  <si>
    <t>-1937390616</t>
  </si>
  <si>
    <t>-1200329244</t>
  </si>
  <si>
    <t>-881878400</t>
  </si>
  <si>
    <t>18,81*6,81</t>
  </si>
  <si>
    <t>-942646045</t>
  </si>
  <si>
    <t>128,096*0,0003 'Přepočtené koeficientem množství</t>
  </si>
  <si>
    <t>711112001</t>
  </si>
  <si>
    <t>Provedení izolace proti zemní vlhkosti svislé za studena nátěrem penetračním</t>
  </si>
  <si>
    <t>-266093742</t>
  </si>
  <si>
    <t>(18,81*2+6,81*2)*0,5*1,1</t>
  </si>
  <si>
    <t>-324304603</t>
  </si>
  <si>
    <t>28,182*0,00035 'Přepočtené koeficientem množství</t>
  </si>
  <si>
    <t>1895948545</t>
  </si>
  <si>
    <t>628522640</t>
  </si>
  <si>
    <t>pás s modifikovaným asfaltem Glastek 40 Special mineral</t>
  </si>
  <si>
    <t>-253164836</t>
  </si>
  <si>
    <t>128,094814266276*1,15 'Přepočtené koeficientem množství</t>
  </si>
  <si>
    <t>711142559</t>
  </si>
  <si>
    <t>Provedení izolace proti zemní vlhkosti pásy přitavením svislé NAIP</t>
  </si>
  <si>
    <t>-501561438</t>
  </si>
  <si>
    <t>-617596712</t>
  </si>
  <si>
    <t>28,182*1,2 'Přepočtené koeficientem množství</t>
  </si>
  <si>
    <t>Izolace proti podpovrchové a tlakové vodě vodorovná SCHOMBURG těsnicí kaší AQUAFIN-2K</t>
  </si>
  <si>
    <t>1210201145</t>
  </si>
  <si>
    <t>14,41+1,97+2,01+8,85+11,9+11,83+8,9+2,27</t>
  </si>
  <si>
    <t>-1423030704</t>
  </si>
  <si>
    <t>998711201</t>
  </si>
  <si>
    <t>Přesun hmot procentní pro izolace proti vodě, vlhkosti a plynům v objektech v do 6 m</t>
  </si>
  <si>
    <t>-1489430579</t>
  </si>
  <si>
    <t>-2032762550</t>
  </si>
  <si>
    <t>19,53*7,65</t>
  </si>
  <si>
    <t>-410082821</t>
  </si>
  <si>
    <t>149,405*0,0003 'Přepočtené koeficientem množství</t>
  </si>
  <si>
    <t>1298140182</t>
  </si>
  <si>
    <t>-65157683</t>
  </si>
  <si>
    <t>149,405*1,15 'Přepočtené koeficientem množství</t>
  </si>
  <si>
    <t>712363541</t>
  </si>
  <si>
    <t>Provedení povlak krytiny mechanicky kotvenou do betonu TI tl do 240 mm vnitřní pole, budova v do 18m</t>
  </si>
  <si>
    <t>-1598817179</t>
  </si>
  <si>
    <t>149,405</t>
  </si>
  <si>
    <t>283220410</t>
  </si>
  <si>
    <t>fólie střešní mPVC ke kotvení ALKORPLAN 35176 1,5 mm</t>
  </si>
  <si>
    <t>390513681</t>
  </si>
  <si>
    <t>712391171</t>
  </si>
  <si>
    <t>Provedení povlakové krytiny střech do 10° podkladní textilní vrstvy</t>
  </si>
  <si>
    <t>513879072</t>
  </si>
  <si>
    <t>693110490</t>
  </si>
  <si>
    <t>jutová tkanina 120 g/m2, šíře 100 cm, nábal 50 m, barva přírodní</t>
  </si>
  <si>
    <t>643604293</t>
  </si>
  <si>
    <t>-625024782</t>
  </si>
  <si>
    <t>149,405*5</t>
  </si>
  <si>
    <t>998712201</t>
  </si>
  <si>
    <t>Přesun hmot procentní pro krytiny povlakové v objektech v do 6 m</t>
  </si>
  <si>
    <t>-1467946269</t>
  </si>
  <si>
    <t>713131145</t>
  </si>
  <si>
    <t>Montáž izolace tepelné stěn a základů lepením bodově rohoží, pásů, dílců, desek</t>
  </si>
  <si>
    <t>-609072060</t>
  </si>
  <si>
    <t>"vnitřní strana atiky"  (18,43+6,665*2)*0,345</t>
  </si>
  <si>
    <t>283758690</t>
  </si>
  <si>
    <t>deska z pěnového polystyrenu EPS 70 Z 1000 x 500 x 60 mm</t>
  </si>
  <si>
    <t>1868218397</t>
  </si>
  <si>
    <t>10,957*1,02 'Přepočtené koeficientem množství</t>
  </si>
  <si>
    <t>11106565</t>
  </si>
  <si>
    <t>18,43*6,915</t>
  </si>
  <si>
    <t>283759160</t>
  </si>
  <si>
    <t>deska z pěnového polystyrenu EPS 150 S 1000 x 500 x 1000 mm</t>
  </si>
  <si>
    <t>542635839</t>
  </si>
  <si>
    <t>127,443*1,02*0,24</t>
  </si>
  <si>
    <t>998713201</t>
  </si>
  <si>
    <t>Přesun hmot procentní pro izolace tepelné v objektech v do 6 m</t>
  </si>
  <si>
    <t>-2020698315</t>
  </si>
  <si>
    <t xml:space="preserve">D+M rozvody vody a kanalizace </t>
  </si>
  <si>
    <t>-1008042113</t>
  </si>
  <si>
    <t xml:space="preserve">D+M dřevěná konzolová konstrukce přístřešku s povrchovou úpravou </t>
  </si>
  <si>
    <t>127871256</t>
  </si>
  <si>
    <t>18,9*1,149</t>
  </si>
  <si>
    <t xml:space="preserve">D+M bednění okrajů střech z prken vč. obložení deskami Cetris a nátěru </t>
  </si>
  <si>
    <t>-612694660</t>
  </si>
  <si>
    <t>18,9*0,6+0,3*0,25*2</t>
  </si>
  <si>
    <t>762511246</t>
  </si>
  <si>
    <t>Podlahové kce podkladové z desek OSB tl 22 mm na sraz šroubovaných</t>
  </si>
  <si>
    <t>1025997436</t>
  </si>
  <si>
    <t>(18,9+6,665*2)*0,235</t>
  </si>
  <si>
    <t>-35846797</t>
  </si>
  <si>
    <t>-1770646204</t>
  </si>
  <si>
    <t xml:space="preserve">D+M oplechování atiky pozink žárově upravený  s folií PVC  r.š.330mm </t>
  </si>
  <si>
    <t>855521748</t>
  </si>
  <si>
    <t>"schema K01"   32,7</t>
  </si>
  <si>
    <t xml:space="preserve">D+M vnější a vnitřní koutová lišta r.š.400mm žárově zinkovaný pozink s úpravou PVC </t>
  </si>
  <si>
    <t>-802603020</t>
  </si>
  <si>
    <t>"schema K02,K03"  31,8</t>
  </si>
  <si>
    <t>764242332</t>
  </si>
  <si>
    <t>Oplechování rovné okapové hrany z TiZn lesklého plechu rš 200 mm</t>
  </si>
  <si>
    <t>-1228138106</t>
  </si>
  <si>
    <t>"schema K10"   18,5</t>
  </si>
  <si>
    <t>764246342</t>
  </si>
  <si>
    <t>Oplechování parapetů rovných celoplošně lepené z TiZn lesklého plechu rš 200 mm</t>
  </si>
  <si>
    <t>172752936</t>
  </si>
  <si>
    <t>"schema K04-K06"   1,5*4+0,75+1,0*3</t>
  </si>
  <si>
    <t>764541303</t>
  </si>
  <si>
    <t>Žlab podokapní půlkruhový z TiZn lesklého plechu rš 250 mm</t>
  </si>
  <si>
    <t>-446132997</t>
  </si>
  <si>
    <t>"schema K07,K08"   18,5+18,9</t>
  </si>
  <si>
    <t>764541344</t>
  </si>
  <si>
    <t>Kotlík oválný (trychtýřový) pro podokapní žlaby z TiZn lesklého plechu 280/100 mm</t>
  </si>
  <si>
    <t>-1904179504</t>
  </si>
  <si>
    <t>764548323</t>
  </si>
  <si>
    <t>Svody kruhové včetně objímek, kolen, odskoků z TiZn lesklého plechu průměru 100 mm</t>
  </si>
  <si>
    <t>2021624696</t>
  </si>
  <si>
    <t>2,65+3,1*2</t>
  </si>
  <si>
    <t>368904480</t>
  </si>
  <si>
    <t xml:space="preserve">Dodávka oken plastových zasklených izolačním dvojsklem vč. kování barva šedá </t>
  </si>
  <si>
    <t>1751137312</t>
  </si>
  <si>
    <t>"schema 001-003"   1,5*0,75*4+0,75*0,75+1,0*0,5*3</t>
  </si>
  <si>
    <t>766622131</t>
  </si>
  <si>
    <t>Montáž plastových oken plochy přes 1 m2 otevíravých výšky do 1,5 m s rámem do zdiva</t>
  </si>
  <si>
    <t>818786820</t>
  </si>
  <si>
    <t>1,5*0,75*4</t>
  </si>
  <si>
    <t>766622216</t>
  </si>
  <si>
    <t>Montáž plastových oken plochy do 1 m2 otevíravých s rámem do zdiva</t>
  </si>
  <si>
    <t>-1639260871</t>
  </si>
  <si>
    <t>766694111</t>
  </si>
  <si>
    <t>Montáž parapetních desek dřevěných nebo plastových šířky do 30 cm délky do 1,0 m</t>
  </si>
  <si>
    <t>300265670</t>
  </si>
  <si>
    <t>766694112</t>
  </si>
  <si>
    <t>Montáž parapetních desek dřevěných nebo plastových šířky do 30 cm délky do 1,6 m</t>
  </si>
  <si>
    <t>2129378430</t>
  </si>
  <si>
    <t>607941020</t>
  </si>
  <si>
    <t>deska parapetní dřevotřísková vnitřní POSTFORMING 0,23 x 1 m</t>
  </si>
  <si>
    <t>738298755</t>
  </si>
  <si>
    <t>"schema T01-T03"  1,5*4+0,75+1,0*3</t>
  </si>
  <si>
    <t>998766201</t>
  </si>
  <si>
    <t>Přesun hmot procentní pro konstrukce truhlářské v objektech v do 6 m</t>
  </si>
  <si>
    <t>1383380836</t>
  </si>
  <si>
    <t xml:space="preserve">Dodávka dveří vstupních hliníkových vč. kování plných hladkých 2kř. s ndsvětlíkem zaskleným izolačním dvojsklem 1750/2500mm </t>
  </si>
  <si>
    <t>-998789052</t>
  </si>
  <si>
    <t>"schema D01"   1</t>
  </si>
  <si>
    <t>767001a</t>
  </si>
  <si>
    <t xml:space="preserve">dtto,avšak montáž </t>
  </si>
  <si>
    <t>-1120166758</t>
  </si>
  <si>
    <t xml:space="preserve">Dodávka dveří vstupních hliníkových plných s proskleným nadsvětlíkem vč. kování 1000/2500mm </t>
  </si>
  <si>
    <t>1085581900</t>
  </si>
  <si>
    <t>"schema D02"   1</t>
  </si>
  <si>
    <t>767002a</t>
  </si>
  <si>
    <t>dtto,avšak montáž</t>
  </si>
  <si>
    <t>-1758138610</t>
  </si>
  <si>
    <t>829966185</t>
  </si>
  <si>
    <t>771574113</t>
  </si>
  <si>
    <t>Montáž podlah keramických režných hladkých lepených flexibilním lepidlem do 12 ks/m2</t>
  </si>
  <si>
    <t>1456526460</t>
  </si>
  <si>
    <t>106,65*1,05</t>
  </si>
  <si>
    <t>597614110</t>
  </si>
  <si>
    <t>dlaždice keramické slinuté neglazované mrazuvzdorné TAURUS Color Light Grey SL 29,5 x 29,5 x 0,8 cm</t>
  </si>
  <si>
    <t>1109481623</t>
  </si>
  <si>
    <t>111,983*1,1 'Přepočtené koeficientem množství</t>
  </si>
  <si>
    <t>-910166171</t>
  </si>
  <si>
    <t>-207708529</t>
  </si>
  <si>
    <t>998771201</t>
  </si>
  <si>
    <t>Přesun hmot procentní pro podlahy z dlaždic v objektech v do 6 m</t>
  </si>
  <si>
    <t>542150107</t>
  </si>
  <si>
    <t>-83339969</t>
  </si>
  <si>
    <t>597610260</t>
  </si>
  <si>
    <t>obkládačky keramické RAKO - koupelny CONCEPT (barevné) 25 x 33 x 0,7 cm I. j.</t>
  </si>
  <si>
    <t>276380035</t>
  </si>
  <si>
    <t>149,769*1,1 'Přepočtené koeficientem množství</t>
  </si>
  <si>
    <t>-2116557270</t>
  </si>
  <si>
    <t>-1387856520</t>
  </si>
  <si>
    <t>998781201</t>
  </si>
  <si>
    <t>Přesun hmot procentní pro obklady keramické v objektech v do 6 m</t>
  </si>
  <si>
    <t>1460238481</t>
  </si>
  <si>
    <t>-45937530</t>
  </si>
  <si>
    <t>106,65+251,587+5,362+13,381+0,7*1,97*2*5+0,8*1,97*2*4</t>
  </si>
  <si>
    <t>784221101</t>
  </si>
  <si>
    <t>Dvojnásobné bílé malby  ze směsí za sucha dobře otěruvzdorných v místnostech do 3,80 m</t>
  </si>
  <si>
    <t>-1182100547</t>
  </si>
  <si>
    <t>-1512185175</t>
  </si>
  <si>
    <t>TRUTNOV 16 - SO 11-Garáž</t>
  </si>
  <si>
    <t xml:space="preserve">    783 - Dokončovací práce - nátěry</t>
  </si>
  <si>
    <t>-761436319</t>
  </si>
  <si>
    <t>9,05*7,3*0,25</t>
  </si>
  <si>
    <t>247641017</t>
  </si>
  <si>
    <t>(9,05+6,1)*2*0,6*0,6</t>
  </si>
  <si>
    <t>1538342576</t>
  </si>
  <si>
    <t>10,908*0,5</t>
  </si>
  <si>
    <t>482105874</t>
  </si>
  <si>
    <t>1925420145</t>
  </si>
  <si>
    <t>1737704258</t>
  </si>
  <si>
    <t>-1766552862</t>
  </si>
  <si>
    <t>10,908*1,8</t>
  </si>
  <si>
    <t>157412612</t>
  </si>
  <si>
    <t>9,05*7,3</t>
  </si>
  <si>
    <t>-193782598</t>
  </si>
  <si>
    <t>8,75*7,0*0,15</t>
  </si>
  <si>
    <t>1638241849</t>
  </si>
  <si>
    <t>(8,75+7,0)*2*0,15</t>
  </si>
  <si>
    <t>-163191944</t>
  </si>
  <si>
    <t>575577638</t>
  </si>
  <si>
    <t>8,75*7,0*0,00489*1,25</t>
  </si>
  <si>
    <t>-729022526</t>
  </si>
  <si>
    <t>(9,05+7,85)*2*0,6*0,6*1,035</t>
  </si>
  <si>
    <t>-464190549</t>
  </si>
  <si>
    <t>(9,05+6,1)*2*0,25</t>
  </si>
  <si>
    <t>-207988065</t>
  </si>
  <si>
    <t>7,575*0,25*0,06</t>
  </si>
  <si>
    <t>1142532635</t>
  </si>
  <si>
    <t>"  atika"  (8,9+6,915*2)*0,5</t>
  </si>
  <si>
    <t>-623950711</t>
  </si>
  <si>
    <t>(8,9+6,47)*2*0,25</t>
  </si>
  <si>
    <t>-766705756</t>
  </si>
  <si>
    <t>(8,9+6,47)*2*3,3-3,0*3,0*4-1,5*0,75</t>
  </si>
  <si>
    <t>-926086513</t>
  </si>
  <si>
    <t>11,365*0,15*0,06</t>
  </si>
  <si>
    <t>-13648054</t>
  </si>
  <si>
    <t>317168170</t>
  </si>
  <si>
    <t>Překlad keramický vysoký v 23,8 cm dl 350 cm</t>
  </si>
  <si>
    <t>430230883</t>
  </si>
  <si>
    <t>415884146</t>
  </si>
  <si>
    <t>1,75+3,5*4</t>
  </si>
  <si>
    <t xml:space="preserve">D+M stropní panely Spiroll s betonovou zálivkou </t>
  </si>
  <si>
    <t>1465907442</t>
  </si>
  <si>
    <t>8,9*7,15</t>
  </si>
  <si>
    <t>-450299961</t>
  </si>
  <si>
    <t>8,9*2+7,15*2</t>
  </si>
  <si>
    <t>-584678875</t>
  </si>
  <si>
    <t>6,47*8,22</t>
  </si>
  <si>
    <t>611321191</t>
  </si>
  <si>
    <t>Příplatek k vápenocementové omítce vnitřních stropů za každých dalších 5 mm tloušťky ručně</t>
  </si>
  <si>
    <t>-2114580331</t>
  </si>
  <si>
    <t>-2102201864</t>
  </si>
  <si>
    <t>(8,22+6,47)*2*3,4-3,0*3,0*4-1,5*0,75+0,15*(1,5+0,75*2)</t>
  </si>
  <si>
    <t>1182742057</t>
  </si>
  <si>
    <t>1190427596</t>
  </si>
  <si>
    <t>3,0*4+3,0*2*4+1,5*2+0,75*2</t>
  </si>
  <si>
    <t>293897906</t>
  </si>
  <si>
    <t>40,5*1,05 'Přepočtené koeficientem množství</t>
  </si>
  <si>
    <t>1565446162</t>
  </si>
  <si>
    <t>(8,9*2+7,15*2)*0,5</t>
  </si>
  <si>
    <t>-1319093662</t>
  </si>
  <si>
    <t>16,05*1,02 'Přepočtené koeficientem množství</t>
  </si>
  <si>
    <t>1404840004</t>
  </si>
  <si>
    <t>"pohled jihovýchodní"  7,15*4,06-1,5*0,75+0,15*(1,5+0,75*2)</t>
  </si>
  <si>
    <t>"pohled severozápadní" 7,15*4,06</t>
  </si>
  <si>
    <t>"pohled jihozápadní"  8,9*3,2+0,3*0,8*2-3,0*3,0*2+0,3*(3,0+3,0*2)*2</t>
  </si>
  <si>
    <t>"pohled severovýchodní"  16,36</t>
  </si>
  <si>
    <t>335631945</t>
  </si>
  <si>
    <t>(8,9+7,15)*2*0,25</t>
  </si>
  <si>
    <t>-1664148394</t>
  </si>
  <si>
    <t>-938902199</t>
  </si>
  <si>
    <t>1,5*0,75+3,0*3,0*4</t>
  </si>
  <si>
    <t>631311137</t>
  </si>
  <si>
    <t>Mazanina tl do 240 mm z betonu prostého bez zvýšených nároků na prostředí tř. C 30/37</t>
  </si>
  <si>
    <t>-298866181</t>
  </si>
  <si>
    <t>"drátkobeton"  53,18*0,15</t>
  </si>
  <si>
    <t>631319205</t>
  </si>
  <si>
    <t>Příplatek k mazaninám za přidání ocelových vláken (drátkobeton) pro objemové vyztužení 35 kg/m3</t>
  </si>
  <si>
    <t>1646456546</t>
  </si>
  <si>
    <t>-1576009528</t>
  </si>
  <si>
    <t>53,18*0,05</t>
  </si>
  <si>
    <t>1927812659</t>
  </si>
  <si>
    <t>(7,15+1,35+8,9+0,5-3,0*2)*0,4</t>
  </si>
  <si>
    <t>-1628764263</t>
  </si>
  <si>
    <t>1,35+7,15+0,5*2+1,1+0,75</t>
  </si>
  <si>
    <t>946687187</t>
  </si>
  <si>
    <t>11,35*1,05</t>
  </si>
  <si>
    <t>1894302067</t>
  </si>
  <si>
    <t>"vnitřní"  53,18</t>
  </si>
  <si>
    <t>"vnější"  (8,9*2+1,2*4+7,15*2+1,2*4)*1,2</t>
  </si>
  <si>
    <t>2027799789</t>
  </si>
  <si>
    <t>1468027308</t>
  </si>
  <si>
    <t>1247768117</t>
  </si>
  <si>
    <t>8,9*7,15*1,1</t>
  </si>
  <si>
    <t>-1394096128</t>
  </si>
  <si>
    <t>69,999*0,0003 'Přepočtené koeficientem množství</t>
  </si>
  <si>
    <t>1824551587</t>
  </si>
  <si>
    <t>(8,9+7,15)*2*0,5</t>
  </si>
  <si>
    <t>-111514185</t>
  </si>
  <si>
    <t>16,05*0,00035 'Přepočtené koeficientem množství</t>
  </si>
  <si>
    <t>1712958740</t>
  </si>
  <si>
    <t>106760079</t>
  </si>
  <si>
    <t>69,999*1,15 'Přepočtené koeficientem množství</t>
  </si>
  <si>
    <t>711491273</t>
  </si>
  <si>
    <t>Provedení izolace proti tlakové vodě svislé z nopové folie</t>
  </si>
  <si>
    <t>-120756591</t>
  </si>
  <si>
    <t>283230240</t>
  </si>
  <si>
    <t>fólie Fondaline Plus 400, 0,4 mm</t>
  </si>
  <si>
    <t>1732187865</t>
  </si>
  <si>
    <t>16,05*1,2 'Přepočtené koeficientem množství</t>
  </si>
  <si>
    <t>-814340990</t>
  </si>
  <si>
    <t>9,9*7,9</t>
  </si>
  <si>
    <t>1675855188</t>
  </si>
  <si>
    <t>78,21*0,0003 'Přepočtené koeficientem množství</t>
  </si>
  <si>
    <t>-81579884</t>
  </si>
  <si>
    <t>-1503347976</t>
  </si>
  <si>
    <t>78,21*1,15 'Přepočtené koeficientem množství</t>
  </si>
  <si>
    <t>490434944</t>
  </si>
  <si>
    <t>-314954912</t>
  </si>
  <si>
    <t>78,2104347826087*1,15 'Přepočtené koeficientem množství</t>
  </si>
  <si>
    <t>1556437851</t>
  </si>
  <si>
    <t>-611055846</t>
  </si>
  <si>
    <t>-419814823</t>
  </si>
  <si>
    <t>78,21*5</t>
  </si>
  <si>
    <t>-967096861</t>
  </si>
  <si>
    <t>1946119228</t>
  </si>
  <si>
    <t>"vnitřní strana atiky"  (8,43+6,915*2)*0,35</t>
  </si>
  <si>
    <t>1339869005</t>
  </si>
  <si>
    <t>7,791*1,02 'Přepočtené koeficientem množství</t>
  </si>
  <si>
    <t>-142521079</t>
  </si>
  <si>
    <t>8,43*7,165</t>
  </si>
  <si>
    <t>987710596</t>
  </si>
  <si>
    <t>60,401*0,24*1,02</t>
  </si>
  <si>
    <t>260381155</t>
  </si>
  <si>
    <t xml:space="preserve">D+M bednění okrajů střech z prken vč. obložení deskami Cetris s povrchovou úpravou </t>
  </si>
  <si>
    <t>-1379032688</t>
  </si>
  <si>
    <t>8,43*0,6</t>
  </si>
  <si>
    <t>-1957330064</t>
  </si>
  <si>
    <t>"atika"   (8,9+6,915*2)*0,235</t>
  </si>
  <si>
    <t>880486796</t>
  </si>
  <si>
    <t>-2045718764</t>
  </si>
  <si>
    <t xml:space="preserve">Závětrná lišta atiky z žárově zinkovaného plechu  povrch PVC (viplanyl)  r.š.300mm </t>
  </si>
  <si>
    <t>-642037370</t>
  </si>
  <si>
    <t>"schema K01"  23,2</t>
  </si>
  <si>
    <t>Vnější a vnitřní koutová lišta žárově zinkovaný plech povrch PVC  r.š.120+260mm(viplanyl)</t>
  </si>
  <si>
    <t>-1451577480</t>
  </si>
  <si>
    <t>"schema K02,K03"  22,3</t>
  </si>
  <si>
    <t>764003</t>
  </si>
  <si>
    <t xml:space="preserve">Vnitřní nadokapní lišta  žárově zinkovaný plech povrch PVC (viplanyl) r.š.260mm  podklad OSB deska tl.18mm </t>
  </si>
  <si>
    <t>-1068329034</t>
  </si>
  <si>
    <t>"schema K04"   8,5</t>
  </si>
  <si>
    <t>764246303</t>
  </si>
  <si>
    <t>Oplechování parapetů rovných mechanicky kotvené z TiZn lesklého plechu  rš 250 mm</t>
  </si>
  <si>
    <t>1882823788</t>
  </si>
  <si>
    <t>"schema K05"  1,5</t>
  </si>
  <si>
    <t>420264820</t>
  </si>
  <si>
    <t>"schema K06"  8,4</t>
  </si>
  <si>
    <t>764541443</t>
  </si>
  <si>
    <t>Kotlík oválný (trychtýřový) pro podokapní žlaby z TiZn předzvětralého plechu 250/80 mm</t>
  </si>
  <si>
    <t>-1979203371</t>
  </si>
  <si>
    <t>2067824770</t>
  </si>
  <si>
    <t>"schema K07"   2,9</t>
  </si>
  <si>
    <t>-1839571942</t>
  </si>
  <si>
    <t xml:space="preserve">Dodávka oken plastových zasklených izolačním dvojsklem čirým vč. kování </t>
  </si>
  <si>
    <t>1509633430</t>
  </si>
  <si>
    <t>"schema 001"  1,5*0,75</t>
  </si>
  <si>
    <t>766622115</t>
  </si>
  <si>
    <t>Montáž plastových oken plochy přes 1 m2 pevných výšky do 1,5 m s rámem do zdiva</t>
  </si>
  <si>
    <t>-2063876207</t>
  </si>
  <si>
    <t>"schema 001"   1,5*0,75</t>
  </si>
  <si>
    <t>478080723</t>
  </si>
  <si>
    <t>"schema T01"   1</t>
  </si>
  <si>
    <t>607941010</t>
  </si>
  <si>
    <t>deska parapetní dřevotřísková vnitřní POSTFORMING 0,2 x 1 m</t>
  </si>
  <si>
    <t>-243666056</t>
  </si>
  <si>
    <t>1012321283</t>
  </si>
  <si>
    <t>D+M ocelová přejezdová a dorazová lišta výšky 19mm  vč. nátěru</t>
  </si>
  <si>
    <t>-395341329</t>
  </si>
  <si>
    <t>"schema Z01"  3,0*4</t>
  </si>
  <si>
    <t xml:space="preserve">Dodávka garážových vrat sekčních zateplených lamelových vč. dálkového ovládání vč. kování 3000/3000mm </t>
  </si>
  <si>
    <t>-677660957</t>
  </si>
  <si>
    <t>"schema 002, 003,004"   4</t>
  </si>
  <si>
    <t>-1622081892</t>
  </si>
  <si>
    <t>783</t>
  </si>
  <si>
    <t>Dokončovací práce - nátěry</t>
  </si>
  <si>
    <t>783913151</t>
  </si>
  <si>
    <t>Penetrační syntetický nátěr hladkých betonových podlah</t>
  </si>
  <si>
    <t>46946597</t>
  </si>
  <si>
    <t>783937151</t>
  </si>
  <si>
    <t>Krycí jednonásobný epoxidový vodou ředitelný nátěr betonové podlahy</t>
  </si>
  <si>
    <t>1408745696</t>
  </si>
  <si>
    <t>222743581</t>
  </si>
  <si>
    <t>53,183+63,217-5,0*4+1,5*0,75</t>
  </si>
  <si>
    <t>1871681423</t>
  </si>
  <si>
    <t>D+M rozvody elektro vč.svítidel</t>
  </si>
  <si>
    <t>675203412</t>
  </si>
  <si>
    <t xml:space="preserve">TRUTNOV 17 - SO 12-Sklad </t>
  </si>
  <si>
    <t>122201101</t>
  </si>
  <si>
    <t>Odkopávky a prokopávky nezapažené v hornině tř. 3 objem do 100 m3</t>
  </si>
  <si>
    <t>1164396696</t>
  </si>
  <si>
    <t>"pro okapových odník " 10,93*0,6*0,2+6,15*0,55*0,2</t>
  </si>
  <si>
    <t>"pro zpevněnou plochu "  10,93*2,35*0,24+6,15*2,35*0,24</t>
  </si>
  <si>
    <t>-562920313</t>
  </si>
  <si>
    <t>0,5*0,5*1,0*8</t>
  </si>
  <si>
    <t>-615953875</t>
  </si>
  <si>
    <t>11,621+2,0</t>
  </si>
  <si>
    <t>-506329804</t>
  </si>
  <si>
    <t>-1419529368</t>
  </si>
  <si>
    <t>-70456203</t>
  </si>
  <si>
    <t>13,621*1,8</t>
  </si>
  <si>
    <t>-1834048259</t>
  </si>
  <si>
    <t>6,15*0,55+10,93*0,6+10,93*2,35+6,15*2,35</t>
  </si>
  <si>
    <t>275313511</t>
  </si>
  <si>
    <t>Základové patky z betonu tř. C 12/15</t>
  </si>
  <si>
    <t>1388815136</t>
  </si>
  <si>
    <t>0,5*0,5*1,1*8*1,035</t>
  </si>
  <si>
    <t>-937022565</t>
  </si>
  <si>
    <t>0,5*4*0,1*8</t>
  </si>
  <si>
    <t>1311182815</t>
  </si>
  <si>
    <t>310238211</t>
  </si>
  <si>
    <t>Zazdívka otvorů pl do 1 m2 ve zdivu nadzákladovém cihlami pálenými na MVC</t>
  </si>
  <si>
    <t>-1469632597</t>
  </si>
  <si>
    <t>1,1*0,25*0,3</t>
  </si>
  <si>
    <t>2006680438</t>
  </si>
  <si>
    <t>0,55*2,05*0,3</t>
  </si>
  <si>
    <t>-867838993</t>
  </si>
  <si>
    <t>1,3*0,3*0,15*2+1,5*0,3*0,15*3</t>
  </si>
  <si>
    <t>317944323</t>
  </si>
  <si>
    <t>Válcované nosníky č.14 až 22 dodatečně osazované do připravených otvorů</t>
  </si>
  <si>
    <t>-1681485956</t>
  </si>
  <si>
    <t>1,5*3*0,0159*3+1,3*3*2*0,0159</t>
  </si>
  <si>
    <t>340239226</t>
  </si>
  <si>
    <t>Zazdívka otvorů pl do 4 m2 v příčkách nebo stěnách z cihel POROTHERM P+D tl 140 mm</t>
  </si>
  <si>
    <t>1507981767</t>
  </si>
  <si>
    <t>0,9*2,05</t>
  </si>
  <si>
    <t>-528953069</t>
  </si>
  <si>
    <t>(3,99+5,4)*2*3,35+(3,84+5,4)*2*3,35-1,1*1,1*4-0,8*1,97*2</t>
  </si>
  <si>
    <t>736568879</t>
  </si>
  <si>
    <t>"ostění"  116,829*0,05</t>
  </si>
  <si>
    <t>631311134</t>
  </si>
  <si>
    <t>Mazanina tl do 240 mm z betonu prostého bez zvýšených nároků na prostředí tř. C 16/20</t>
  </si>
  <si>
    <t>-1997626108</t>
  </si>
  <si>
    <t>23,54*0,13*2</t>
  </si>
  <si>
    <t>-1043399873</t>
  </si>
  <si>
    <t>2003808384</t>
  </si>
  <si>
    <t>23,54*2*0,0031*1,25</t>
  </si>
  <si>
    <t>-1688275681</t>
  </si>
  <si>
    <t>23,54*2</t>
  </si>
  <si>
    <t>633811111</t>
  </si>
  <si>
    <t>Broušení nerovností betonových podlah do 2 mm - stržení šlemu</t>
  </si>
  <si>
    <t>-1665098502</t>
  </si>
  <si>
    <t>633811119</t>
  </si>
  <si>
    <t>Příplatek k broušení nerovností betonových podlah ZKD 1 mm úběru</t>
  </si>
  <si>
    <t>-827610224</t>
  </si>
  <si>
    <t>23,54*2*2</t>
  </si>
  <si>
    <t>-1248688752</t>
  </si>
  <si>
    <t>5,4*4+3,84*2+3,99*2</t>
  </si>
  <si>
    <t>635111232</t>
  </si>
  <si>
    <t>Násyp pod podlahy z drobného kameniva 0-4 se zhutněním</t>
  </si>
  <si>
    <t>-1014501582</t>
  </si>
  <si>
    <t>40,138*0,1</t>
  </si>
  <si>
    <t>-1269741866</t>
  </si>
  <si>
    <t>40,183*0,05</t>
  </si>
  <si>
    <t>1626344719</t>
  </si>
  <si>
    <t>6,15*0,55+10,93*0,6</t>
  </si>
  <si>
    <t>1747088421</t>
  </si>
  <si>
    <t>6,15*2,35+10,93*2,35</t>
  </si>
  <si>
    <t>-427422769</t>
  </si>
  <si>
    <t>6,7+2,35+10,93+2,35+6,15+0,55+10,93+0,55</t>
  </si>
  <si>
    <t>168581687</t>
  </si>
  <si>
    <t>40,51*1,05 'Přepočtené koeficientem množství</t>
  </si>
  <si>
    <t>-670441146</t>
  </si>
  <si>
    <t>"vnitřní"  23,54*2</t>
  </si>
  <si>
    <t>"vnější"   (8,58*2+1,2*4+6,15*2+1,2*4)*1,2</t>
  </si>
  <si>
    <t>952901221</t>
  </si>
  <si>
    <t>Vyčištění budov průmyslových objektů při jakékoliv výšce podlaží</t>
  </si>
  <si>
    <t>996432008</t>
  </si>
  <si>
    <t>8,58*6,15</t>
  </si>
  <si>
    <t>965042241</t>
  </si>
  <si>
    <t>Bourání podkladů pod dlažby nebo mazanin betonových nebo z litého asfaltu tl přes 100 mm pl pře 4 m2</t>
  </si>
  <si>
    <t>-1127585514</t>
  </si>
  <si>
    <t>23,54*0,15*2</t>
  </si>
  <si>
    <t>1705462820</t>
  </si>
  <si>
    <t>2136116870</t>
  </si>
  <si>
    <t>0,3*1,5</t>
  </si>
  <si>
    <t>981311548</t>
  </si>
  <si>
    <t>0,9*1,5+1,1*1,1</t>
  </si>
  <si>
    <t>2101833843</t>
  </si>
  <si>
    <t>0,8*1,97*2</t>
  </si>
  <si>
    <t>971033641</t>
  </si>
  <si>
    <t>Vybourání otvorů ve zdivu cihelném pl do 4 m2 na MVC nebo MV tl do 300 mm</t>
  </si>
  <si>
    <t>-1213506941</t>
  </si>
  <si>
    <t>0,75*2,1*0,3+0,9*2,05*0,3*2+1,1*1,1*0,3</t>
  </si>
  <si>
    <t>974031664</t>
  </si>
  <si>
    <t>Vysekání rýh ve zdivu cihelném pro vtahování nosníků hl do 150 mm v do 150 mm</t>
  </si>
  <si>
    <t>1097217726</t>
  </si>
  <si>
    <t>1,5*3*3+1,3*3*2</t>
  </si>
  <si>
    <t>Otlučení vnitřní vápenné nebo vápenocementové omítky stěn stěn v rozsahu do 100 %</t>
  </si>
  <si>
    <t>-1560280083</t>
  </si>
  <si>
    <t>(3,99+5,4)*2*3,2*2-1,1*1,1-0,8*1,97*2-0,9*1,5-0,8*1,97</t>
  </si>
  <si>
    <t>978015391</t>
  </si>
  <si>
    <t>Otlučení vnější vápenné nebo vápenocementové vnější omítky stupně členitosti 1 a 2 rozsahu do 100%</t>
  </si>
  <si>
    <t>-610292690</t>
  </si>
  <si>
    <t>(6,15*2+8,58*2+0,15*2)*3,7-0,8*1,97-0,9*1,5-1,1*1,1</t>
  </si>
  <si>
    <t>586315319</t>
  </si>
  <si>
    <t>-841556278</t>
  </si>
  <si>
    <t>-1561018877</t>
  </si>
  <si>
    <t>36,016*9</t>
  </si>
  <si>
    <t>120848173</t>
  </si>
  <si>
    <t>-1797961974</t>
  </si>
  <si>
    <t>-147300675</t>
  </si>
  <si>
    <t>23,54*2*1,15</t>
  </si>
  <si>
    <t>-2139238997</t>
  </si>
  <si>
    <t>54,142*0,0003 'Přepočtené koeficientem množství</t>
  </si>
  <si>
    <t>711131811</t>
  </si>
  <si>
    <t>Odstranění izolace proti zemní vlhkosti vodorovné</t>
  </si>
  <si>
    <t>1639298397</t>
  </si>
  <si>
    <t>23,54*2*1,1</t>
  </si>
  <si>
    <t>881618417</t>
  </si>
  <si>
    <t>628361090</t>
  </si>
  <si>
    <t>pás těžký asfaltovaný Bitagit 40 Al mineral</t>
  </si>
  <si>
    <t>1334374642</t>
  </si>
  <si>
    <t>54,142*1,15 'Přepočtené koeficientem množství</t>
  </si>
  <si>
    <t>-125197171</t>
  </si>
  <si>
    <t>712363401</t>
  </si>
  <si>
    <t>Provedení povlak krytiny mechanicky kotvenou do betonu TI tl do 100 mm vnitřní pole, budova v do 18m</t>
  </si>
  <si>
    <t>2086583776</t>
  </si>
  <si>
    <t>8,88*6,45*1,1</t>
  </si>
  <si>
    <t>-995272972</t>
  </si>
  <si>
    <t>63,004*1,15 'Přepočtené koeficientem množství</t>
  </si>
  <si>
    <t>1396991747</t>
  </si>
  <si>
    <t>693111010</t>
  </si>
  <si>
    <t>textilie GETEX IMPREGNOVANÝ pestrá 300 g/m3 š 200 cm</t>
  </si>
  <si>
    <t>-1578550768</t>
  </si>
  <si>
    <t xml:space="preserve">Provedení povlakové krytiny střech do 10° připevnění izolace kotvícími terči  vč. dodávky </t>
  </si>
  <si>
    <t>-958874601</t>
  </si>
  <si>
    <t>63,004*5</t>
  </si>
  <si>
    <t>1007600892</t>
  </si>
  <si>
    <t>-945795953</t>
  </si>
  <si>
    <t>762331812</t>
  </si>
  <si>
    <t>Demontáž vázaných kcí krovů z hranolů průřezové plochy do 224 cm2</t>
  </si>
  <si>
    <t>2015617369</t>
  </si>
  <si>
    <t>8,88*2+6,45*8</t>
  </si>
  <si>
    <t>762332131</t>
  </si>
  <si>
    <t>Montáž vázaných kcí krovů pravidelných z hraněného řeziva průřezové plochy do 120 cm2</t>
  </si>
  <si>
    <t>-254919005</t>
  </si>
  <si>
    <t>2,35*18</t>
  </si>
  <si>
    <t>762332132</t>
  </si>
  <si>
    <t>Montáž vázaných kcí krovů pravidelných z hraněného řeziva průřezové plochy do 224 cm2</t>
  </si>
  <si>
    <t>-237717854</t>
  </si>
  <si>
    <t>6,05*8+2,4*8+6,15+8,25+8,5+10,93+8,88*2</t>
  </si>
  <si>
    <t>-750541096</t>
  </si>
  <si>
    <t>2,35*18*0,08*0,1*1,1</t>
  </si>
  <si>
    <t>řezivo jehličnaté hranol jakost I nad 120 cm2</t>
  </si>
  <si>
    <t>-37597172</t>
  </si>
  <si>
    <t>6,05*8*0,14*0,1*1,1+2,4*8*0,15*0,15*1,1+(6,15+8,25)*0,14*0,16*1,1+(8,5+10,93)*0,15*0,15*1,1</t>
  </si>
  <si>
    <t>8,88*2*0,12*0,14*1,1</t>
  </si>
  <si>
    <t>Bednění střech rovných z desek OSB tl 25 mm na sraz šroubovaných na krokve</t>
  </si>
  <si>
    <t>-1950113637</t>
  </si>
  <si>
    <t>2,35*7,2+9,4*2,35+8,88*6,45</t>
  </si>
  <si>
    <t>762341811</t>
  </si>
  <si>
    <t>Demontáž bednění střech z prken</t>
  </si>
  <si>
    <t>-1303996113</t>
  </si>
  <si>
    <t>8,88*6,45</t>
  </si>
  <si>
    <t>762395000</t>
  </si>
  <si>
    <t>Spojovací prostředky pro montáž krovu, bednění, laťování, světlíky, klíny</t>
  </si>
  <si>
    <t>696364971</t>
  </si>
  <si>
    <t>762511234</t>
  </si>
  <si>
    <t>Podlahové kce podkladové z desek OSB tl 18 mm broušených na pero a drážku lepených</t>
  </si>
  <si>
    <t>-853399401</t>
  </si>
  <si>
    <t>1,1*0,17*4</t>
  </si>
  <si>
    <t>-1433605349</t>
  </si>
  <si>
    <t>1933255603</t>
  </si>
  <si>
    <t>763131431</t>
  </si>
  <si>
    <t>SDK podhled deska 1xDF 12,5 bez TI dvouvrstvá spodní kce profil CD+UD</t>
  </si>
  <si>
    <t>-1048348980</t>
  </si>
  <si>
    <t>763131714</t>
  </si>
  <si>
    <t>SDK podhled základní penetrační nátěr</t>
  </si>
  <si>
    <t>-777547790</t>
  </si>
  <si>
    <t>998763401</t>
  </si>
  <si>
    <t>Přesun hmot procentní pro sádrokartonové konstrukce v objektech v do 6 m</t>
  </si>
  <si>
    <t>627762658</t>
  </si>
  <si>
    <t>764001831</t>
  </si>
  <si>
    <t>Demontáž krytiny z taškových tabulí do suti</t>
  </si>
  <si>
    <t>1743830871</t>
  </si>
  <si>
    <t>-2091324650</t>
  </si>
  <si>
    <t>0,9+1,1</t>
  </si>
  <si>
    <t>764004801</t>
  </si>
  <si>
    <t>Demontáž podokapního žlabu do suti</t>
  </si>
  <si>
    <t>-1855495820</t>
  </si>
  <si>
    <t>-1952305254</t>
  </si>
  <si>
    <t>764111641</t>
  </si>
  <si>
    <t>Krytina střechy rovné drážkováním ze svitků z Pz plechu s povrchovou úpravou rš 670 mm sklonu do 30°</t>
  </si>
  <si>
    <t>2093858081</t>
  </si>
  <si>
    <t>2,35*7,2+9,4*2,35</t>
  </si>
  <si>
    <t>1778328824</t>
  </si>
  <si>
    <t>"schema K03"  26,2</t>
  </si>
  <si>
    <t>764212663</t>
  </si>
  <si>
    <t>Oplechování rovné okapové hrany z Pz s povrchovou úpravou rš 250 mm</t>
  </si>
  <si>
    <t>54491275</t>
  </si>
  <si>
    <t>"schema K02"   28,3</t>
  </si>
  <si>
    <t>Oplechování parapetů rovných celoplošně lepené z TiZn lesklého plechu rš 170mm</t>
  </si>
  <si>
    <t>-1460354624</t>
  </si>
  <si>
    <t>"schema K01"  1,1*4</t>
  </si>
  <si>
    <t>1915021215</t>
  </si>
  <si>
    <t>"schema K04-K06"  8,5+11,0+8,9</t>
  </si>
  <si>
    <t>354178733</t>
  </si>
  <si>
    <t>"schema K07,K08"  2,4*2+3,1</t>
  </si>
  <si>
    <t>944560866</t>
  </si>
  <si>
    <t xml:space="preserve">Dodávka oken plastových zasklení izolačním dvojsklem vč. kování 1100/1100mm </t>
  </si>
  <si>
    <t>-1160333178</t>
  </si>
  <si>
    <t>"schema 001"   4</t>
  </si>
  <si>
    <t>766441811</t>
  </si>
  <si>
    <t>Demontáž parapetních desek dřevěných nebo plastových šířky do 30 cm délky do 1,0 m</t>
  </si>
  <si>
    <t>2069256670</t>
  </si>
  <si>
    <t>766441821</t>
  </si>
  <si>
    <t>Demontáž parapetních desek dřevěných nebo plastových šířky do 30 cm délky přes 1,0 m</t>
  </si>
  <si>
    <t>-1631223044</t>
  </si>
  <si>
    <t>520630492</t>
  </si>
  <si>
    <t>"schema 001"  1,1*1,1</t>
  </si>
  <si>
    <t>-872796318</t>
  </si>
  <si>
    <t>"schema T01"   4</t>
  </si>
  <si>
    <t>1401453557</t>
  </si>
  <si>
    <t>1,1*4</t>
  </si>
  <si>
    <t>-1963229803</t>
  </si>
  <si>
    <t xml:space="preserve">Dodávka dveří vstupníchhliníkových plných 1kř. 900/2020mm zateplených vč. kování </t>
  </si>
  <si>
    <t>-1838666570</t>
  </si>
  <si>
    <t>"schema D01"  2</t>
  </si>
  <si>
    <t>-466279387</t>
  </si>
  <si>
    <t>1799050980</t>
  </si>
  <si>
    <t xml:space="preserve">Montáž podlah keramických režných hladkých lepených flexibilním lepidlem do 12 ks/m2 vč. soklíků </t>
  </si>
  <si>
    <t>1227888356</t>
  </si>
  <si>
    <t>597614080</t>
  </si>
  <si>
    <t>dlaždice keramické slinuté neglazované mrazuvzdorné TAURUS Color Light Grey S 29,8 x 29,8 x 0,9 cm</t>
  </si>
  <si>
    <t>923508663</t>
  </si>
  <si>
    <t>51,788*1,1</t>
  </si>
  <si>
    <t>-288884338</t>
  </si>
  <si>
    <t>-894033143</t>
  </si>
  <si>
    <t>1695377597</t>
  </si>
  <si>
    <t>-1580022718</t>
  </si>
  <si>
    <t>23,84*2+(3,99+5,4)*2*3,35+(3,84+5,4)*2*3,35</t>
  </si>
  <si>
    <t>334158373</t>
  </si>
  <si>
    <t>1525753057</t>
  </si>
  <si>
    <t>TRUTNOV 18 - SO 13-Ohniště a sezení</t>
  </si>
  <si>
    <t>-1139223987</t>
  </si>
  <si>
    <t>-2064330778</t>
  </si>
  <si>
    <t>1331406848</t>
  </si>
  <si>
    <t>242555631</t>
  </si>
  <si>
    <t>1387429970</t>
  </si>
  <si>
    <t>-1515220052</t>
  </si>
  <si>
    <t>1967649939</t>
  </si>
  <si>
    <t>-108537470</t>
  </si>
  <si>
    <t>794782896</t>
  </si>
  <si>
    <t>1639061432</t>
  </si>
  <si>
    <t>-1812064853</t>
  </si>
  <si>
    <t>910285056</t>
  </si>
  <si>
    <t>916241213</t>
  </si>
  <si>
    <t>Osazení obrubníku kamenného stojatého s boční opěrou do lože z betonu prostého</t>
  </si>
  <si>
    <t>-721381129</t>
  </si>
  <si>
    <t>2*3,14*0,7</t>
  </si>
  <si>
    <t>583802200</t>
  </si>
  <si>
    <t>krajník silniční kamenný, (bSM) žula, G 3 11x25x80-250</t>
  </si>
  <si>
    <t>-587490677</t>
  </si>
  <si>
    <t>917001</t>
  </si>
  <si>
    <t xml:space="preserve">D+M komín nerez DN 600mm </t>
  </si>
  <si>
    <t>1029532225</t>
  </si>
  <si>
    <t>1479997941</t>
  </si>
  <si>
    <t>-277239750</t>
  </si>
  <si>
    <t>1669436488</t>
  </si>
  <si>
    <t>-928312938</t>
  </si>
  <si>
    <t>-531977453</t>
  </si>
  <si>
    <t>498970320</t>
  </si>
  <si>
    <t>-99181873</t>
  </si>
  <si>
    <t>Bednění střech rovných z desek OSB tl 30mm na sraz šroubovaných na krokve</t>
  </si>
  <si>
    <t>-2146620360</t>
  </si>
  <si>
    <t>369427756</t>
  </si>
  <si>
    <t>-1271616347</t>
  </si>
  <si>
    <t>773875803</t>
  </si>
  <si>
    <t>-140692209</t>
  </si>
  <si>
    <t>605121210</t>
  </si>
  <si>
    <t>řezivo jehličnaté hranol jakost I-II délka 4 - 5 m lepené profily</t>
  </si>
  <si>
    <t>943334336</t>
  </si>
  <si>
    <t>1471973892</t>
  </si>
  <si>
    <t>148808770</t>
  </si>
  <si>
    <t>106205084</t>
  </si>
  <si>
    <t>313263598</t>
  </si>
  <si>
    <t>1228927951</t>
  </si>
  <si>
    <t>"schema K01"  1,87</t>
  </si>
  <si>
    <t>-1122221027</t>
  </si>
  <si>
    <t>"schema K02"  33,6</t>
  </si>
  <si>
    <t>2106528747</t>
  </si>
  <si>
    <t>-57758720</t>
  </si>
  <si>
    <t xml:space="preserve">D+M kamenná dlažba žulová do suchého betonu </t>
  </si>
  <si>
    <t>1946387170</t>
  </si>
  <si>
    <t>-957545804</t>
  </si>
  <si>
    <t>-1651421563</t>
  </si>
  <si>
    <t>TRUTNOV 19 - SO 14-Sadové úpravy ,mobiliář</t>
  </si>
  <si>
    <t>180501111</t>
  </si>
  <si>
    <t>Sejmutí ornice,výsadba stromů a keřů ,terénní úpravy,zatrávnění ploch</t>
  </si>
  <si>
    <t>1194391926</t>
  </si>
  <si>
    <t>TRUTNOV 20 - SO 15-Areálové komunikace</t>
  </si>
  <si>
    <t>1095726949</t>
  </si>
  <si>
    <t>1119652096</t>
  </si>
  <si>
    <t>1693158314</t>
  </si>
  <si>
    <t>-1862837781</t>
  </si>
  <si>
    <t>385,0*0,5</t>
  </si>
  <si>
    <t>1809379663</t>
  </si>
  <si>
    <t>385,0-233,0</t>
  </si>
  <si>
    <t>298991039</t>
  </si>
  <si>
    <t>716508809</t>
  </si>
  <si>
    <t>-119063601</t>
  </si>
  <si>
    <t>152,0*1,8</t>
  </si>
  <si>
    <t>-853861286</t>
  </si>
  <si>
    <t>271572211</t>
  </si>
  <si>
    <t>Podsyp pod základové konstrukce se zhutněním z netříděného štěrkopísku</t>
  </si>
  <si>
    <t>-1437532557</t>
  </si>
  <si>
    <t>334214521</t>
  </si>
  <si>
    <t>Zdivo nadzákladové opěrných zdí z lomového kamene do drátěných gabionů na sucho</t>
  </si>
  <si>
    <t>-2022676093</t>
  </si>
  <si>
    <t>53,0*0,5*1,5</t>
  </si>
  <si>
    <t>561081121</t>
  </si>
  <si>
    <t>Zřízení podkladu ze zeminy upravené vápnem, cementem, směsnými pojivy tl 500 mm plochy do 5000 m2</t>
  </si>
  <si>
    <t>-1007119843</t>
  </si>
  <si>
    <t>585301700</t>
  </si>
  <si>
    <t>vápno nehašené bezprašné Proviacal ST</t>
  </si>
  <si>
    <t>263664276</t>
  </si>
  <si>
    <t>1816,0*1,2*0,035</t>
  </si>
  <si>
    <t>564831111</t>
  </si>
  <si>
    <t>Podklad ze štěrkodrtě ŠD tl 100 mm</t>
  </si>
  <si>
    <t>1878311004</t>
  </si>
  <si>
    <t>1785297504</t>
  </si>
  <si>
    <t>-1738756303</t>
  </si>
  <si>
    <t>564871111</t>
  </si>
  <si>
    <t>Podklad ze štěrkodrtě ŠD tl 250 mm</t>
  </si>
  <si>
    <t>-1470621420</t>
  </si>
  <si>
    <t>1002,8+29,5</t>
  </si>
  <si>
    <t>564962111</t>
  </si>
  <si>
    <t>Podklad z mechanicky zpevněného kameniva MZK tl 200 mm</t>
  </si>
  <si>
    <t>2017847288</t>
  </si>
  <si>
    <t>581141212</t>
  </si>
  <si>
    <t>Kryt cementobetonový vozovek skupiny CB II tl 210 mm</t>
  </si>
  <si>
    <t>-1496543630</t>
  </si>
  <si>
    <t>596211113</t>
  </si>
  <si>
    <t>Kladení zámkové dlažby komunikací pro pěší tl 60 mm skupiny A pl přes 300 m2</t>
  </si>
  <si>
    <t>-890707707</t>
  </si>
  <si>
    <t>592453040</t>
  </si>
  <si>
    <t>dlažba se zámkem BEST-BEATON 20x16,5x6 cm přírodní</t>
  </si>
  <si>
    <t>-1093789952</t>
  </si>
  <si>
    <t>592453080</t>
  </si>
  <si>
    <t>dlažba BEST-KLASIKO 20 x 10 x 6 cm přírodní</t>
  </si>
  <si>
    <t>-283428718</t>
  </si>
  <si>
    <t>596212213</t>
  </si>
  <si>
    <t>Kladení zámkové dlažby pozemních komunikací tl 80 mm skupiny A pl přes 300 m2</t>
  </si>
  <si>
    <t>-1442927930</t>
  </si>
  <si>
    <t>592453000</t>
  </si>
  <si>
    <t>dlažba se zámkem BEST-BEATON 20x16,5x8 cm přírodní</t>
  </si>
  <si>
    <t>798335569</t>
  </si>
  <si>
    <t>959,2*1,05 'Přepočtené koeficientem množství</t>
  </si>
  <si>
    <t>637121111</t>
  </si>
  <si>
    <t>Okapový chodník z kačírku tl 100 mm s udusáním</t>
  </si>
  <si>
    <t>1138050378</t>
  </si>
  <si>
    <t>916002</t>
  </si>
  <si>
    <t xml:space="preserve">D+M uliční vpusť se sifonem </t>
  </si>
  <si>
    <t>1692231533</t>
  </si>
  <si>
    <t>916003</t>
  </si>
  <si>
    <t>Úprava betonového povrchu striáží</t>
  </si>
  <si>
    <t>510666228</t>
  </si>
  <si>
    <t>-2011344291</t>
  </si>
  <si>
    <t>378,0</t>
  </si>
  <si>
    <t>592174650</t>
  </si>
  <si>
    <t>obrubník betonový silniční Standard 100x15x25 cm</t>
  </si>
  <si>
    <t>1917558420</t>
  </si>
  <si>
    <t>286*1,05 'Přepočtené koeficientem množství</t>
  </si>
  <si>
    <t>-1451073344</t>
  </si>
  <si>
    <t>73*1,05 'Přepočtené koeficientem množství</t>
  </si>
  <si>
    <t>592174690</t>
  </si>
  <si>
    <t>obrubník betonový silniční přechodový L + P Standard 100x15x15-25 cm</t>
  </si>
  <si>
    <t>-1717426076</t>
  </si>
  <si>
    <t>19*1,05 'Přepočtené koeficientem množství</t>
  </si>
  <si>
    <t>457854207</t>
  </si>
  <si>
    <t>592172100</t>
  </si>
  <si>
    <t>obrubník betonový zahradní ABO 014-19 šedý 100 x 5 x 25 cm</t>
  </si>
  <si>
    <t>1286884686</t>
  </si>
  <si>
    <t>1080*1,05 'Přepočtené koeficientem množství</t>
  </si>
  <si>
    <t>919726121</t>
  </si>
  <si>
    <t>Geotextilie pro ochranu, separaci a filtraci netkaná měrná hmotnost do 200 g/m2</t>
  </si>
  <si>
    <t>-1807074059</t>
  </si>
  <si>
    <t>-547567951</t>
  </si>
  <si>
    <t>TRUTNOV 22 - SO 17-Opěrné stěny</t>
  </si>
  <si>
    <t>-367084423</t>
  </si>
  <si>
    <t>(5,1+1,53)*0,5*0,5+(5,0+6,1)*0,6*0,6</t>
  </si>
  <si>
    <t>1970126741</t>
  </si>
  <si>
    <t>132201202</t>
  </si>
  <si>
    <t>Hloubení rýh š do 2000 mm v hornině tř. 3 objemu do 1000 m3</t>
  </si>
  <si>
    <t>1985187481</t>
  </si>
  <si>
    <t>7,7*1,9*1,2+19,0*1,9*1,2+18,46*2,2*1,2</t>
  </si>
  <si>
    <t>132201209</t>
  </si>
  <si>
    <t>Příplatek za lepivost k hloubení rýh š do 2000 mm v hornině tř. 3</t>
  </si>
  <si>
    <t>2022104709</t>
  </si>
  <si>
    <t>161101101</t>
  </si>
  <si>
    <t>Svislé přemístění výkopku z horniny tř. 1 až 4 hl výkopu do 2,5 m</t>
  </si>
  <si>
    <t>98753214</t>
  </si>
  <si>
    <t>-592001414</t>
  </si>
  <si>
    <t>5,654+109,61</t>
  </si>
  <si>
    <t>-663523631</t>
  </si>
  <si>
    <t>-2120473297</t>
  </si>
  <si>
    <t>-864385230</t>
  </si>
  <si>
    <t>115,264*1,8</t>
  </si>
  <si>
    <t>274321411</t>
  </si>
  <si>
    <t>Základové pasy ze ŽB bez zvýšených nároků na prostředí tř. C 20/25</t>
  </si>
  <si>
    <t>726737018</t>
  </si>
  <si>
    <t>5,654*1,035+7,7*1,2*1,2*1,035+19,0*1,2*1,2*1,035+18,46*1,9*1,2*1,035</t>
  </si>
  <si>
    <t>274361821</t>
  </si>
  <si>
    <t>Výztuž základových pásů betonářskou ocelí 10 505 (R)</t>
  </si>
  <si>
    <t>-934928396</t>
  </si>
  <si>
    <t>89,207*0,06</t>
  </si>
  <si>
    <t>339921132</t>
  </si>
  <si>
    <t>Osazování betonových palisád do betonového základu v řadě výšky prvku přes 0,5 do 1 m</t>
  </si>
  <si>
    <t>-1393737352</t>
  </si>
  <si>
    <t>2,1*2</t>
  </si>
  <si>
    <t>592284080</t>
  </si>
  <si>
    <t>BEST-PALISÁDA PREMIUM betonová přírodní 11x11x60 cm</t>
  </si>
  <si>
    <t>1695608790</t>
  </si>
  <si>
    <t>4,2*9</t>
  </si>
  <si>
    <t>Stěny nosné ze ŽB tř. C 25/30 vč. dilatačních spár</t>
  </si>
  <si>
    <t>-1956940456</t>
  </si>
  <si>
    <t>(1,53+5,1)*0,3*1,5+(4,75+6,0)*0,5*1,5+7,7*0,8*1,45+35,88*0,7*0,25+35,88*1,2*0,2</t>
  </si>
  <si>
    <t>19,0*0,8*1,45+18,46*1,05*4,12</t>
  </si>
  <si>
    <t>-1125596004</t>
  </si>
  <si>
    <t>(1,53+5,1)*1,5*2+(4,75+6,0)*1,5*2+7,7*1,45*2+35,88*1,45*2+19,0*1,45*2+18,46*4,12*2</t>
  </si>
  <si>
    <t>1821958502</t>
  </si>
  <si>
    <t>1329676673</t>
  </si>
  <si>
    <t>136,766*0,125</t>
  </si>
  <si>
    <t>-1256446637</t>
  </si>
  <si>
    <t>(5,1+1,53)*1,0*1,5+(4,75+0,6)*1,0*1,5+7,7*0,5*1,5</t>
  </si>
  <si>
    <t>35,88*0,3*1,2+37,46*0,5*4,12</t>
  </si>
  <si>
    <t>962022391</t>
  </si>
  <si>
    <t>Bourání zdiva nadzákladového kamenného na MV nebo MVC přes 1 m3</t>
  </si>
  <si>
    <t>327642106</t>
  </si>
  <si>
    <t>"část opěrné stěny "  35,88*0,8*1,45</t>
  </si>
  <si>
    <t>234560977</t>
  </si>
  <si>
    <t>955796286</t>
  </si>
  <si>
    <t>-1951392416</t>
  </si>
  <si>
    <t>104,053*9</t>
  </si>
  <si>
    <t>997013801</t>
  </si>
  <si>
    <t>Poplatek za uložení stavebního betonového odpadu na skládce (skládkovné)</t>
  </si>
  <si>
    <t>871319520</t>
  </si>
  <si>
    <t>998012021</t>
  </si>
  <si>
    <t>Přesun hmot pro budovy monolitické v do 6 m</t>
  </si>
  <si>
    <t>-864111168</t>
  </si>
  <si>
    <t>TRUTNOV 23 - SO 18-Vodovod</t>
  </si>
  <si>
    <t xml:space="preserve">    8 - Trubní vedení</t>
  </si>
  <si>
    <t>Trubní vedení</t>
  </si>
  <si>
    <t>871361101</t>
  </si>
  <si>
    <t>D+M venkovní vodovod vč. zemních prací</t>
  </si>
  <si>
    <t>-1312017041</t>
  </si>
  <si>
    <t>TRUTNOV 24 - SO 19-Kanalizace splašková</t>
  </si>
  <si>
    <t>811371111</t>
  </si>
  <si>
    <t>D+M rozvody splaškové kanalizace vč. zemních prací</t>
  </si>
  <si>
    <t>-2072914295</t>
  </si>
  <si>
    <t xml:space="preserve">TRUTNOV 25 - SO 20-Kanalizace dešťová </t>
  </si>
  <si>
    <t>871360310</t>
  </si>
  <si>
    <t>D+M rozvody dešťové kanalizace vč. zemních prací</t>
  </si>
  <si>
    <t>1464660132</t>
  </si>
  <si>
    <t>TRUTNOV 26 - SO 21-Přípojka NN-areálový rozvod</t>
  </si>
  <si>
    <t>D+M kabelové rozvody EI-NN vč. zemních prací</t>
  </si>
  <si>
    <t>1515355422</t>
  </si>
  <si>
    <t>TRUTNOV 27 - SO 22-Veřejné a areálové osvětlení</t>
  </si>
  <si>
    <t>D+M veřejné a areálové osvětlení vč. zemních prací</t>
  </si>
  <si>
    <t>557330664</t>
  </si>
  <si>
    <t>TRUTNOV 28 - SO 23-Slaboproudé přípojky</t>
  </si>
  <si>
    <t xml:space="preserve">    22-M - Slaboproudé rozvody</t>
  </si>
  <si>
    <t>Slaboproudé rozvody</t>
  </si>
  <si>
    <t xml:space="preserve">D+M venkovních slaboproudých rozvodů </t>
  </si>
  <si>
    <t>1016136705</t>
  </si>
  <si>
    <t>TRUTNOV 29 - SO 24-Oplocení</t>
  </si>
  <si>
    <t>-477364412</t>
  </si>
  <si>
    <t>19,16*0,25</t>
  </si>
  <si>
    <t>-1776142676</t>
  </si>
  <si>
    <t>0,3*0,3*0,6*9</t>
  </si>
  <si>
    <t>-549331804</t>
  </si>
  <si>
    <t>-1783196150</t>
  </si>
  <si>
    <t>-2057205297</t>
  </si>
  <si>
    <t>-196059912</t>
  </si>
  <si>
    <t>0,486*1,8</t>
  </si>
  <si>
    <t>50804040</t>
  </si>
  <si>
    <t>1166554001</t>
  </si>
  <si>
    <t>0,3*0,3*0,8*9*1,035</t>
  </si>
  <si>
    <t>1131200462</t>
  </si>
  <si>
    <t>0,3*4*0,2*9</t>
  </si>
  <si>
    <t>754099428</t>
  </si>
  <si>
    <t>564651111</t>
  </si>
  <si>
    <t>Podklad z kameniva hrubého drceného vel. 63-125 mm tl 150 mm</t>
  </si>
  <si>
    <t>1216920364</t>
  </si>
  <si>
    <t>596211110</t>
  </si>
  <si>
    <t>Kladení zámkové dlažby komunikací pro pěší tl 60 mm skupiny A pl do 50 m2</t>
  </si>
  <si>
    <t>1628639595</t>
  </si>
  <si>
    <t>19,16</t>
  </si>
  <si>
    <t>-774397258</t>
  </si>
  <si>
    <t>921040824</t>
  </si>
  <si>
    <t>4,92+3,97+3,57</t>
  </si>
  <si>
    <t>592174100</t>
  </si>
  <si>
    <t>obrubník betonový chodníkový ABO 100/10/25 II nat 100x10x25 cm</t>
  </si>
  <si>
    <t>1511477481</t>
  </si>
  <si>
    <t>12,46*1,05 'Přepočtené koeficientem množství</t>
  </si>
  <si>
    <t>966071822</t>
  </si>
  <si>
    <t>Rozebrání drátěného pletiva se čtvercovými oky výšky do 2,0 m</t>
  </si>
  <si>
    <t>-1512959991</t>
  </si>
  <si>
    <t>2,5*4</t>
  </si>
  <si>
    <t>998232111</t>
  </si>
  <si>
    <t>Přesun hmot pro oplocení zděné z cihel nebo tvárnic v do 10 m</t>
  </si>
  <si>
    <t>-846203177</t>
  </si>
  <si>
    <t>D+M ocelový sloupek z jakl. profilů 70/70/4 vč. ocelové plotny a kotvení do zákl. patek žárové zinkování</t>
  </si>
  <si>
    <t>1654392072</t>
  </si>
  <si>
    <t>12,6*2,2*9</t>
  </si>
  <si>
    <t xml:space="preserve">D+M ocelová výplň oplocení Tahokovem </t>
  </si>
  <si>
    <t>897752623</t>
  </si>
  <si>
    <t>(3,57+3,97+4,92)*1,8</t>
  </si>
  <si>
    <t xml:space="preserve">D+M oplocení areálu z drátěného pletiva poplastovaného do ocelových sloupků a patek vč. nátěru sloupků výška 200cm </t>
  </si>
  <si>
    <t>97993189</t>
  </si>
  <si>
    <t xml:space="preserve">D+M branka 1200/2000mm vč. kování výplň drátěné poplastované pletivo </t>
  </si>
  <si>
    <t>-2063236153</t>
  </si>
  <si>
    <t xml:space="preserve">dtto,avšak 2kř. 2400/2000mm </t>
  </si>
  <si>
    <t>395747358</t>
  </si>
  <si>
    <t>-39624053</t>
  </si>
  <si>
    <t>TRUTNOV 30 - SO 25-Vedlejší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</si>
  <si>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</si>
  <si>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</si>
  <si>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</si>
  <si>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</si>
  <si>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</si>
  <si>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</si>
  <si>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</si>
  <si>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</si>
  <si>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</si>
  <si>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012002000</t>
  </si>
  <si>
    <t xml:space="preserve">Geodetické práce-vytýčení stavby a inžen. sítí </t>
  </si>
  <si>
    <t>1024</t>
  </si>
  <si>
    <t>1775294740</t>
  </si>
  <si>
    <t>013002000</t>
  </si>
  <si>
    <t xml:space="preserve">Projektové práce-dokumentace skutečného provedení </t>
  </si>
  <si>
    <t>-1665219270</t>
  </si>
  <si>
    <t>013002001</t>
  </si>
  <si>
    <t>Výrobní dokumentace ocelových konstrukcí</t>
  </si>
  <si>
    <t>1362371752</t>
  </si>
  <si>
    <t>013002002</t>
  </si>
  <si>
    <t>Výrobní dokumentace betonových konstrukcí</t>
  </si>
  <si>
    <t>-244430028</t>
  </si>
  <si>
    <t>013002003</t>
  </si>
  <si>
    <t>Výrobní dokumentace oken</t>
  </si>
  <si>
    <t>-2006172599</t>
  </si>
  <si>
    <t>013002004</t>
  </si>
  <si>
    <t xml:space="preserve">Výrobní dokumentace zámečnických konstrukcí </t>
  </si>
  <si>
    <t>-2119884305</t>
  </si>
  <si>
    <t>013002005</t>
  </si>
  <si>
    <t>Dohled geologa na stavbě</t>
  </si>
  <si>
    <t>1317889003</t>
  </si>
  <si>
    <t>013002006</t>
  </si>
  <si>
    <t>Dohled statika na stavbě</t>
  </si>
  <si>
    <t>-601174422</t>
  </si>
  <si>
    <t>013002007</t>
  </si>
  <si>
    <t>Dokumentace pro změnu stavby před dokončením</t>
  </si>
  <si>
    <t>1279717626</t>
  </si>
  <si>
    <t>VRN3</t>
  </si>
  <si>
    <t>Zařízení staveniště</t>
  </si>
  <si>
    <t>032002000</t>
  </si>
  <si>
    <t>Vybavení staveniště-mobilní WC,sklady,kanceláře,zdvihací mechanizmy</t>
  </si>
  <si>
    <t xml:space="preserve">soubor </t>
  </si>
  <si>
    <t>-1426029639</t>
  </si>
  <si>
    <t>033002000</t>
  </si>
  <si>
    <t xml:space="preserve">Připojení staveniště na inženýrské sítě-voda,elektro </t>
  </si>
  <si>
    <t>1669468821</t>
  </si>
  <si>
    <t>034002000</t>
  </si>
  <si>
    <t xml:space="preserve">Zabezpečení staveniště-provizorní oplocení,výkopové práce </t>
  </si>
  <si>
    <t>-1392384</t>
  </si>
  <si>
    <t>039002000</t>
  </si>
  <si>
    <t>Zrušení zařízení staveniště</t>
  </si>
  <si>
    <t>774374305</t>
  </si>
  <si>
    <t>VRN4</t>
  </si>
  <si>
    <t>Inženýrská činnost</t>
  </si>
  <si>
    <t>043002000</t>
  </si>
  <si>
    <t>Zkoušky a ostatní měření</t>
  </si>
  <si>
    <t>1245279024</t>
  </si>
  <si>
    <t>043002001</t>
  </si>
  <si>
    <t xml:space="preserve">Zkušební provoz stavby vč. provozního odzkoušení </t>
  </si>
  <si>
    <t>1341485663</t>
  </si>
  <si>
    <t>VRN5</t>
  </si>
  <si>
    <t>Finanční náklady</t>
  </si>
  <si>
    <t>052002000</t>
  </si>
  <si>
    <t xml:space="preserve">Finanční rezerva-vyplňte 1o% z investičních nákladů </t>
  </si>
  <si>
    <t>-183182201</t>
  </si>
  <si>
    <t>149000000*0,10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</si>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</sst>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5" t="s">
        <v>16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8"/>
      <c r="AQ5" s="30"/>
      <c r="BE5" s="343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7" t="s">
        <v>19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8"/>
      <c r="AQ6" s="30"/>
      <c r="BE6" s="344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44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44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4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44"/>
      <c r="BS10" s="23" t="s">
        <v>20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44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4"/>
      <c r="BS12" s="23" t="s">
        <v>20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44"/>
      <c r="BS13" s="23" t="s">
        <v>20</v>
      </c>
    </row>
    <row r="14" spans="2:71" ht="13.5">
      <c r="B14" s="27"/>
      <c r="C14" s="28"/>
      <c r="D14" s="28"/>
      <c r="E14" s="348" t="s">
        <v>36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44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4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44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44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4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4"/>
      <c r="BS19" s="23" t="s">
        <v>8</v>
      </c>
    </row>
    <row r="20" spans="2:71" ht="22.5" customHeight="1">
      <c r="B20" s="27"/>
      <c r="C20" s="28"/>
      <c r="D20" s="28"/>
      <c r="E20" s="350" t="s">
        <v>22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8"/>
      <c r="AP20" s="28"/>
      <c r="AQ20" s="30"/>
      <c r="BE20" s="344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4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4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1">
        <f>ROUND(AG51,2)</f>
        <v>0</v>
      </c>
      <c r="AL23" s="352"/>
      <c r="AM23" s="352"/>
      <c r="AN23" s="352"/>
      <c r="AO23" s="352"/>
      <c r="AP23" s="41"/>
      <c r="AQ23" s="44"/>
      <c r="BE23" s="34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3" t="s">
        <v>42</v>
      </c>
      <c r="M25" s="353"/>
      <c r="N25" s="353"/>
      <c r="O25" s="353"/>
      <c r="P25" s="41"/>
      <c r="Q25" s="41"/>
      <c r="R25" s="41"/>
      <c r="S25" s="41"/>
      <c r="T25" s="41"/>
      <c r="U25" s="41"/>
      <c r="V25" s="41"/>
      <c r="W25" s="353" t="s">
        <v>43</v>
      </c>
      <c r="X25" s="353"/>
      <c r="Y25" s="353"/>
      <c r="Z25" s="353"/>
      <c r="AA25" s="353"/>
      <c r="AB25" s="353"/>
      <c r="AC25" s="353"/>
      <c r="AD25" s="353"/>
      <c r="AE25" s="353"/>
      <c r="AF25" s="41"/>
      <c r="AG25" s="41"/>
      <c r="AH25" s="41"/>
      <c r="AI25" s="41"/>
      <c r="AJ25" s="41"/>
      <c r="AK25" s="353" t="s">
        <v>44</v>
      </c>
      <c r="AL25" s="353"/>
      <c r="AM25" s="353"/>
      <c r="AN25" s="353"/>
      <c r="AO25" s="353"/>
      <c r="AP25" s="41"/>
      <c r="AQ25" s="44"/>
      <c r="BE25" s="344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54">
        <v>0.21</v>
      </c>
      <c r="M26" s="355"/>
      <c r="N26" s="355"/>
      <c r="O26" s="355"/>
      <c r="P26" s="47"/>
      <c r="Q26" s="47"/>
      <c r="R26" s="47"/>
      <c r="S26" s="47"/>
      <c r="T26" s="47"/>
      <c r="U26" s="47"/>
      <c r="V26" s="47"/>
      <c r="W26" s="356">
        <f>ROUND(AZ51,2)</f>
        <v>0</v>
      </c>
      <c r="X26" s="355"/>
      <c r="Y26" s="355"/>
      <c r="Z26" s="355"/>
      <c r="AA26" s="355"/>
      <c r="AB26" s="355"/>
      <c r="AC26" s="355"/>
      <c r="AD26" s="355"/>
      <c r="AE26" s="355"/>
      <c r="AF26" s="47"/>
      <c r="AG26" s="47"/>
      <c r="AH26" s="47"/>
      <c r="AI26" s="47"/>
      <c r="AJ26" s="47"/>
      <c r="AK26" s="356">
        <f>ROUND(AV51,2)</f>
        <v>0</v>
      </c>
      <c r="AL26" s="355"/>
      <c r="AM26" s="355"/>
      <c r="AN26" s="355"/>
      <c r="AO26" s="355"/>
      <c r="AP26" s="47"/>
      <c r="AQ26" s="49"/>
      <c r="BE26" s="344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54">
        <v>0.15</v>
      </c>
      <c r="M27" s="355"/>
      <c r="N27" s="355"/>
      <c r="O27" s="355"/>
      <c r="P27" s="47"/>
      <c r="Q27" s="47"/>
      <c r="R27" s="47"/>
      <c r="S27" s="47"/>
      <c r="T27" s="47"/>
      <c r="U27" s="47"/>
      <c r="V27" s="47"/>
      <c r="W27" s="356">
        <f>ROUND(BA51,2)</f>
        <v>0</v>
      </c>
      <c r="X27" s="355"/>
      <c r="Y27" s="355"/>
      <c r="Z27" s="355"/>
      <c r="AA27" s="355"/>
      <c r="AB27" s="355"/>
      <c r="AC27" s="355"/>
      <c r="AD27" s="355"/>
      <c r="AE27" s="355"/>
      <c r="AF27" s="47"/>
      <c r="AG27" s="47"/>
      <c r="AH27" s="47"/>
      <c r="AI27" s="47"/>
      <c r="AJ27" s="47"/>
      <c r="AK27" s="356">
        <f>ROUND(AW51,2)</f>
        <v>0</v>
      </c>
      <c r="AL27" s="355"/>
      <c r="AM27" s="355"/>
      <c r="AN27" s="355"/>
      <c r="AO27" s="355"/>
      <c r="AP27" s="47"/>
      <c r="AQ27" s="49"/>
      <c r="BE27" s="344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54">
        <v>0.21</v>
      </c>
      <c r="M28" s="355"/>
      <c r="N28" s="355"/>
      <c r="O28" s="355"/>
      <c r="P28" s="47"/>
      <c r="Q28" s="47"/>
      <c r="R28" s="47"/>
      <c r="S28" s="47"/>
      <c r="T28" s="47"/>
      <c r="U28" s="47"/>
      <c r="V28" s="47"/>
      <c r="W28" s="356">
        <f>ROUND(BB51,2)</f>
        <v>0</v>
      </c>
      <c r="X28" s="355"/>
      <c r="Y28" s="355"/>
      <c r="Z28" s="355"/>
      <c r="AA28" s="355"/>
      <c r="AB28" s="355"/>
      <c r="AC28" s="355"/>
      <c r="AD28" s="355"/>
      <c r="AE28" s="355"/>
      <c r="AF28" s="47"/>
      <c r="AG28" s="47"/>
      <c r="AH28" s="47"/>
      <c r="AI28" s="47"/>
      <c r="AJ28" s="47"/>
      <c r="AK28" s="356">
        <v>0</v>
      </c>
      <c r="AL28" s="355"/>
      <c r="AM28" s="355"/>
      <c r="AN28" s="355"/>
      <c r="AO28" s="355"/>
      <c r="AP28" s="47"/>
      <c r="AQ28" s="49"/>
      <c r="BE28" s="344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54">
        <v>0.15</v>
      </c>
      <c r="M29" s="355"/>
      <c r="N29" s="355"/>
      <c r="O29" s="355"/>
      <c r="P29" s="47"/>
      <c r="Q29" s="47"/>
      <c r="R29" s="47"/>
      <c r="S29" s="47"/>
      <c r="T29" s="47"/>
      <c r="U29" s="47"/>
      <c r="V29" s="47"/>
      <c r="W29" s="356">
        <f>ROUND(BC51,2)</f>
        <v>0</v>
      </c>
      <c r="X29" s="355"/>
      <c r="Y29" s="355"/>
      <c r="Z29" s="355"/>
      <c r="AA29" s="355"/>
      <c r="AB29" s="355"/>
      <c r="AC29" s="355"/>
      <c r="AD29" s="355"/>
      <c r="AE29" s="355"/>
      <c r="AF29" s="47"/>
      <c r="AG29" s="47"/>
      <c r="AH29" s="47"/>
      <c r="AI29" s="47"/>
      <c r="AJ29" s="47"/>
      <c r="AK29" s="356">
        <v>0</v>
      </c>
      <c r="AL29" s="355"/>
      <c r="AM29" s="355"/>
      <c r="AN29" s="355"/>
      <c r="AO29" s="355"/>
      <c r="AP29" s="47"/>
      <c r="AQ29" s="49"/>
      <c r="BE29" s="344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54">
        <v>0</v>
      </c>
      <c r="M30" s="355"/>
      <c r="N30" s="355"/>
      <c r="O30" s="355"/>
      <c r="P30" s="47"/>
      <c r="Q30" s="47"/>
      <c r="R30" s="47"/>
      <c r="S30" s="47"/>
      <c r="T30" s="47"/>
      <c r="U30" s="47"/>
      <c r="V30" s="47"/>
      <c r="W30" s="356">
        <f>ROUND(BD51,2)</f>
        <v>0</v>
      </c>
      <c r="X30" s="355"/>
      <c r="Y30" s="355"/>
      <c r="Z30" s="355"/>
      <c r="AA30" s="355"/>
      <c r="AB30" s="355"/>
      <c r="AC30" s="355"/>
      <c r="AD30" s="355"/>
      <c r="AE30" s="355"/>
      <c r="AF30" s="47"/>
      <c r="AG30" s="47"/>
      <c r="AH30" s="47"/>
      <c r="AI30" s="47"/>
      <c r="AJ30" s="47"/>
      <c r="AK30" s="356">
        <v>0</v>
      </c>
      <c r="AL30" s="355"/>
      <c r="AM30" s="355"/>
      <c r="AN30" s="355"/>
      <c r="AO30" s="355"/>
      <c r="AP30" s="47"/>
      <c r="AQ30" s="49"/>
      <c r="BE30" s="34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4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57" t="s">
        <v>53</v>
      </c>
      <c r="Y32" s="358"/>
      <c r="Z32" s="358"/>
      <c r="AA32" s="358"/>
      <c r="AB32" s="358"/>
      <c r="AC32" s="52"/>
      <c r="AD32" s="52"/>
      <c r="AE32" s="52"/>
      <c r="AF32" s="52"/>
      <c r="AG32" s="52"/>
      <c r="AH32" s="52"/>
      <c r="AI32" s="52"/>
      <c r="AJ32" s="52"/>
      <c r="AK32" s="359">
        <f>SUM(AK23:AK30)</f>
        <v>0</v>
      </c>
      <c r="AL32" s="358"/>
      <c r="AM32" s="358"/>
      <c r="AN32" s="358"/>
      <c r="AO32" s="360"/>
      <c r="AP32" s="50"/>
      <c r="AQ32" s="54"/>
      <c r="BE32" s="34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TRUTNOV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1" t="str">
        <f>K6</f>
        <v>Rekonstrukce a dostavba Střediska volného času</v>
      </c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Trutnov Na Nivách 568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63" t="str">
        <f>IF(AN8="","",AN8)</f>
        <v>7. 1. 2017</v>
      </c>
      <c r="AN44" s="36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Trutnov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64" t="str">
        <f>IF(E17="","",E17)</f>
        <v>JIKA CZ  Hradec Králové</v>
      </c>
      <c r="AN46" s="364"/>
      <c r="AO46" s="364"/>
      <c r="AP46" s="364"/>
      <c r="AQ46" s="62"/>
      <c r="AR46" s="60"/>
      <c r="AS46" s="365" t="s">
        <v>55</v>
      </c>
      <c r="AT46" s="36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7"/>
      <c r="AT47" s="36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9"/>
      <c r="AT48" s="37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71" t="s">
        <v>56</v>
      </c>
      <c r="D49" s="372"/>
      <c r="E49" s="372"/>
      <c r="F49" s="372"/>
      <c r="G49" s="372"/>
      <c r="H49" s="78"/>
      <c r="I49" s="373" t="s">
        <v>57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58</v>
      </c>
      <c r="AH49" s="372"/>
      <c r="AI49" s="372"/>
      <c r="AJ49" s="372"/>
      <c r="AK49" s="372"/>
      <c r="AL49" s="372"/>
      <c r="AM49" s="372"/>
      <c r="AN49" s="373" t="s">
        <v>59</v>
      </c>
      <c r="AO49" s="372"/>
      <c r="AP49" s="372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8">
        <f>ROUND(SUM(AG52:AG81),2)</f>
        <v>0</v>
      </c>
      <c r="AH51" s="378"/>
      <c r="AI51" s="378"/>
      <c r="AJ51" s="378"/>
      <c r="AK51" s="378"/>
      <c r="AL51" s="378"/>
      <c r="AM51" s="378"/>
      <c r="AN51" s="379">
        <f aca="true" t="shared" si="0" ref="AN51:AN81">SUM(AG51,AT51)</f>
        <v>0</v>
      </c>
      <c r="AO51" s="379"/>
      <c r="AP51" s="379"/>
      <c r="AQ51" s="88" t="s">
        <v>22</v>
      </c>
      <c r="AR51" s="70"/>
      <c r="AS51" s="89">
        <f>ROUND(SUM(AS52:AS81),2)</f>
        <v>0</v>
      </c>
      <c r="AT51" s="90">
        <f aca="true" t="shared" si="1" ref="AT51:AT81">ROUND(SUM(AV51:AW51),2)</f>
        <v>0</v>
      </c>
      <c r="AU51" s="91">
        <f>ROUND(SUM(AU52:AU81),5)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ROUND(SUM(AZ52:AZ81),2)</f>
        <v>0</v>
      </c>
      <c r="BA51" s="90">
        <f>ROUND(SUM(BA52:BA81),2)</f>
        <v>0</v>
      </c>
      <c r="BB51" s="90">
        <f>ROUND(SUM(BB52:BB81),2)</f>
        <v>0</v>
      </c>
      <c r="BC51" s="90">
        <f>ROUND(SUM(BC52:BC81),2)</f>
        <v>0</v>
      </c>
      <c r="BD51" s="92">
        <f>ROUND(SUM(BD52:BD81),2)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22</v>
      </c>
    </row>
    <row r="52" spans="1:91" s="5" customFormat="1" ht="37.5" customHeight="1">
      <c r="A52" s="95" t="s">
        <v>79</v>
      </c>
      <c r="B52" s="96"/>
      <c r="C52" s="97"/>
      <c r="D52" s="377" t="s">
        <v>80</v>
      </c>
      <c r="E52" s="377"/>
      <c r="F52" s="377"/>
      <c r="G52" s="377"/>
      <c r="H52" s="377"/>
      <c r="I52" s="98"/>
      <c r="J52" s="377" t="s">
        <v>81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5">
        <f>'TRUTNOV 01 - PS 01-Jevišt...'!J27</f>
        <v>0</v>
      </c>
      <c r="AH52" s="376"/>
      <c r="AI52" s="376"/>
      <c r="AJ52" s="376"/>
      <c r="AK52" s="376"/>
      <c r="AL52" s="376"/>
      <c r="AM52" s="376"/>
      <c r="AN52" s="375">
        <f t="shared" si="0"/>
        <v>0</v>
      </c>
      <c r="AO52" s="376"/>
      <c r="AP52" s="376"/>
      <c r="AQ52" s="99" t="s">
        <v>82</v>
      </c>
      <c r="AR52" s="100"/>
      <c r="AS52" s="101">
        <v>0</v>
      </c>
      <c r="AT52" s="102">
        <f t="shared" si="1"/>
        <v>0</v>
      </c>
      <c r="AU52" s="103">
        <f>'TRUTNOV 01 - PS 01-Jevišt...'!P78</f>
        <v>0</v>
      </c>
      <c r="AV52" s="102">
        <f>'TRUTNOV 01 - PS 01-Jevišt...'!J30</f>
        <v>0</v>
      </c>
      <c r="AW52" s="102">
        <f>'TRUTNOV 01 - PS 01-Jevišt...'!J31</f>
        <v>0</v>
      </c>
      <c r="AX52" s="102">
        <f>'TRUTNOV 01 - PS 01-Jevišt...'!J32</f>
        <v>0</v>
      </c>
      <c r="AY52" s="102">
        <f>'TRUTNOV 01 - PS 01-Jevišt...'!J33</f>
        <v>0</v>
      </c>
      <c r="AZ52" s="102">
        <f>'TRUTNOV 01 - PS 01-Jevišt...'!F30</f>
        <v>0</v>
      </c>
      <c r="BA52" s="102">
        <f>'TRUTNOV 01 - PS 01-Jevišt...'!F31</f>
        <v>0</v>
      </c>
      <c r="BB52" s="102">
        <f>'TRUTNOV 01 - PS 01-Jevišt...'!F32</f>
        <v>0</v>
      </c>
      <c r="BC52" s="102">
        <f>'TRUTNOV 01 - PS 01-Jevišt...'!F33</f>
        <v>0</v>
      </c>
      <c r="BD52" s="104">
        <f>'TRUTNOV 01 - PS 01-Jevišt...'!F34</f>
        <v>0</v>
      </c>
      <c r="BT52" s="105" t="s">
        <v>24</v>
      </c>
      <c r="BV52" s="105" t="s">
        <v>77</v>
      </c>
      <c r="BW52" s="105" t="s">
        <v>83</v>
      </c>
      <c r="BX52" s="105" t="s">
        <v>7</v>
      </c>
      <c r="CL52" s="105" t="s">
        <v>22</v>
      </c>
      <c r="CM52" s="105" t="s">
        <v>84</v>
      </c>
    </row>
    <row r="53" spans="1:91" s="5" customFormat="1" ht="37.5" customHeight="1">
      <c r="A53" s="95" t="s">
        <v>79</v>
      </c>
      <c r="B53" s="96"/>
      <c r="C53" s="97"/>
      <c r="D53" s="377" t="s">
        <v>85</v>
      </c>
      <c r="E53" s="377"/>
      <c r="F53" s="377"/>
      <c r="G53" s="377"/>
      <c r="H53" s="377"/>
      <c r="I53" s="98"/>
      <c r="J53" s="377" t="s">
        <v>86</v>
      </c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5">
        <f>'TRUTNOV 02 - PS 02-Audio-...'!J27</f>
        <v>0</v>
      </c>
      <c r="AH53" s="376"/>
      <c r="AI53" s="376"/>
      <c r="AJ53" s="376"/>
      <c r="AK53" s="376"/>
      <c r="AL53" s="376"/>
      <c r="AM53" s="376"/>
      <c r="AN53" s="375">
        <f t="shared" si="0"/>
        <v>0</v>
      </c>
      <c r="AO53" s="376"/>
      <c r="AP53" s="376"/>
      <c r="AQ53" s="99" t="s">
        <v>82</v>
      </c>
      <c r="AR53" s="100"/>
      <c r="AS53" s="101">
        <v>0</v>
      </c>
      <c r="AT53" s="102">
        <f t="shared" si="1"/>
        <v>0</v>
      </c>
      <c r="AU53" s="103">
        <f>'TRUTNOV 02 - PS 02-Audio-...'!P78</f>
        <v>0</v>
      </c>
      <c r="AV53" s="102">
        <f>'TRUTNOV 02 - PS 02-Audio-...'!J30</f>
        <v>0</v>
      </c>
      <c r="AW53" s="102">
        <f>'TRUTNOV 02 - PS 02-Audio-...'!J31</f>
        <v>0</v>
      </c>
      <c r="AX53" s="102">
        <f>'TRUTNOV 02 - PS 02-Audio-...'!J32</f>
        <v>0</v>
      </c>
      <c r="AY53" s="102">
        <f>'TRUTNOV 02 - PS 02-Audio-...'!J33</f>
        <v>0</v>
      </c>
      <c r="AZ53" s="102">
        <f>'TRUTNOV 02 - PS 02-Audio-...'!F30</f>
        <v>0</v>
      </c>
      <c r="BA53" s="102">
        <f>'TRUTNOV 02 - PS 02-Audio-...'!F31</f>
        <v>0</v>
      </c>
      <c r="BB53" s="102">
        <f>'TRUTNOV 02 - PS 02-Audio-...'!F32</f>
        <v>0</v>
      </c>
      <c r="BC53" s="102">
        <f>'TRUTNOV 02 - PS 02-Audio-...'!F33</f>
        <v>0</v>
      </c>
      <c r="BD53" s="104">
        <f>'TRUTNOV 02 - PS 02-Audio-...'!F34</f>
        <v>0</v>
      </c>
      <c r="BT53" s="105" t="s">
        <v>24</v>
      </c>
      <c r="BV53" s="105" t="s">
        <v>77</v>
      </c>
      <c r="BW53" s="105" t="s">
        <v>87</v>
      </c>
      <c r="BX53" s="105" t="s">
        <v>7</v>
      </c>
      <c r="CL53" s="105" t="s">
        <v>22</v>
      </c>
      <c r="CM53" s="105" t="s">
        <v>84</v>
      </c>
    </row>
    <row r="54" spans="1:91" s="5" customFormat="1" ht="37.5" customHeight="1">
      <c r="A54" s="95" t="s">
        <v>79</v>
      </c>
      <c r="B54" s="96"/>
      <c r="C54" s="97"/>
      <c r="D54" s="377" t="s">
        <v>88</v>
      </c>
      <c r="E54" s="377"/>
      <c r="F54" s="377"/>
      <c r="G54" s="377"/>
      <c r="H54" s="377"/>
      <c r="I54" s="98"/>
      <c r="J54" s="377" t="s">
        <v>89</v>
      </c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5">
        <f>'TRUTNOV 03 - PS 03-Gastro'!J27</f>
        <v>0</v>
      </c>
      <c r="AH54" s="376"/>
      <c r="AI54" s="376"/>
      <c r="AJ54" s="376"/>
      <c r="AK54" s="376"/>
      <c r="AL54" s="376"/>
      <c r="AM54" s="376"/>
      <c r="AN54" s="375">
        <f t="shared" si="0"/>
        <v>0</v>
      </c>
      <c r="AO54" s="376"/>
      <c r="AP54" s="376"/>
      <c r="AQ54" s="99" t="s">
        <v>82</v>
      </c>
      <c r="AR54" s="100"/>
      <c r="AS54" s="101">
        <v>0</v>
      </c>
      <c r="AT54" s="102">
        <f t="shared" si="1"/>
        <v>0</v>
      </c>
      <c r="AU54" s="103">
        <f>'TRUTNOV 03 - PS 03-Gastro'!P78</f>
        <v>0</v>
      </c>
      <c r="AV54" s="102">
        <f>'TRUTNOV 03 - PS 03-Gastro'!J30</f>
        <v>0</v>
      </c>
      <c r="AW54" s="102">
        <f>'TRUTNOV 03 - PS 03-Gastro'!J31</f>
        <v>0</v>
      </c>
      <c r="AX54" s="102">
        <f>'TRUTNOV 03 - PS 03-Gastro'!J32</f>
        <v>0</v>
      </c>
      <c r="AY54" s="102">
        <f>'TRUTNOV 03 - PS 03-Gastro'!J33</f>
        <v>0</v>
      </c>
      <c r="AZ54" s="102">
        <f>'TRUTNOV 03 - PS 03-Gastro'!F30</f>
        <v>0</v>
      </c>
      <c r="BA54" s="102">
        <f>'TRUTNOV 03 - PS 03-Gastro'!F31</f>
        <v>0</v>
      </c>
      <c r="BB54" s="102">
        <f>'TRUTNOV 03 - PS 03-Gastro'!F32</f>
        <v>0</v>
      </c>
      <c r="BC54" s="102">
        <f>'TRUTNOV 03 - PS 03-Gastro'!F33</f>
        <v>0</v>
      </c>
      <c r="BD54" s="104">
        <f>'TRUTNOV 03 - PS 03-Gastro'!F34</f>
        <v>0</v>
      </c>
      <c r="BT54" s="105" t="s">
        <v>24</v>
      </c>
      <c r="BV54" s="105" t="s">
        <v>77</v>
      </c>
      <c r="BW54" s="105" t="s">
        <v>90</v>
      </c>
      <c r="BX54" s="105" t="s">
        <v>7</v>
      </c>
      <c r="CL54" s="105" t="s">
        <v>22</v>
      </c>
      <c r="CM54" s="105" t="s">
        <v>84</v>
      </c>
    </row>
    <row r="55" spans="1:91" s="5" customFormat="1" ht="37.5" customHeight="1">
      <c r="A55" s="95" t="s">
        <v>79</v>
      </c>
      <c r="B55" s="96"/>
      <c r="C55" s="97"/>
      <c r="D55" s="377" t="s">
        <v>91</v>
      </c>
      <c r="E55" s="377"/>
      <c r="F55" s="377"/>
      <c r="G55" s="377"/>
      <c r="H55" s="377"/>
      <c r="I55" s="98"/>
      <c r="J55" s="377" t="s">
        <v>92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5">
        <f>'TRUTNOV 04 - PS 04-Lezeck...'!J27</f>
        <v>0</v>
      </c>
      <c r="AH55" s="376"/>
      <c r="AI55" s="376"/>
      <c r="AJ55" s="376"/>
      <c r="AK55" s="376"/>
      <c r="AL55" s="376"/>
      <c r="AM55" s="376"/>
      <c r="AN55" s="375">
        <f t="shared" si="0"/>
        <v>0</v>
      </c>
      <c r="AO55" s="376"/>
      <c r="AP55" s="376"/>
      <c r="AQ55" s="99" t="s">
        <v>82</v>
      </c>
      <c r="AR55" s="100"/>
      <c r="AS55" s="101">
        <v>0</v>
      </c>
      <c r="AT55" s="102">
        <f t="shared" si="1"/>
        <v>0</v>
      </c>
      <c r="AU55" s="103">
        <f>'TRUTNOV 04 - PS 04-Lezeck...'!P78</f>
        <v>0</v>
      </c>
      <c r="AV55" s="102">
        <f>'TRUTNOV 04 - PS 04-Lezeck...'!J30</f>
        <v>0</v>
      </c>
      <c r="AW55" s="102">
        <f>'TRUTNOV 04 - PS 04-Lezeck...'!J31</f>
        <v>0</v>
      </c>
      <c r="AX55" s="102">
        <f>'TRUTNOV 04 - PS 04-Lezeck...'!J32</f>
        <v>0</v>
      </c>
      <c r="AY55" s="102">
        <f>'TRUTNOV 04 - PS 04-Lezeck...'!J33</f>
        <v>0</v>
      </c>
      <c r="AZ55" s="102">
        <f>'TRUTNOV 04 - PS 04-Lezeck...'!F30</f>
        <v>0</v>
      </c>
      <c r="BA55" s="102">
        <f>'TRUTNOV 04 - PS 04-Lezeck...'!F31</f>
        <v>0</v>
      </c>
      <c r="BB55" s="102">
        <f>'TRUTNOV 04 - PS 04-Lezeck...'!F32</f>
        <v>0</v>
      </c>
      <c r="BC55" s="102">
        <f>'TRUTNOV 04 - PS 04-Lezeck...'!F33</f>
        <v>0</v>
      </c>
      <c r="BD55" s="104">
        <f>'TRUTNOV 04 - PS 04-Lezeck...'!F34</f>
        <v>0</v>
      </c>
      <c r="BT55" s="105" t="s">
        <v>24</v>
      </c>
      <c r="BV55" s="105" t="s">
        <v>77</v>
      </c>
      <c r="BW55" s="105" t="s">
        <v>93</v>
      </c>
      <c r="BX55" s="105" t="s">
        <v>7</v>
      </c>
      <c r="CL55" s="105" t="s">
        <v>22</v>
      </c>
      <c r="CM55" s="105" t="s">
        <v>84</v>
      </c>
    </row>
    <row r="56" spans="1:91" s="5" customFormat="1" ht="37.5" customHeight="1">
      <c r="A56" s="95" t="s">
        <v>79</v>
      </c>
      <c r="B56" s="96"/>
      <c r="C56" s="97"/>
      <c r="D56" s="377" t="s">
        <v>94</v>
      </c>
      <c r="E56" s="377"/>
      <c r="F56" s="377"/>
      <c r="G56" s="377"/>
      <c r="H56" s="377"/>
      <c r="I56" s="98"/>
      <c r="J56" s="377" t="s">
        <v>95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5">
        <f>'TRUTNOV 05 - PS 05-Vodní ...'!J27</f>
        <v>0</v>
      </c>
      <c r="AH56" s="376"/>
      <c r="AI56" s="376"/>
      <c r="AJ56" s="376"/>
      <c r="AK56" s="376"/>
      <c r="AL56" s="376"/>
      <c r="AM56" s="376"/>
      <c r="AN56" s="375">
        <f t="shared" si="0"/>
        <v>0</v>
      </c>
      <c r="AO56" s="376"/>
      <c r="AP56" s="376"/>
      <c r="AQ56" s="99" t="s">
        <v>82</v>
      </c>
      <c r="AR56" s="100"/>
      <c r="AS56" s="101">
        <v>0</v>
      </c>
      <c r="AT56" s="102">
        <f t="shared" si="1"/>
        <v>0</v>
      </c>
      <c r="AU56" s="103">
        <f>'TRUTNOV 05 - PS 05-Vodní ...'!P78</f>
        <v>0</v>
      </c>
      <c r="AV56" s="102">
        <f>'TRUTNOV 05 - PS 05-Vodní ...'!J30</f>
        <v>0</v>
      </c>
      <c r="AW56" s="102">
        <f>'TRUTNOV 05 - PS 05-Vodní ...'!J31</f>
        <v>0</v>
      </c>
      <c r="AX56" s="102">
        <f>'TRUTNOV 05 - PS 05-Vodní ...'!J32</f>
        <v>0</v>
      </c>
      <c r="AY56" s="102">
        <f>'TRUTNOV 05 - PS 05-Vodní ...'!J33</f>
        <v>0</v>
      </c>
      <c r="AZ56" s="102">
        <f>'TRUTNOV 05 - PS 05-Vodní ...'!F30</f>
        <v>0</v>
      </c>
      <c r="BA56" s="102">
        <f>'TRUTNOV 05 - PS 05-Vodní ...'!F31</f>
        <v>0</v>
      </c>
      <c r="BB56" s="102">
        <f>'TRUTNOV 05 - PS 05-Vodní ...'!F32</f>
        <v>0</v>
      </c>
      <c r="BC56" s="102">
        <f>'TRUTNOV 05 - PS 05-Vodní ...'!F33</f>
        <v>0</v>
      </c>
      <c r="BD56" s="104">
        <f>'TRUTNOV 05 - PS 05-Vodní ...'!F34</f>
        <v>0</v>
      </c>
      <c r="BT56" s="105" t="s">
        <v>24</v>
      </c>
      <c r="BV56" s="105" t="s">
        <v>77</v>
      </c>
      <c r="BW56" s="105" t="s">
        <v>96</v>
      </c>
      <c r="BX56" s="105" t="s">
        <v>7</v>
      </c>
      <c r="CL56" s="105" t="s">
        <v>22</v>
      </c>
      <c r="CM56" s="105" t="s">
        <v>84</v>
      </c>
    </row>
    <row r="57" spans="1:91" s="5" customFormat="1" ht="37.5" customHeight="1">
      <c r="A57" s="95" t="s">
        <v>79</v>
      </c>
      <c r="B57" s="96"/>
      <c r="C57" s="97"/>
      <c r="D57" s="377" t="s">
        <v>97</v>
      </c>
      <c r="E57" s="377"/>
      <c r="F57" s="377"/>
      <c r="G57" s="377"/>
      <c r="H57" s="377"/>
      <c r="I57" s="98"/>
      <c r="J57" s="377" t="s">
        <v>98</v>
      </c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5">
        <f>'TRUTNOV 05a - PS 06-Interier'!J27</f>
        <v>0</v>
      </c>
      <c r="AH57" s="376"/>
      <c r="AI57" s="376"/>
      <c r="AJ57" s="376"/>
      <c r="AK57" s="376"/>
      <c r="AL57" s="376"/>
      <c r="AM57" s="376"/>
      <c r="AN57" s="375">
        <f t="shared" si="0"/>
        <v>0</v>
      </c>
      <c r="AO57" s="376"/>
      <c r="AP57" s="376"/>
      <c r="AQ57" s="99" t="s">
        <v>99</v>
      </c>
      <c r="AR57" s="100"/>
      <c r="AS57" s="101">
        <v>0</v>
      </c>
      <c r="AT57" s="102">
        <f t="shared" si="1"/>
        <v>0</v>
      </c>
      <c r="AU57" s="103">
        <f>'TRUTNOV 05a - PS 06-Interier'!P78</f>
        <v>0</v>
      </c>
      <c r="AV57" s="102">
        <f>'TRUTNOV 05a - PS 06-Interier'!J30</f>
        <v>0</v>
      </c>
      <c r="AW57" s="102">
        <f>'TRUTNOV 05a - PS 06-Interier'!J31</f>
        <v>0</v>
      </c>
      <c r="AX57" s="102">
        <f>'TRUTNOV 05a - PS 06-Interier'!J32</f>
        <v>0</v>
      </c>
      <c r="AY57" s="102">
        <f>'TRUTNOV 05a - PS 06-Interier'!J33</f>
        <v>0</v>
      </c>
      <c r="AZ57" s="102">
        <f>'TRUTNOV 05a - PS 06-Interier'!F30</f>
        <v>0</v>
      </c>
      <c r="BA57" s="102">
        <f>'TRUTNOV 05a - PS 06-Interier'!F31</f>
        <v>0</v>
      </c>
      <c r="BB57" s="102">
        <f>'TRUTNOV 05a - PS 06-Interier'!F32</f>
        <v>0</v>
      </c>
      <c r="BC57" s="102">
        <f>'TRUTNOV 05a - PS 06-Interier'!F33</f>
        <v>0</v>
      </c>
      <c r="BD57" s="104">
        <f>'TRUTNOV 05a - PS 06-Interier'!F34</f>
        <v>0</v>
      </c>
      <c r="BT57" s="105" t="s">
        <v>24</v>
      </c>
      <c r="BV57" s="105" t="s">
        <v>77</v>
      </c>
      <c r="BW57" s="105" t="s">
        <v>100</v>
      </c>
      <c r="BX57" s="105" t="s">
        <v>7</v>
      </c>
      <c r="CL57" s="105" t="s">
        <v>22</v>
      </c>
      <c r="CM57" s="105" t="s">
        <v>84</v>
      </c>
    </row>
    <row r="58" spans="1:91" s="5" customFormat="1" ht="37.5" customHeight="1">
      <c r="A58" s="95" t="s">
        <v>79</v>
      </c>
      <c r="B58" s="96"/>
      <c r="C58" s="97"/>
      <c r="D58" s="377" t="s">
        <v>101</v>
      </c>
      <c r="E58" s="377"/>
      <c r="F58" s="377"/>
      <c r="G58" s="377"/>
      <c r="H58" s="377"/>
      <c r="I58" s="98"/>
      <c r="J58" s="377" t="s">
        <v>102</v>
      </c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5">
        <f>'TRUTNOV 06 - SO 01-Objekt...'!J27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99" t="s">
        <v>99</v>
      </c>
      <c r="AR58" s="100"/>
      <c r="AS58" s="101">
        <v>0</v>
      </c>
      <c r="AT58" s="102">
        <f t="shared" si="1"/>
        <v>0</v>
      </c>
      <c r="AU58" s="103">
        <f>'TRUTNOV 06 - SO 01-Objekt...'!P111</f>
        <v>0</v>
      </c>
      <c r="AV58" s="102">
        <f>'TRUTNOV 06 - SO 01-Objekt...'!J30</f>
        <v>0</v>
      </c>
      <c r="AW58" s="102">
        <f>'TRUTNOV 06 - SO 01-Objekt...'!J31</f>
        <v>0</v>
      </c>
      <c r="AX58" s="102">
        <f>'TRUTNOV 06 - SO 01-Objekt...'!J32</f>
        <v>0</v>
      </c>
      <c r="AY58" s="102">
        <f>'TRUTNOV 06 - SO 01-Objekt...'!J33</f>
        <v>0</v>
      </c>
      <c r="AZ58" s="102">
        <f>'TRUTNOV 06 - SO 01-Objekt...'!F30</f>
        <v>0</v>
      </c>
      <c r="BA58" s="102">
        <f>'TRUTNOV 06 - SO 01-Objekt...'!F31</f>
        <v>0</v>
      </c>
      <c r="BB58" s="102">
        <f>'TRUTNOV 06 - SO 01-Objekt...'!F32</f>
        <v>0</v>
      </c>
      <c r="BC58" s="102">
        <f>'TRUTNOV 06 - SO 01-Objekt...'!F33</f>
        <v>0</v>
      </c>
      <c r="BD58" s="104">
        <f>'TRUTNOV 06 - SO 01-Objekt...'!F34</f>
        <v>0</v>
      </c>
      <c r="BT58" s="105" t="s">
        <v>24</v>
      </c>
      <c r="BV58" s="105" t="s">
        <v>77</v>
      </c>
      <c r="BW58" s="105" t="s">
        <v>103</v>
      </c>
      <c r="BX58" s="105" t="s">
        <v>7</v>
      </c>
      <c r="CL58" s="105" t="s">
        <v>22</v>
      </c>
      <c r="CM58" s="105" t="s">
        <v>84</v>
      </c>
    </row>
    <row r="59" spans="1:91" s="5" customFormat="1" ht="37.5" customHeight="1">
      <c r="A59" s="95" t="s">
        <v>79</v>
      </c>
      <c r="B59" s="96"/>
      <c r="C59" s="97"/>
      <c r="D59" s="377" t="s">
        <v>104</v>
      </c>
      <c r="E59" s="377"/>
      <c r="F59" s="377"/>
      <c r="G59" s="377"/>
      <c r="H59" s="377"/>
      <c r="I59" s="98"/>
      <c r="J59" s="377" t="s">
        <v>105</v>
      </c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5">
        <f>'TRUTNOV 07 - SO 02-Dětské...'!J27</f>
        <v>0</v>
      </c>
      <c r="AH59" s="376"/>
      <c r="AI59" s="376"/>
      <c r="AJ59" s="376"/>
      <c r="AK59" s="376"/>
      <c r="AL59" s="376"/>
      <c r="AM59" s="376"/>
      <c r="AN59" s="375">
        <f t="shared" si="0"/>
        <v>0</v>
      </c>
      <c r="AO59" s="376"/>
      <c r="AP59" s="376"/>
      <c r="AQ59" s="99" t="s">
        <v>99</v>
      </c>
      <c r="AR59" s="100"/>
      <c r="AS59" s="101">
        <v>0</v>
      </c>
      <c r="AT59" s="102">
        <f t="shared" si="1"/>
        <v>0</v>
      </c>
      <c r="AU59" s="103">
        <f>'TRUTNOV 07 - SO 02-Dětské...'!P78</f>
        <v>0</v>
      </c>
      <c r="AV59" s="102">
        <f>'TRUTNOV 07 - SO 02-Dětské...'!J30</f>
        <v>0</v>
      </c>
      <c r="AW59" s="102">
        <f>'TRUTNOV 07 - SO 02-Dětské...'!J31</f>
        <v>0</v>
      </c>
      <c r="AX59" s="102">
        <f>'TRUTNOV 07 - SO 02-Dětské...'!J32</f>
        <v>0</v>
      </c>
      <c r="AY59" s="102">
        <f>'TRUTNOV 07 - SO 02-Dětské...'!J33</f>
        <v>0</v>
      </c>
      <c r="AZ59" s="102">
        <f>'TRUTNOV 07 - SO 02-Dětské...'!F30</f>
        <v>0</v>
      </c>
      <c r="BA59" s="102">
        <f>'TRUTNOV 07 - SO 02-Dětské...'!F31</f>
        <v>0</v>
      </c>
      <c r="BB59" s="102">
        <f>'TRUTNOV 07 - SO 02-Dětské...'!F32</f>
        <v>0</v>
      </c>
      <c r="BC59" s="102">
        <f>'TRUTNOV 07 - SO 02-Dětské...'!F33</f>
        <v>0</v>
      </c>
      <c r="BD59" s="104">
        <f>'TRUTNOV 07 - SO 02-Dětské...'!F34</f>
        <v>0</v>
      </c>
      <c r="BT59" s="105" t="s">
        <v>24</v>
      </c>
      <c r="BV59" s="105" t="s">
        <v>77</v>
      </c>
      <c r="BW59" s="105" t="s">
        <v>106</v>
      </c>
      <c r="BX59" s="105" t="s">
        <v>7</v>
      </c>
      <c r="CL59" s="105" t="s">
        <v>22</v>
      </c>
      <c r="CM59" s="105" t="s">
        <v>84</v>
      </c>
    </row>
    <row r="60" spans="1:91" s="5" customFormat="1" ht="37.5" customHeight="1">
      <c r="A60" s="95" t="s">
        <v>79</v>
      </c>
      <c r="B60" s="96"/>
      <c r="C60" s="97"/>
      <c r="D60" s="377" t="s">
        <v>107</v>
      </c>
      <c r="E60" s="377"/>
      <c r="F60" s="377"/>
      <c r="G60" s="377"/>
      <c r="H60" s="377"/>
      <c r="I60" s="98"/>
      <c r="J60" s="377" t="s">
        <v>108</v>
      </c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5">
        <f>'TRUTNOV 08 - SO 03-Dobrod...'!J27</f>
        <v>0</v>
      </c>
      <c r="AH60" s="376"/>
      <c r="AI60" s="376"/>
      <c r="AJ60" s="376"/>
      <c r="AK60" s="376"/>
      <c r="AL60" s="376"/>
      <c r="AM60" s="376"/>
      <c r="AN60" s="375">
        <f t="shared" si="0"/>
        <v>0</v>
      </c>
      <c r="AO60" s="376"/>
      <c r="AP60" s="376"/>
      <c r="AQ60" s="99" t="s">
        <v>99</v>
      </c>
      <c r="AR60" s="100"/>
      <c r="AS60" s="101">
        <v>0</v>
      </c>
      <c r="AT60" s="102">
        <f t="shared" si="1"/>
        <v>0</v>
      </c>
      <c r="AU60" s="103">
        <f>'TRUTNOV 08 - SO 03-Dobrod...'!P78</f>
        <v>0</v>
      </c>
      <c r="AV60" s="102">
        <f>'TRUTNOV 08 - SO 03-Dobrod...'!J30</f>
        <v>0</v>
      </c>
      <c r="AW60" s="102">
        <f>'TRUTNOV 08 - SO 03-Dobrod...'!J31</f>
        <v>0</v>
      </c>
      <c r="AX60" s="102">
        <f>'TRUTNOV 08 - SO 03-Dobrod...'!J32</f>
        <v>0</v>
      </c>
      <c r="AY60" s="102">
        <f>'TRUTNOV 08 - SO 03-Dobrod...'!J33</f>
        <v>0</v>
      </c>
      <c r="AZ60" s="102">
        <f>'TRUTNOV 08 - SO 03-Dobrod...'!F30</f>
        <v>0</v>
      </c>
      <c r="BA60" s="102">
        <f>'TRUTNOV 08 - SO 03-Dobrod...'!F31</f>
        <v>0</v>
      </c>
      <c r="BB60" s="102">
        <f>'TRUTNOV 08 - SO 03-Dobrod...'!F32</f>
        <v>0</v>
      </c>
      <c r="BC60" s="102">
        <f>'TRUTNOV 08 - SO 03-Dobrod...'!F33</f>
        <v>0</v>
      </c>
      <c r="BD60" s="104">
        <f>'TRUTNOV 08 - SO 03-Dobrod...'!F34</f>
        <v>0</v>
      </c>
      <c r="BT60" s="105" t="s">
        <v>24</v>
      </c>
      <c r="BV60" s="105" t="s">
        <v>77</v>
      </c>
      <c r="BW60" s="105" t="s">
        <v>109</v>
      </c>
      <c r="BX60" s="105" t="s">
        <v>7</v>
      </c>
      <c r="CL60" s="105" t="s">
        <v>22</v>
      </c>
      <c r="CM60" s="105" t="s">
        <v>84</v>
      </c>
    </row>
    <row r="61" spans="1:91" s="5" customFormat="1" ht="37.5" customHeight="1">
      <c r="A61" s="95" t="s">
        <v>79</v>
      </c>
      <c r="B61" s="96"/>
      <c r="C61" s="97"/>
      <c r="D61" s="377" t="s">
        <v>110</v>
      </c>
      <c r="E61" s="377"/>
      <c r="F61" s="377"/>
      <c r="G61" s="377"/>
      <c r="H61" s="377"/>
      <c r="I61" s="98"/>
      <c r="J61" s="377" t="s">
        <v>111</v>
      </c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5">
        <f>'TRUTNOV 09 - SO 04-Lanový...'!J27</f>
        <v>0</v>
      </c>
      <c r="AH61" s="376"/>
      <c r="AI61" s="376"/>
      <c r="AJ61" s="376"/>
      <c r="AK61" s="376"/>
      <c r="AL61" s="376"/>
      <c r="AM61" s="376"/>
      <c r="AN61" s="375">
        <f t="shared" si="0"/>
        <v>0</v>
      </c>
      <c r="AO61" s="376"/>
      <c r="AP61" s="376"/>
      <c r="AQ61" s="99" t="s">
        <v>99</v>
      </c>
      <c r="AR61" s="100"/>
      <c r="AS61" s="101">
        <v>0</v>
      </c>
      <c r="AT61" s="102">
        <f t="shared" si="1"/>
        <v>0</v>
      </c>
      <c r="AU61" s="103">
        <f>'TRUTNOV 09 - SO 04-Lanový...'!P80</f>
        <v>0</v>
      </c>
      <c r="AV61" s="102">
        <f>'TRUTNOV 09 - SO 04-Lanový...'!J30</f>
        <v>0</v>
      </c>
      <c r="AW61" s="102">
        <f>'TRUTNOV 09 - SO 04-Lanový...'!J31</f>
        <v>0</v>
      </c>
      <c r="AX61" s="102">
        <f>'TRUTNOV 09 - SO 04-Lanový...'!J32</f>
        <v>0</v>
      </c>
      <c r="AY61" s="102">
        <f>'TRUTNOV 09 - SO 04-Lanový...'!J33</f>
        <v>0</v>
      </c>
      <c r="AZ61" s="102">
        <f>'TRUTNOV 09 - SO 04-Lanový...'!F30</f>
        <v>0</v>
      </c>
      <c r="BA61" s="102">
        <f>'TRUTNOV 09 - SO 04-Lanový...'!F31</f>
        <v>0</v>
      </c>
      <c r="BB61" s="102">
        <f>'TRUTNOV 09 - SO 04-Lanový...'!F32</f>
        <v>0</v>
      </c>
      <c r="BC61" s="102">
        <f>'TRUTNOV 09 - SO 04-Lanový...'!F33</f>
        <v>0</v>
      </c>
      <c r="BD61" s="104">
        <f>'TRUTNOV 09 - SO 04-Lanový...'!F34</f>
        <v>0</v>
      </c>
      <c r="BT61" s="105" t="s">
        <v>24</v>
      </c>
      <c r="BV61" s="105" t="s">
        <v>77</v>
      </c>
      <c r="BW61" s="105" t="s">
        <v>112</v>
      </c>
      <c r="BX61" s="105" t="s">
        <v>7</v>
      </c>
      <c r="CL61" s="105" t="s">
        <v>22</v>
      </c>
      <c r="CM61" s="105" t="s">
        <v>84</v>
      </c>
    </row>
    <row r="62" spans="1:91" s="5" customFormat="1" ht="37.5" customHeight="1">
      <c r="A62" s="95" t="s">
        <v>79</v>
      </c>
      <c r="B62" s="96"/>
      <c r="C62" s="97"/>
      <c r="D62" s="377" t="s">
        <v>113</v>
      </c>
      <c r="E62" s="377"/>
      <c r="F62" s="377"/>
      <c r="G62" s="377"/>
      <c r="H62" s="377"/>
      <c r="I62" s="98"/>
      <c r="J62" s="377" t="s">
        <v>114</v>
      </c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5">
        <f>'TRUTNOV 10 - SO 05-Odpoči...'!J27</f>
        <v>0</v>
      </c>
      <c r="AH62" s="376"/>
      <c r="AI62" s="376"/>
      <c r="AJ62" s="376"/>
      <c r="AK62" s="376"/>
      <c r="AL62" s="376"/>
      <c r="AM62" s="376"/>
      <c r="AN62" s="375">
        <f t="shared" si="0"/>
        <v>0</v>
      </c>
      <c r="AO62" s="376"/>
      <c r="AP62" s="376"/>
      <c r="AQ62" s="99" t="s">
        <v>99</v>
      </c>
      <c r="AR62" s="100"/>
      <c r="AS62" s="101">
        <v>0</v>
      </c>
      <c r="AT62" s="102">
        <f t="shared" si="1"/>
        <v>0</v>
      </c>
      <c r="AU62" s="103">
        <f>'TRUTNOV 10 - SO 05-Odpoči...'!P88</f>
        <v>0</v>
      </c>
      <c r="AV62" s="102">
        <f>'TRUTNOV 10 - SO 05-Odpoči...'!J30</f>
        <v>0</v>
      </c>
      <c r="AW62" s="102">
        <f>'TRUTNOV 10 - SO 05-Odpoči...'!J31</f>
        <v>0</v>
      </c>
      <c r="AX62" s="102">
        <f>'TRUTNOV 10 - SO 05-Odpoči...'!J32</f>
        <v>0</v>
      </c>
      <c r="AY62" s="102">
        <f>'TRUTNOV 10 - SO 05-Odpoči...'!J33</f>
        <v>0</v>
      </c>
      <c r="AZ62" s="102">
        <f>'TRUTNOV 10 - SO 05-Odpoči...'!F30</f>
        <v>0</v>
      </c>
      <c r="BA62" s="102">
        <f>'TRUTNOV 10 - SO 05-Odpoči...'!F31</f>
        <v>0</v>
      </c>
      <c r="BB62" s="102">
        <f>'TRUTNOV 10 - SO 05-Odpoči...'!F32</f>
        <v>0</v>
      </c>
      <c r="BC62" s="102">
        <f>'TRUTNOV 10 - SO 05-Odpoči...'!F33</f>
        <v>0</v>
      </c>
      <c r="BD62" s="104">
        <f>'TRUTNOV 10 - SO 05-Odpoči...'!F34</f>
        <v>0</v>
      </c>
      <c r="BT62" s="105" t="s">
        <v>24</v>
      </c>
      <c r="BV62" s="105" t="s">
        <v>77</v>
      </c>
      <c r="BW62" s="105" t="s">
        <v>115</v>
      </c>
      <c r="BX62" s="105" t="s">
        <v>7</v>
      </c>
      <c r="CL62" s="105" t="s">
        <v>22</v>
      </c>
      <c r="CM62" s="105" t="s">
        <v>84</v>
      </c>
    </row>
    <row r="63" spans="1:91" s="5" customFormat="1" ht="37.5" customHeight="1">
      <c r="A63" s="95" t="s">
        <v>79</v>
      </c>
      <c r="B63" s="96"/>
      <c r="C63" s="97"/>
      <c r="D63" s="377" t="s">
        <v>116</v>
      </c>
      <c r="E63" s="377"/>
      <c r="F63" s="377"/>
      <c r="G63" s="377"/>
      <c r="H63" s="377"/>
      <c r="I63" s="98"/>
      <c r="J63" s="377" t="s">
        <v>117</v>
      </c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5">
        <f>'TRUTNOV 11 - SO 06-Táboři...'!J27</f>
        <v>0</v>
      </c>
      <c r="AH63" s="376"/>
      <c r="AI63" s="376"/>
      <c r="AJ63" s="376"/>
      <c r="AK63" s="376"/>
      <c r="AL63" s="376"/>
      <c r="AM63" s="376"/>
      <c r="AN63" s="375">
        <f t="shared" si="0"/>
        <v>0</v>
      </c>
      <c r="AO63" s="376"/>
      <c r="AP63" s="376"/>
      <c r="AQ63" s="99" t="s">
        <v>99</v>
      </c>
      <c r="AR63" s="100"/>
      <c r="AS63" s="101">
        <v>0</v>
      </c>
      <c r="AT63" s="102">
        <f t="shared" si="1"/>
        <v>0</v>
      </c>
      <c r="AU63" s="103">
        <f>'TRUTNOV 11 - SO 06-Táboři...'!P78</f>
        <v>0</v>
      </c>
      <c r="AV63" s="102">
        <f>'TRUTNOV 11 - SO 06-Táboři...'!J30</f>
        <v>0</v>
      </c>
      <c r="AW63" s="102">
        <f>'TRUTNOV 11 - SO 06-Táboři...'!J31</f>
        <v>0</v>
      </c>
      <c r="AX63" s="102">
        <f>'TRUTNOV 11 - SO 06-Táboři...'!J32</f>
        <v>0</v>
      </c>
      <c r="AY63" s="102">
        <f>'TRUTNOV 11 - SO 06-Táboři...'!J33</f>
        <v>0</v>
      </c>
      <c r="AZ63" s="102">
        <f>'TRUTNOV 11 - SO 06-Táboři...'!F30</f>
        <v>0</v>
      </c>
      <c r="BA63" s="102">
        <f>'TRUTNOV 11 - SO 06-Táboři...'!F31</f>
        <v>0</v>
      </c>
      <c r="BB63" s="102">
        <f>'TRUTNOV 11 - SO 06-Táboři...'!F32</f>
        <v>0</v>
      </c>
      <c r="BC63" s="102">
        <f>'TRUTNOV 11 - SO 06-Táboři...'!F33</f>
        <v>0</v>
      </c>
      <c r="BD63" s="104">
        <f>'TRUTNOV 11 - SO 06-Táboři...'!F34</f>
        <v>0</v>
      </c>
      <c r="BT63" s="105" t="s">
        <v>24</v>
      </c>
      <c r="BV63" s="105" t="s">
        <v>77</v>
      </c>
      <c r="BW63" s="105" t="s">
        <v>118</v>
      </c>
      <c r="BX63" s="105" t="s">
        <v>7</v>
      </c>
      <c r="CL63" s="105" t="s">
        <v>22</v>
      </c>
      <c r="CM63" s="105" t="s">
        <v>84</v>
      </c>
    </row>
    <row r="64" spans="1:91" s="5" customFormat="1" ht="37.5" customHeight="1">
      <c r="A64" s="95" t="s">
        <v>79</v>
      </c>
      <c r="B64" s="96"/>
      <c r="C64" s="97"/>
      <c r="D64" s="377" t="s">
        <v>119</v>
      </c>
      <c r="E64" s="377"/>
      <c r="F64" s="377"/>
      <c r="G64" s="377"/>
      <c r="H64" s="377"/>
      <c r="I64" s="98"/>
      <c r="J64" s="377" t="s">
        <v>120</v>
      </c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5">
        <f>'TRUTNOV 12 - SO 07-Volná ...'!J27</f>
        <v>0</v>
      </c>
      <c r="AH64" s="376"/>
      <c r="AI64" s="376"/>
      <c r="AJ64" s="376"/>
      <c r="AK64" s="376"/>
      <c r="AL64" s="376"/>
      <c r="AM64" s="376"/>
      <c r="AN64" s="375">
        <f t="shared" si="0"/>
        <v>0</v>
      </c>
      <c r="AO64" s="376"/>
      <c r="AP64" s="376"/>
      <c r="AQ64" s="99" t="s">
        <v>99</v>
      </c>
      <c r="AR64" s="100"/>
      <c r="AS64" s="101">
        <v>0</v>
      </c>
      <c r="AT64" s="102">
        <f t="shared" si="1"/>
        <v>0</v>
      </c>
      <c r="AU64" s="103">
        <f>'TRUTNOV 12 - SO 07-Volná ...'!P85</f>
        <v>0</v>
      </c>
      <c r="AV64" s="102">
        <f>'TRUTNOV 12 - SO 07-Volná ...'!J30</f>
        <v>0</v>
      </c>
      <c r="AW64" s="102">
        <f>'TRUTNOV 12 - SO 07-Volná ...'!J31</f>
        <v>0</v>
      </c>
      <c r="AX64" s="102">
        <f>'TRUTNOV 12 - SO 07-Volná ...'!J32</f>
        <v>0</v>
      </c>
      <c r="AY64" s="102">
        <f>'TRUTNOV 12 - SO 07-Volná ...'!J33</f>
        <v>0</v>
      </c>
      <c r="AZ64" s="102">
        <f>'TRUTNOV 12 - SO 07-Volná ...'!F30</f>
        <v>0</v>
      </c>
      <c r="BA64" s="102">
        <f>'TRUTNOV 12 - SO 07-Volná ...'!F31</f>
        <v>0</v>
      </c>
      <c r="BB64" s="102">
        <f>'TRUTNOV 12 - SO 07-Volná ...'!F32</f>
        <v>0</v>
      </c>
      <c r="BC64" s="102">
        <f>'TRUTNOV 12 - SO 07-Volná ...'!F33</f>
        <v>0</v>
      </c>
      <c r="BD64" s="104">
        <f>'TRUTNOV 12 - SO 07-Volná ...'!F34</f>
        <v>0</v>
      </c>
      <c r="BT64" s="105" t="s">
        <v>24</v>
      </c>
      <c r="BV64" s="105" t="s">
        <v>77</v>
      </c>
      <c r="BW64" s="105" t="s">
        <v>121</v>
      </c>
      <c r="BX64" s="105" t="s">
        <v>7</v>
      </c>
      <c r="CL64" s="105" t="s">
        <v>22</v>
      </c>
      <c r="CM64" s="105" t="s">
        <v>84</v>
      </c>
    </row>
    <row r="65" spans="1:91" s="5" customFormat="1" ht="37.5" customHeight="1">
      <c r="A65" s="95" t="s">
        <v>79</v>
      </c>
      <c r="B65" s="96"/>
      <c r="C65" s="97"/>
      <c r="D65" s="377" t="s">
        <v>122</v>
      </c>
      <c r="E65" s="377"/>
      <c r="F65" s="377"/>
      <c r="G65" s="377"/>
      <c r="H65" s="377"/>
      <c r="I65" s="98"/>
      <c r="J65" s="377" t="s">
        <v>123</v>
      </c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5">
        <f>'TRUTNOV 13 - SO 08-Multif...'!J27</f>
        <v>0</v>
      </c>
      <c r="AH65" s="376"/>
      <c r="AI65" s="376"/>
      <c r="AJ65" s="376"/>
      <c r="AK65" s="376"/>
      <c r="AL65" s="376"/>
      <c r="AM65" s="376"/>
      <c r="AN65" s="375">
        <f t="shared" si="0"/>
        <v>0</v>
      </c>
      <c r="AO65" s="376"/>
      <c r="AP65" s="376"/>
      <c r="AQ65" s="99" t="s">
        <v>99</v>
      </c>
      <c r="AR65" s="100"/>
      <c r="AS65" s="101">
        <v>0</v>
      </c>
      <c r="AT65" s="102">
        <f t="shared" si="1"/>
        <v>0</v>
      </c>
      <c r="AU65" s="103">
        <f>'TRUTNOV 13 - SO 08-Multif...'!P89</f>
        <v>0</v>
      </c>
      <c r="AV65" s="102">
        <f>'TRUTNOV 13 - SO 08-Multif...'!J30</f>
        <v>0</v>
      </c>
      <c r="AW65" s="102">
        <f>'TRUTNOV 13 - SO 08-Multif...'!J31</f>
        <v>0</v>
      </c>
      <c r="AX65" s="102">
        <f>'TRUTNOV 13 - SO 08-Multif...'!J32</f>
        <v>0</v>
      </c>
      <c r="AY65" s="102">
        <f>'TRUTNOV 13 - SO 08-Multif...'!J33</f>
        <v>0</v>
      </c>
      <c r="AZ65" s="102">
        <f>'TRUTNOV 13 - SO 08-Multif...'!F30</f>
        <v>0</v>
      </c>
      <c r="BA65" s="102">
        <f>'TRUTNOV 13 - SO 08-Multif...'!F31</f>
        <v>0</v>
      </c>
      <c r="BB65" s="102">
        <f>'TRUTNOV 13 - SO 08-Multif...'!F32</f>
        <v>0</v>
      </c>
      <c r="BC65" s="102">
        <f>'TRUTNOV 13 - SO 08-Multif...'!F33</f>
        <v>0</v>
      </c>
      <c r="BD65" s="104">
        <f>'TRUTNOV 13 - SO 08-Multif...'!F34</f>
        <v>0</v>
      </c>
      <c r="BT65" s="105" t="s">
        <v>24</v>
      </c>
      <c r="BV65" s="105" t="s">
        <v>77</v>
      </c>
      <c r="BW65" s="105" t="s">
        <v>124</v>
      </c>
      <c r="BX65" s="105" t="s">
        <v>7</v>
      </c>
      <c r="CL65" s="105" t="s">
        <v>22</v>
      </c>
      <c r="CM65" s="105" t="s">
        <v>84</v>
      </c>
    </row>
    <row r="66" spans="1:91" s="5" customFormat="1" ht="37.5" customHeight="1">
      <c r="A66" s="95" t="s">
        <v>79</v>
      </c>
      <c r="B66" s="96"/>
      <c r="C66" s="97"/>
      <c r="D66" s="377" t="s">
        <v>125</v>
      </c>
      <c r="E66" s="377"/>
      <c r="F66" s="377"/>
      <c r="G66" s="377"/>
      <c r="H66" s="377"/>
      <c r="I66" s="98"/>
      <c r="J66" s="377" t="s">
        <v>126</v>
      </c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5">
        <f>'TRUTNOV 14 - SO 09-Kurt'!J27</f>
        <v>0</v>
      </c>
      <c r="AH66" s="376"/>
      <c r="AI66" s="376"/>
      <c r="AJ66" s="376"/>
      <c r="AK66" s="376"/>
      <c r="AL66" s="376"/>
      <c r="AM66" s="376"/>
      <c r="AN66" s="375">
        <f t="shared" si="0"/>
        <v>0</v>
      </c>
      <c r="AO66" s="376"/>
      <c r="AP66" s="376"/>
      <c r="AQ66" s="99" t="s">
        <v>99</v>
      </c>
      <c r="AR66" s="100"/>
      <c r="AS66" s="101">
        <v>0</v>
      </c>
      <c r="AT66" s="102">
        <f t="shared" si="1"/>
        <v>0</v>
      </c>
      <c r="AU66" s="103">
        <f>'TRUTNOV 14 - SO 09-Kurt'!P85</f>
        <v>0</v>
      </c>
      <c r="AV66" s="102">
        <f>'TRUTNOV 14 - SO 09-Kurt'!J30</f>
        <v>0</v>
      </c>
      <c r="AW66" s="102">
        <f>'TRUTNOV 14 - SO 09-Kurt'!J31</f>
        <v>0</v>
      </c>
      <c r="AX66" s="102">
        <f>'TRUTNOV 14 - SO 09-Kurt'!J32</f>
        <v>0</v>
      </c>
      <c r="AY66" s="102">
        <f>'TRUTNOV 14 - SO 09-Kurt'!J33</f>
        <v>0</v>
      </c>
      <c r="AZ66" s="102">
        <f>'TRUTNOV 14 - SO 09-Kurt'!F30</f>
        <v>0</v>
      </c>
      <c r="BA66" s="102">
        <f>'TRUTNOV 14 - SO 09-Kurt'!F31</f>
        <v>0</v>
      </c>
      <c r="BB66" s="102">
        <f>'TRUTNOV 14 - SO 09-Kurt'!F32</f>
        <v>0</v>
      </c>
      <c r="BC66" s="102">
        <f>'TRUTNOV 14 - SO 09-Kurt'!F33</f>
        <v>0</v>
      </c>
      <c r="BD66" s="104">
        <f>'TRUTNOV 14 - SO 09-Kurt'!F34</f>
        <v>0</v>
      </c>
      <c r="BT66" s="105" t="s">
        <v>24</v>
      </c>
      <c r="BV66" s="105" t="s">
        <v>77</v>
      </c>
      <c r="BW66" s="105" t="s">
        <v>127</v>
      </c>
      <c r="BX66" s="105" t="s">
        <v>7</v>
      </c>
      <c r="CL66" s="105" t="s">
        <v>22</v>
      </c>
      <c r="CM66" s="105" t="s">
        <v>84</v>
      </c>
    </row>
    <row r="67" spans="1:91" s="5" customFormat="1" ht="37.5" customHeight="1">
      <c r="A67" s="95" t="s">
        <v>79</v>
      </c>
      <c r="B67" s="96"/>
      <c r="C67" s="97"/>
      <c r="D67" s="377" t="s">
        <v>128</v>
      </c>
      <c r="E67" s="377"/>
      <c r="F67" s="377"/>
      <c r="G67" s="377"/>
      <c r="H67" s="377"/>
      <c r="I67" s="98"/>
      <c r="J67" s="377" t="s">
        <v>129</v>
      </c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377"/>
      <c r="AG67" s="375">
        <f>'TRUTNOV 15 - SO 10-Zázemí...'!J27</f>
        <v>0</v>
      </c>
      <c r="AH67" s="376"/>
      <c r="AI67" s="376"/>
      <c r="AJ67" s="376"/>
      <c r="AK67" s="376"/>
      <c r="AL67" s="376"/>
      <c r="AM67" s="376"/>
      <c r="AN67" s="375">
        <f t="shared" si="0"/>
        <v>0</v>
      </c>
      <c r="AO67" s="376"/>
      <c r="AP67" s="376"/>
      <c r="AQ67" s="99" t="s">
        <v>99</v>
      </c>
      <c r="AR67" s="100"/>
      <c r="AS67" s="101">
        <v>0</v>
      </c>
      <c r="AT67" s="102">
        <f t="shared" si="1"/>
        <v>0</v>
      </c>
      <c r="AU67" s="103">
        <f>'TRUTNOV 15 - SO 10-Zázemí...'!P99</f>
        <v>0</v>
      </c>
      <c r="AV67" s="102">
        <f>'TRUTNOV 15 - SO 10-Zázemí...'!J30</f>
        <v>0</v>
      </c>
      <c r="AW67" s="102">
        <f>'TRUTNOV 15 - SO 10-Zázemí...'!J31</f>
        <v>0</v>
      </c>
      <c r="AX67" s="102">
        <f>'TRUTNOV 15 - SO 10-Zázemí...'!J32</f>
        <v>0</v>
      </c>
      <c r="AY67" s="102">
        <f>'TRUTNOV 15 - SO 10-Zázemí...'!J33</f>
        <v>0</v>
      </c>
      <c r="AZ67" s="102">
        <f>'TRUTNOV 15 - SO 10-Zázemí...'!F30</f>
        <v>0</v>
      </c>
      <c r="BA67" s="102">
        <f>'TRUTNOV 15 - SO 10-Zázemí...'!F31</f>
        <v>0</v>
      </c>
      <c r="BB67" s="102">
        <f>'TRUTNOV 15 - SO 10-Zázemí...'!F32</f>
        <v>0</v>
      </c>
      <c r="BC67" s="102">
        <f>'TRUTNOV 15 - SO 10-Zázemí...'!F33</f>
        <v>0</v>
      </c>
      <c r="BD67" s="104">
        <f>'TRUTNOV 15 - SO 10-Zázemí...'!F34</f>
        <v>0</v>
      </c>
      <c r="BT67" s="105" t="s">
        <v>24</v>
      </c>
      <c r="BV67" s="105" t="s">
        <v>77</v>
      </c>
      <c r="BW67" s="105" t="s">
        <v>130</v>
      </c>
      <c r="BX67" s="105" t="s">
        <v>7</v>
      </c>
      <c r="CL67" s="105" t="s">
        <v>22</v>
      </c>
      <c r="CM67" s="105" t="s">
        <v>84</v>
      </c>
    </row>
    <row r="68" spans="1:91" s="5" customFormat="1" ht="37.5" customHeight="1">
      <c r="A68" s="95" t="s">
        <v>79</v>
      </c>
      <c r="B68" s="96"/>
      <c r="C68" s="97"/>
      <c r="D68" s="377" t="s">
        <v>131</v>
      </c>
      <c r="E68" s="377"/>
      <c r="F68" s="377"/>
      <c r="G68" s="377"/>
      <c r="H68" s="377"/>
      <c r="I68" s="98"/>
      <c r="J68" s="377" t="s">
        <v>132</v>
      </c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5">
        <f>'TRUTNOV 16 - SO 11-Garáž'!J27</f>
        <v>0</v>
      </c>
      <c r="AH68" s="376"/>
      <c r="AI68" s="376"/>
      <c r="AJ68" s="376"/>
      <c r="AK68" s="376"/>
      <c r="AL68" s="376"/>
      <c r="AM68" s="376"/>
      <c r="AN68" s="375">
        <f t="shared" si="0"/>
        <v>0</v>
      </c>
      <c r="AO68" s="376"/>
      <c r="AP68" s="376"/>
      <c r="AQ68" s="99" t="s">
        <v>99</v>
      </c>
      <c r="AR68" s="100"/>
      <c r="AS68" s="101">
        <v>0</v>
      </c>
      <c r="AT68" s="102">
        <f t="shared" si="1"/>
        <v>0</v>
      </c>
      <c r="AU68" s="103">
        <f>'TRUTNOV 16 - SO 11-Garáž'!P96</f>
        <v>0</v>
      </c>
      <c r="AV68" s="102">
        <f>'TRUTNOV 16 - SO 11-Garáž'!J30</f>
        <v>0</v>
      </c>
      <c r="AW68" s="102">
        <f>'TRUTNOV 16 - SO 11-Garáž'!J31</f>
        <v>0</v>
      </c>
      <c r="AX68" s="102">
        <f>'TRUTNOV 16 - SO 11-Garáž'!J32</f>
        <v>0</v>
      </c>
      <c r="AY68" s="102">
        <f>'TRUTNOV 16 - SO 11-Garáž'!J33</f>
        <v>0</v>
      </c>
      <c r="AZ68" s="102">
        <f>'TRUTNOV 16 - SO 11-Garáž'!F30</f>
        <v>0</v>
      </c>
      <c r="BA68" s="102">
        <f>'TRUTNOV 16 - SO 11-Garáž'!F31</f>
        <v>0</v>
      </c>
      <c r="BB68" s="102">
        <f>'TRUTNOV 16 - SO 11-Garáž'!F32</f>
        <v>0</v>
      </c>
      <c r="BC68" s="102">
        <f>'TRUTNOV 16 - SO 11-Garáž'!F33</f>
        <v>0</v>
      </c>
      <c r="BD68" s="104">
        <f>'TRUTNOV 16 - SO 11-Garáž'!F34</f>
        <v>0</v>
      </c>
      <c r="BT68" s="105" t="s">
        <v>24</v>
      </c>
      <c r="BV68" s="105" t="s">
        <v>77</v>
      </c>
      <c r="BW68" s="105" t="s">
        <v>133</v>
      </c>
      <c r="BX68" s="105" t="s">
        <v>7</v>
      </c>
      <c r="CL68" s="105" t="s">
        <v>22</v>
      </c>
      <c r="CM68" s="105" t="s">
        <v>84</v>
      </c>
    </row>
    <row r="69" spans="1:91" s="5" customFormat="1" ht="37.5" customHeight="1">
      <c r="A69" s="95" t="s">
        <v>79</v>
      </c>
      <c r="B69" s="96"/>
      <c r="C69" s="97"/>
      <c r="D69" s="377" t="s">
        <v>134</v>
      </c>
      <c r="E69" s="377"/>
      <c r="F69" s="377"/>
      <c r="G69" s="377"/>
      <c r="H69" s="377"/>
      <c r="I69" s="98"/>
      <c r="J69" s="377" t="s">
        <v>135</v>
      </c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5">
        <f>'TRUTNOV 17 - SO 12-Sklad '!J27</f>
        <v>0</v>
      </c>
      <c r="AH69" s="376"/>
      <c r="AI69" s="376"/>
      <c r="AJ69" s="376"/>
      <c r="AK69" s="376"/>
      <c r="AL69" s="376"/>
      <c r="AM69" s="376"/>
      <c r="AN69" s="375">
        <f t="shared" si="0"/>
        <v>0</v>
      </c>
      <c r="AO69" s="376"/>
      <c r="AP69" s="376"/>
      <c r="AQ69" s="99" t="s">
        <v>99</v>
      </c>
      <c r="AR69" s="100"/>
      <c r="AS69" s="101">
        <v>0</v>
      </c>
      <c r="AT69" s="102">
        <f t="shared" si="1"/>
        <v>0</v>
      </c>
      <c r="AU69" s="103">
        <f>'TRUTNOV 17 - SO 12-Sklad '!P96</f>
        <v>0</v>
      </c>
      <c r="AV69" s="102">
        <f>'TRUTNOV 17 - SO 12-Sklad '!J30</f>
        <v>0</v>
      </c>
      <c r="AW69" s="102">
        <f>'TRUTNOV 17 - SO 12-Sklad '!J31</f>
        <v>0</v>
      </c>
      <c r="AX69" s="102">
        <f>'TRUTNOV 17 - SO 12-Sklad '!J32</f>
        <v>0</v>
      </c>
      <c r="AY69" s="102">
        <f>'TRUTNOV 17 - SO 12-Sklad '!J33</f>
        <v>0</v>
      </c>
      <c r="AZ69" s="102">
        <f>'TRUTNOV 17 - SO 12-Sklad '!F30</f>
        <v>0</v>
      </c>
      <c r="BA69" s="102">
        <f>'TRUTNOV 17 - SO 12-Sklad '!F31</f>
        <v>0</v>
      </c>
      <c r="BB69" s="102">
        <f>'TRUTNOV 17 - SO 12-Sklad '!F32</f>
        <v>0</v>
      </c>
      <c r="BC69" s="102">
        <f>'TRUTNOV 17 - SO 12-Sklad '!F33</f>
        <v>0</v>
      </c>
      <c r="BD69" s="104">
        <f>'TRUTNOV 17 - SO 12-Sklad '!F34</f>
        <v>0</v>
      </c>
      <c r="BT69" s="105" t="s">
        <v>24</v>
      </c>
      <c r="BV69" s="105" t="s">
        <v>77</v>
      </c>
      <c r="BW69" s="105" t="s">
        <v>136</v>
      </c>
      <c r="BX69" s="105" t="s">
        <v>7</v>
      </c>
      <c r="CL69" s="105" t="s">
        <v>22</v>
      </c>
      <c r="CM69" s="105" t="s">
        <v>84</v>
      </c>
    </row>
    <row r="70" spans="1:91" s="5" customFormat="1" ht="37.5" customHeight="1">
      <c r="A70" s="95" t="s">
        <v>79</v>
      </c>
      <c r="B70" s="96"/>
      <c r="C70" s="97"/>
      <c r="D70" s="377" t="s">
        <v>137</v>
      </c>
      <c r="E70" s="377"/>
      <c r="F70" s="377"/>
      <c r="G70" s="377"/>
      <c r="H70" s="377"/>
      <c r="I70" s="98"/>
      <c r="J70" s="377" t="s">
        <v>138</v>
      </c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5">
        <f>'TRUTNOV 18 - SO 13-Ohništ...'!J27</f>
        <v>0</v>
      </c>
      <c r="AH70" s="376"/>
      <c r="AI70" s="376"/>
      <c r="AJ70" s="376"/>
      <c r="AK70" s="376"/>
      <c r="AL70" s="376"/>
      <c r="AM70" s="376"/>
      <c r="AN70" s="375">
        <f t="shared" si="0"/>
        <v>0</v>
      </c>
      <c r="AO70" s="376"/>
      <c r="AP70" s="376"/>
      <c r="AQ70" s="99" t="s">
        <v>99</v>
      </c>
      <c r="AR70" s="100"/>
      <c r="AS70" s="101">
        <v>0</v>
      </c>
      <c r="AT70" s="102">
        <f t="shared" si="1"/>
        <v>0</v>
      </c>
      <c r="AU70" s="103">
        <f>'TRUTNOV 18 - SO 13-Ohništ...'!P88</f>
        <v>0</v>
      </c>
      <c r="AV70" s="102">
        <f>'TRUTNOV 18 - SO 13-Ohništ...'!J30</f>
        <v>0</v>
      </c>
      <c r="AW70" s="102">
        <f>'TRUTNOV 18 - SO 13-Ohništ...'!J31</f>
        <v>0</v>
      </c>
      <c r="AX70" s="102">
        <f>'TRUTNOV 18 - SO 13-Ohništ...'!J32</f>
        <v>0</v>
      </c>
      <c r="AY70" s="102">
        <f>'TRUTNOV 18 - SO 13-Ohništ...'!J33</f>
        <v>0</v>
      </c>
      <c r="AZ70" s="102">
        <f>'TRUTNOV 18 - SO 13-Ohništ...'!F30</f>
        <v>0</v>
      </c>
      <c r="BA70" s="102">
        <f>'TRUTNOV 18 - SO 13-Ohništ...'!F31</f>
        <v>0</v>
      </c>
      <c r="BB70" s="102">
        <f>'TRUTNOV 18 - SO 13-Ohništ...'!F32</f>
        <v>0</v>
      </c>
      <c r="BC70" s="102">
        <f>'TRUTNOV 18 - SO 13-Ohništ...'!F33</f>
        <v>0</v>
      </c>
      <c r="BD70" s="104">
        <f>'TRUTNOV 18 - SO 13-Ohništ...'!F34</f>
        <v>0</v>
      </c>
      <c r="BT70" s="105" t="s">
        <v>24</v>
      </c>
      <c r="BV70" s="105" t="s">
        <v>77</v>
      </c>
      <c r="BW70" s="105" t="s">
        <v>139</v>
      </c>
      <c r="BX70" s="105" t="s">
        <v>7</v>
      </c>
      <c r="CL70" s="105" t="s">
        <v>22</v>
      </c>
      <c r="CM70" s="105" t="s">
        <v>84</v>
      </c>
    </row>
    <row r="71" spans="1:91" s="5" customFormat="1" ht="37.5" customHeight="1">
      <c r="A71" s="95" t="s">
        <v>79</v>
      </c>
      <c r="B71" s="96"/>
      <c r="C71" s="97"/>
      <c r="D71" s="377" t="s">
        <v>140</v>
      </c>
      <c r="E71" s="377"/>
      <c r="F71" s="377"/>
      <c r="G71" s="377"/>
      <c r="H71" s="377"/>
      <c r="I71" s="98"/>
      <c r="J71" s="377" t="s">
        <v>141</v>
      </c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5">
        <f>'TRUTNOV 19 - SO 14-Sadové...'!J27</f>
        <v>0</v>
      </c>
      <c r="AH71" s="376"/>
      <c r="AI71" s="376"/>
      <c r="AJ71" s="376"/>
      <c r="AK71" s="376"/>
      <c r="AL71" s="376"/>
      <c r="AM71" s="376"/>
      <c r="AN71" s="375">
        <f t="shared" si="0"/>
        <v>0</v>
      </c>
      <c r="AO71" s="376"/>
      <c r="AP71" s="376"/>
      <c r="AQ71" s="99" t="s">
        <v>99</v>
      </c>
      <c r="AR71" s="100"/>
      <c r="AS71" s="101">
        <v>0</v>
      </c>
      <c r="AT71" s="102">
        <f t="shared" si="1"/>
        <v>0</v>
      </c>
      <c r="AU71" s="103">
        <f>'TRUTNOV 19 - SO 14-Sadové...'!P78</f>
        <v>0</v>
      </c>
      <c r="AV71" s="102">
        <f>'TRUTNOV 19 - SO 14-Sadové...'!J30</f>
        <v>0</v>
      </c>
      <c r="AW71" s="102">
        <f>'TRUTNOV 19 - SO 14-Sadové...'!J31</f>
        <v>0</v>
      </c>
      <c r="AX71" s="102">
        <f>'TRUTNOV 19 - SO 14-Sadové...'!J32</f>
        <v>0</v>
      </c>
      <c r="AY71" s="102">
        <f>'TRUTNOV 19 - SO 14-Sadové...'!J33</f>
        <v>0</v>
      </c>
      <c r="AZ71" s="102">
        <f>'TRUTNOV 19 - SO 14-Sadové...'!F30</f>
        <v>0</v>
      </c>
      <c r="BA71" s="102">
        <f>'TRUTNOV 19 - SO 14-Sadové...'!F31</f>
        <v>0</v>
      </c>
      <c r="BB71" s="102">
        <f>'TRUTNOV 19 - SO 14-Sadové...'!F32</f>
        <v>0</v>
      </c>
      <c r="BC71" s="102">
        <f>'TRUTNOV 19 - SO 14-Sadové...'!F33</f>
        <v>0</v>
      </c>
      <c r="BD71" s="104">
        <f>'TRUTNOV 19 - SO 14-Sadové...'!F34</f>
        <v>0</v>
      </c>
      <c r="BT71" s="105" t="s">
        <v>24</v>
      </c>
      <c r="BV71" s="105" t="s">
        <v>77</v>
      </c>
      <c r="BW71" s="105" t="s">
        <v>142</v>
      </c>
      <c r="BX71" s="105" t="s">
        <v>7</v>
      </c>
      <c r="CL71" s="105" t="s">
        <v>22</v>
      </c>
      <c r="CM71" s="105" t="s">
        <v>84</v>
      </c>
    </row>
    <row r="72" spans="1:91" s="5" customFormat="1" ht="37.5" customHeight="1">
      <c r="A72" s="95" t="s">
        <v>79</v>
      </c>
      <c r="B72" s="96"/>
      <c r="C72" s="97"/>
      <c r="D72" s="377" t="s">
        <v>143</v>
      </c>
      <c r="E72" s="377"/>
      <c r="F72" s="377"/>
      <c r="G72" s="377"/>
      <c r="H72" s="377"/>
      <c r="I72" s="98"/>
      <c r="J72" s="377" t="s">
        <v>144</v>
      </c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5">
        <f>'TRUTNOV 20 - SO 15-Areálo...'!J27</f>
        <v>0</v>
      </c>
      <c r="AH72" s="376"/>
      <c r="AI72" s="376"/>
      <c r="AJ72" s="376"/>
      <c r="AK72" s="376"/>
      <c r="AL72" s="376"/>
      <c r="AM72" s="376"/>
      <c r="AN72" s="375">
        <f t="shared" si="0"/>
        <v>0</v>
      </c>
      <c r="AO72" s="376"/>
      <c r="AP72" s="376"/>
      <c r="AQ72" s="99" t="s">
        <v>99</v>
      </c>
      <c r="AR72" s="100"/>
      <c r="AS72" s="101">
        <v>0</v>
      </c>
      <c r="AT72" s="102">
        <f t="shared" si="1"/>
        <v>0</v>
      </c>
      <c r="AU72" s="103">
        <f>'TRUTNOV 20 - SO 15-Areálo...'!P84</f>
        <v>0</v>
      </c>
      <c r="AV72" s="102">
        <f>'TRUTNOV 20 - SO 15-Areálo...'!J30</f>
        <v>0</v>
      </c>
      <c r="AW72" s="102">
        <f>'TRUTNOV 20 - SO 15-Areálo...'!J31</f>
        <v>0</v>
      </c>
      <c r="AX72" s="102">
        <f>'TRUTNOV 20 - SO 15-Areálo...'!J32</f>
        <v>0</v>
      </c>
      <c r="AY72" s="102">
        <f>'TRUTNOV 20 - SO 15-Areálo...'!J33</f>
        <v>0</v>
      </c>
      <c r="AZ72" s="102">
        <f>'TRUTNOV 20 - SO 15-Areálo...'!F30</f>
        <v>0</v>
      </c>
      <c r="BA72" s="102">
        <f>'TRUTNOV 20 - SO 15-Areálo...'!F31</f>
        <v>0</v>
      </c>
      <c r="BB72" s="102">
        <f>'TRUTNOV 20 - SO 15-Areálo...'!F32</f>
        <v>0</v>
      </c>
      <c r="BC72" s="102">
        <f>'TRUTNOV 20 - SO 15-Areálo...'!F33</f>
        <v>0</v>
      </c>
      <c r="BD72" s="104">
        <f>'TRUTNOV 20 - SO 15-Areálo...'!F34</f>
        <v>0</v>
      </c>
      <c r="BT72" s="105" t="s">
        <v>24</v>
      </c>
      <c r="BV72" s="105" t="s">
        <v>77</v>
      </c>
      <c r="BW72" s="105" t="s">
        <v>145</v>
      </c>
      <c r="BX72" s="105" t="s">
        <v>7</v>
      </c>
      <c r="CL72" s="105" t="s">
        <v>22</v>
      </c>
      <c r="CM72" s="105" t="s">
        <v>84</v>
      </c>
    </row>
    <row r="73" spans="1:91" s="5" customFormat="1" ht="37.5" customHeight="1">
      <c r="A73" s="95" t="s">
        <v>79</v>
      </c>
      <c r="B73" s="96"/>
      <c r="C73" s="97"/>
      <c r="D73" s="377" t="s">
        <v>146</v>
      </c>
      <c r="E73" s="377"/>
      <c r="F73" s="377"/>
      <c r="G73" s="377"/>
      <c r="H73" s="377"/>
      <c r="I73" s="98"/>
      <c r="J73" s="377" t="s">
        <v>147</v>
      </c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5">
        <f>'TRUTNOV 22 - SO 17-Opěrné...'!J27</f>
        <v>0</v>
      </c>
      <c r="AH73" s="376"/>
      <c r="AI73" s="376"/>
      <c r="AJ73" s="376"/>
      <c r="AK73" s="376"/>
      <c r="AL73" s="376"/>
      <c r="AM73" s="376"/>
      <c r="AN73" s="375">
        <f t="shared" si="0"/>
        <v>0</v>
      </c>
      <c r="AO73" s="376"/>
      <c r="AP73" s="376"/>
      <c r="AQ73" s="99" t="s">
        <v>99</v>
      </c>
      <c r="AR73" s="100"/>
      <c r="AS73" s="101">
        <v>0</v>
      </c>
      <c r="AT73" s="102">
        <f t="shared" si="1"/>
        <v>0</v>
      </c>
      <c r="AU73" s="103">
        <f>'TRUTNOV 22 - SO 17-Opěrné...'!P84</f>
        <v>0</v>
      </c>
      <c r="AV73" s="102">
        <f>'TRUTNOV 22 - SO 17-Opěrné...'!J30</f>
        <v>0</v>
      </c>
      <c r="AW73" s="102">
        <f>'TRUTNOV 22 - SO 17-Opěrné...'!J31</f>
        <v>0</v>
      </c>
      <c r="AX73" s="102">
        <f>'TRUTNOV 22 - SO 17-Opěrné...'!J32</f>
        <v>0</v>
      </c>
      <c r="AY73" s="102">
        <f>'TRUTNOV 22 - SO 17-Opěrné...'!J33</f>
        <v>0</v>
      </c>
      <c r="AZ73" s="102">
        <f>'TRUTNOV 22 - SO 17-Opěrné...'!F30</f>
        <v>0</v>
      </c>
      <c r="BA73" s="102">
        <f>'TRUTNOV 22 - SO 17-Opěrné...'!F31</f>
        <v>0</v>
      </c>
      <c r="BB73" s="102">
        <f>'TRUTNOV 22 - SO 17-Opěrné...'!F32</f>
        <v>0</v>
      </c>
      <c r="BC73" s="102">
        <f>'TRUTNOV 22 - SO 17-Opěrné...'!F33</f>
        <v>0</v>
      </c>
      <c r="BD73" s="104">
        <f>'TRUTNOV 22 - SO 17-Opěrné...'!F34</f>
        <v>0</v>
      </c>
      <c r="BT73" s="105" t="s">
        <v>24</v>
      </c>
      <c r="BV73" s="105" t="s">
        <v>77</v>
      </c>
      <c r="BW73" s="105" t="s">
        <v>148</v>
      </c>
      <c r="BX73" s="105" t="s">
        <v>7</v>
      </c>
      <c r="CL73" s="105" t="s">
        <v>22</v>
      </c>
      <c r="CM73" s="105" t="s">
        <v>84</v>
      </c>
    </row>
    <row r="74" spans="1:91" s="5" customFormat="1" ht="37.5" customHeight="1">
      <c r="A74" s="95" t="s">
        <v>79</v>
      </c>
      <c r="B74" s="96"/>
      <c r="C74" s="97"/>
      <c r="D74" s="377" t="s">
        <v>149</v>
      </c>
      <c r="E74" s="377"/>
      <c r="F74" s="377"/>
      <c r="G74" s="377"/>
      <c r="H74" s="377"/>
      <c r="I74" s="98"/>
      <c r="J74" s="377" t="s">
        <v>150</v>
      </c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5">
        <f>'TRUTNOV 23 - SO 18-Vodovod'!J27</f>
        <v>0</v>
      </c>
      <c r="AH74" s="376"/>
      <c r="AI74" s="376"/>
      <c r="AJ74" s="376"/>
      <c r="AK74" s="376"/>
      <c r="AL74" s="376"/>
      <c r="AM74" s="376"/>
      <c r="AN74" s="375">
        <f t="shared" si="0"/>
        <v>0</v>
      </c>
      <c r="AO74" s="376"/>
      <c r="AP74" s="376"/>
      <c r="AQ74" s="99" t="s">
        <v>99</v>
      </c>
      <c r="AR74" s="100"/>
      <c r="AS74" s="101">
        <v>0</v>
      </c>
      <c r="AT74" s="102">
        <f t="shared" si="1"/>
        <v>0</v>
      </c>
      <c r="AU74" s="103">
        <f>'TRUTNOV 23 - SO 18-Vodovod'!P78</f>
        <v>0</v>
      </c>
      <c r="AV74" s="102">
        <f>'TRUTNOV 23 - SO 18-Vodovod'!J30</f>
        <v>0</v>
      </c>
      <c r="AW74" s="102">
        <f>'TRUTNOV 23 - SO 18-Vodovod'!J31</f>
        <v>0</v>
      </c>
      <c r="AX74" s="102">
        <f>'TRUTNOV 23 - SO 18-Vodovod'!J32</f>
        <v>0</v>
      </c>
      <c r="AY74" s="102">
        <f>'TRUTNOV 23 - SO 18-Vodovod'!J33</f>
        <v>0</v>
      </c>
      <c r="AZ74" s="102">
        <f>'TRUTNOV 23 - SO 18-Vodovod'!F30</f>
        <v>0</v>
      </c>
      <c r="BA74" s="102">
        <f>'TRUTNOV 23 - SO 18-Vodovod'!F31</f>
        <v>0</v>
      </c>
      <c r="BB74" s="102">
        <f>'TRUTNOV 23 - SO 18-Vodovod'!F32</f>
        <v>0</v>
      </c>
      <c r="BC74" s="102">
        <f>'TRUTNOV 23 - SO 18-Vodovod'!F33</f>
        <v>0</v>
      </c>
      <c r="BD74" s="104">
        <f>'TRUTNOV 23 - SO 18-Vodovod'!F34</f>
        <v>0</v>
      </c>
      <c r="BT74" s="105" t="s">
        <v>24</v>
      </c>
      <c r="BV74" s="105" t="s">
        <v>77</v>
      </c>
      <c r="BW74" s="105" t="s">
        <v>151</v>
      </c>
      <c r="BX74" s="105" t="s">
        <v>7</v>
      </c>
      <c r="CL74" s="105" t="s">
        <v>22</v>
      </c>
      <c r="CM74" s="105" t="s">
        <v>84</v>
      </c>
    </row>
    <row r="75" spans="1:91" s="5" customFormat="1" ht="37.5" customHeight="1">
      <c r="A75" s="95" t="s">
        <v>79</v>
      </c>
      <c r="B75" s="96"/>
      <c r="C75" s="97"/>
      <c r="D75" s="377" t="s">
        <v>152</v>
      </c>
      <c r="E75" s="377"/>
      <c r="F75" s="377"/>
      <c r="G75" s="377"/>
      <c r="H75" s="377"/>
      <c r="I75" s="98"/>
      <c r="J75" s="377" t="s">
        <v>153</v>
      </c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5">
        <f>'TRUTNOV 24 - SO 19-Kanali...'!J27</f>
        <v>0</v>
      </c>
      <c r="AH75" s="376"/>
      <c r="AI75" s="376"/>
      <c r="AJ75" s="376"/>
      <c r="AK75" s="376"/>
      <c r="AL75" s="376"/>
      <c r="AM75" s="376"/>
      <c r="AN75" s="375">
        <f t="shared" si="0"/>
        <v>0</v>
      </c>
      <c r="AO75" s="376"/>
      <c r="AP75" s="376"/>
      <c r="AQ75" s="99" t="s">
        <v>99</v>
      </c>
      <c r="AR75" s="100"/>
      <c r="AS75" s="101">
        <v>0</v>
      </c>
      <c r="AT75" s="102">
        <f t="shared" si="1"/>
        <v>0</v>
      </c>
      <c r="AU75" s="103">
        <f>'TRUTNOV 24 - SO 19-Kanali...'!P78</f>
        <v>0</v>
      </c>
      <c r="AV75" s="102">
        <f>'TRUTNOV 24 - SO 19-Kanali...'!J30</f>
        <v>0</v>
      </c>
      <c r="AW75" s="102">
        <f>'TRUTNOV 24 - SO 19-Kanali...'!J31</f>
        <v>0</v>
      </c>
      <c r="AX75" s="102">
        <f>'TRUTNOV 24 - SO 19-Kanali...'!J32</f>
        <v>0</v>
      </c>
      <c r="AY75" s="102">
        <f>'TRUTNOV 24 - SO 19-Kanali...'!J33</f>
        <v>0</v>
      </c>
      <c r="AZ75" s="102">
        <f>'TRUTNOV 24 - SO 19-Kanali...'!F30</f>
        <v>0</v>
      </c>
      <c r="BA75" s="102">
        <f>'TRUTNOV 24 - SO 19-Kanali...'!F31</f>
        <v>0</v>
      </c>
      <c r="BB75" s="102">
        <f>'TRUTNOV 24 - SO 19-Kanali...'!F32</f>
        <v>0</v>
      </c>
      <c r="BC75" s="102">
        <f>'TRUTNOV 24 - SO 19-Kanali...'!F33</f>
        <v>0</v>
      </c>
      <c r="BD75" s="104">
        <f>'TRUTNOV 24 - SO 19-Kanali...'!F34</f>
        <v>0</v>
      </c>
      <c r="BT75" s="105" t="s">
        <v>24</v>
      </c>
      <c r="BV75" s="105" t="s">
        <v>77</v>
      </c>
      <c r="BW75" s="105" t="s">
        <v>154</v>
      </c>
      <c r="BX75" s="105" t="s">
        <v>7</v>
      </c>
      <c r="CL75" s="105" t="s">
        <v>22</v>
      </c>
      <c r="CM75" s="105" t="s">
        <v>84</v>
      </c>
    </row>
    <row r="76" spans="1:91" s="5" customFormat="1" ht="37.5" customHeight="1">
      <c r="A76" s="95" t="s">
        <v>79</v>
      </c>
      <c r="B76" s="96"/>
      <c r="C76" s="97"/>
      <c r="D76" s="377" t="s">
        <v>155</v>
      </c>
      <c r="E76" s="377"/>
      <c r="F76" s="377"/>
      <c r="G76" s="377"/>
      <c r="H76" s="377"/>
      <c r="I76" s="98"/>
      <c r="J76" s="377" t="s">
        <v>156</v>
      </c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5">
        <f>'TRUTNOV 25 - SO 20-Kanali...'!J27</f>
        <v>0</v>
      </c>
      <c r="AH76" s="376"/>
      <c r="AI76" s="376"/>
      <c r="AJ76" s="376"/>
      <c r="AK76" s="376"/>
      <c r="AL76" s="376"/>
      <c r="AM76" s="376"/>
      <c r="AN76" s="375">
        <f t="shared" si="0"/>
        <v>0</v>
      </c>
      <c r="AO76" s="376"/>
      <c r="AP76" s="376"/>
      <c r="AQ76" s="99" t="s">
        <v>99</v>
      </c>
      <c r="AR76" s="100"/>
      <c r="AS76" s="101">
        <v>0</v>
      </c>
      <c r="AT76" s="102">
        <f t="shared" si="1"/>
        <v>0</v>
      </c>
      <c r="AU76" s="103">
        <f>'TRUTNOV 25 - SO 20-Kanali...'!P78</f>
        <v>0</v>
      </c>
      <c r="AV76" s="102">
        <f>'TRUTNOV 25 - SO 20-Kanali...'!J30</f>
        <v>0</v>
      </c>
      <c r="AW76" s="102">
        <f>'TRUTNOV 25 - SO 20-Kanali...'!J31</f>
        <v>0</v>
      </c>
      <c r="AX76" s="102">
        <f>'TRUTNOV 25 - SO 20-Kanali...'!J32</f>
        <v>0</v>
      </c>
      <c r="AY76" s="102">
        <f>'TRUTNOV 25 - SO 20-Kanali...'!J33</f>
        <v>0</v>
      </c>
      <c r="AZ76" s="102">
        <f>'TRUTNOV 25 - SO 20-Kanali...'!F30</f>
        <v>0</v>
      </c>
      <c r="BA76" s="102">
        <f>'TRUTNOV 25 - SO 20-Kanali...'!F31</f>
        <v>0</v>
      </c>
      <c r="BB76" s="102">
        <f>'TRUTNOV 25 - SO 20-Kanali...'!F32</f>
        <v>0</v>
      </c>
      <c r="BC76" s="102">
        <f>'TRUTNOV 25 - SO 20-Kanali...'!F33</f>
        <v>0</v>
      </c>
      <c r="BD76" s="104">
        <f>'TRUTNOV 25 - SO 20-Kanali...'!F34</f>
        <v>0</v>
      </c>
      <c r="BT76" s="105" t="s">
        <v>24</v>
      </c>
      <c r="BV76" s="105" t="s">
        <v>77</v>
      </c>
      <c r="BW76" s="105" t="s">
        <v>157</v>
      </c>
      <c r="BX76" s="105" t="s">
        <v>7</v>
      </c>
      <c r="CL76" s="105" t="s">
        <v>22</v>
      </c>
      <c r="CM76" s="105" t="s">
        <v>84</v>
      </c>
    </row>
    <row r="77" spans="1:91" s="5" customFormat="1" ht="37.5" customHeight="1">
      <c r="A77" s="95" t="s">
        <v>79</v>
      </c>
      <c r="B77" s="96"/>
      <c r="C77" s="97"/>
      <c r="D77" s="377" t="s">
        <v>158</v>
      </c>
      <c r="E77" s="377"/>
      <c r="F77" s="377"/>
      <c r="G77" s="377"/>
      <c r="H77" s="377"/>
      <c r="I77" s="98"/>
      <c r="J77" s="377" t="s">
        <v>159</v>
      </c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5">
        <f>'TRUTNOV 26 - SO 21-Přípoj...'!J27</f>
        <v>0</v>
      </c>
      <c r="AH77" s="376"/>
      <c r="AI77" s="376"/>
      <c r="AJ77" s="376"/>
      <c r="AK77" s="376"/>
      <c r="AL77" s="376"/>
      <c r="AM77" s="376"/>
      <c r="AN77" s="375">
        <f t="shared" si="0"/>
        <v>0</v>
      </c>
      <c r="AO77" s="376"/>
      <c r="AP77" s="376"/>
      <c r="AQ77" s="99" t="s">
        <v>99</v>
      </c>
      <c r="AR77" s="100"/>
      <c r="AS77" s="101">
        <v>0</v>
      </c>
      <c r="AT77" s="102">
        <f t="shared" si="1"/>
        <v>0</v>
      </c>
      <c r="AU77" s="103">
        <f>'TRUTNOV 26 - SO 21-Přípoj...'!P78</f>
        <v>0</v>
      </c>
      <c r="AV77" s="102">
        <f>'TRUTNOV 26 - SO 21-Přípoj...'!J30</f>
        <v>0</v>
      </c>
      <c r="AW77" s="102">
        <f>'TRUTNOV 26 - SO 21-Přípoj...'!J31</f>
        <v>0</v>
      </c>
      <c r="AX77" s="102">
        <f>'TRUTNOV 26 - SO 21-Přípoj...'!J32</f>
        <v>0</v>
      </c>
      <c r="AY77" s="102">
        <f>'TRUTNOV 26 - SO 21-Přípoj...'!J33</f>
        <v>0</v>
      </c>
      <c r="AZ77" s="102">
        <f>'TRUTNOV 26 - SO 21-Přípoj...'!F30</f>
        <v>0</v>
      </c>
      <c r="BA77" s="102">
        <f>'TRUTNOV 26 - SO 21-Přípoj...'!F31</f>
        <v>0</v>
      </c>
      <c r="BB77" s="102">
        <f>'TRUTNOV 26 - SO 21-Přípoj...'!F32</f>
        <v>0</v>
      </c>
      <c r="BC77" s="102">
        <f>'TRUTNOV 26 - SO 21-Přípoj...'!F33</f>
        <v>0</v>
      </c>
      <c r="BD77" s="104">
        <f>'TRUTNOV 26 - SO 21-Přípoj...'!F34</f>
        <v>0</v>
      </c>
      <c r="BT77" s="105" t="s">
        <v>24</v>
      </c>
      <c r="BV77" s="105" t="s">
        <v>77</v>
      </c>
      <c r="BW77" s="105" t="s">
        <v>160</v>
      </c>
      <c r="BX77" s="105" t="s">
        <v>7</v>
      </c>
      <c r="CL77" s="105" t="s">
        <v>22</v>
      </c>
      <c r="CM77" s="105" t="s">
        <v>84</v>
      </c>
    </row>
    <row r="78" spans="1:91" s="5" customFormat="1" ht="37.5" customHeight="1">
      <c r="A78" s="95" t="s">
        <v>79</v>
      </c>
      <c r="B78" s="96"/>
      <c r="C78" s="97"/>
      <c r="D78" s="377" t="s">
        <v>161</v>
      </c>
      <c r="E78" s="377"/>
      <c r="F78" s="377"/>
      <c r="G78" s="377"/>
      <c r="H78" s="377"/>
      <c r="I78" s="98"/>
      <c r="J78" s="377" t="s">
        <v>162</v>
      </c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5">
        <f>'TRUTNOV 27 - SO 22-Veřejn...'!J27</f>
        <v>0</v>
      </c>
      <c r="AH78" s="376"/>
      <c r="AI78" s="376"/>
      <c r="AJ78" s="376"/>
      <c r="AK78" s="376"/>
      <c r="AL78" s="376"/>
      <c r="AM78" s="376"/>
      <c r="AN78" s="375">
        <f t="shared" si="0"/>
        <v>0</v>
      </c>
      <c r="AO78" s="376"/>
      <c r="AP78" s="376"/>
      <c r="AQ78" s="99" t="s">
        <v>99</v>
      </c>
      <c r="AR78" s="100"/>
      <c r="AS78" s="101">
        <v>0</v>
      </c>
      <c r="AT78" s="102">
        <f t="shared" si="1"/>
        <v>0</v>
      </c>
      <c r="AU78" s="103">
        <f>'TRUTNOV 27 - SO 22-Veřejn...'!P78</f>
        <v>0</v>
      </c>
      <c r="AV78" s="102">
        <f>'TRUTNOV 27 - SO 22-Veřejn...'!J30</f>
        <v>0</v>
      </c>
      <c r="AW78" s="102">
        <f>'TRUTNOV 27 - SO 22-Veřejn...'!J31</f>
        <v>0</v>
      </c>
      <c r="AX78" s="102">
        <f>'TRUTNOV 27 - SO 22-Veřejn...'!J32</f>
        <v>0</v>
      </c>
      <c r="AY78" s="102">
        <f>'TRUTNOV 27 - SO 22-Veřejn...'!J33</f>
        <v>0</v>
      </c>
      <c r="AZ78" s="102">
        <f>'TRUTNOV 27 - SO 22-Veřejn...'!F30</f>
        <v>0</v>
      </c>
      <c r="BA78" s="102">
        <f>'TRUTNOV 27 - SO 22-Veřejn...'!F31</f>
        <v>0</v>
      </c>
      <c r="BB78" s="102">
        <f>'TRUTNOV 27 - SO 22-Veřejn...'!F32</f>
        <v>0</v>
      </c>
      <c r="BC78" s="102">
        <f>'TRUTNOV 27 - SO 22-Veřejn...'!F33</f>
        <v>0</v>
      </c>
      <c r="BD78" s="104">
        <f>'TRUTNOV 27 - SO 22-Veřejn...'!F34</f>
        <v>0</v>
      </c>
      <c r="BT78" s="105" t="s">
        <v>24</v>
      </c>
      <c r="BV78" s="105" t="s">
        <v>77</v>
      </c>
      <c r="BW78" s="105" t="s">
        <v>163</v>
      </c>
      <c r="BX78" s="105" t="s">
        <v>7</v>
      </c>
      <c r="CL78" s="105" t="s">
        <v>22</v>
      </c>
      <c r="CM78" s="105" t="s">
        <v>84</v>
      </c>
    </row>
    <row r="79" spans="1:91" s="5" customFormat="1" ht="37.5" customHeight="1">
      <c r="A79" s="95" t="s">
        <v>79</v>
      </c>
      <c r="B79" s="96"/>
      <c r="C79" s="97"/>
      <c r="D79" s="377" t="s">
        <v>164</v>
      </c>
      <c r="E79" s="377"/>
      <c r="F79" s="377"/>
      <c r="G79" s="377"/>
      <c r="H79" s="377"/>
      <c r="I79" s="98"/>
      <c r="J79" s="377" t="s">
        <v>165</v>
      </c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5">
        <f>'TRUTNOV 28 - SO 23-Slabop...'!J27</f>
        <v>0</v>
      </c>
      <c r="AH79" s="376"/>
      <c r="AI79" s="376"/>
      <c r="AJ79" s="376"/>
      <c r="AK79" s="376"/>
      <c r="AL79" s="376"/>
      <c r="AM79" s="376"/>
      <c r="AN79" s="375">
        <f t="shared" si="0"/>
        <v>0</v>
      </c>
      <c r="AO79" s="376"/>
      <c r="AP79" s="376"/>
      <c r="AQ79" s="99" t="s">
        <v>99</v>
      </c>
      <c r="AR79" s="100"/>
      <c r="AS79" s="101">
        <v>0</v>
      </c>
      <c r="AT79" s="102">
        <f t="shared" si="1"/>
        <v>0</v>
      </c>
      <c r="AU79" s="103">
        <f>'TRUTNOV 28 - SO 23-Slabop...'!P78</f>
        <v>0</v>
      </c>
      <c r="AV79" s="102">
        <f>'TRUTNOV 28 - SO 23-Slabop...'!J30</f>
        <v>0</v>
      </c>
      <c r="AW79" s="102">
        <f>'TRUTNOV 28 - SO 23-Slabop...'!J31</f>
        <v>0</v>
      </c>
      <c r="AX79" s="102">
        <f>'TRUTNOV 28 - SO 23-Slabop...'!J32</f>
        <v>0</v>
      </c>
      <c r="AY79" s="102">
        <f>'TRUTNOV 28 - SO 23-Slabop...'!J33</f>
        <v>0</v>
      </c>
      <c r="AZ79" s="102">
        <f>'TRUTNOV 28 - SO 23-Slabop...'!F30</f>
        <v>0</v>
      </c>
      <c r="BA79" s="102">
        <f>'TRUTNOV 28 - SO 23-Slabop...'!F31</f>
        <v>0</v>
      </c>
      <c r="BB79" s="102">
        <f>'TRUTNOV 28 - SO 23-Slabop...'!F32</f>
        <v>0</v>
      </c>
      <c r="BC79" s="102">
        <f>'TRUTNOV 28 - SO 23-Slabop...'!F33</f>
        <v>0</v>
      </c>
      <c r="BD79" s="104">
        <f>'TRUTNOV 28 - SO 23-Slabop...'!F34</f>
        <v>0</v>
      </c>
      <c r="BT79" s="105" t="s">
        <v>24</v>
      </c>
      <c r="BV79" s="105" t="s">
        <v>77</v>
      </c>
      <c r="BW79" s="105" t="s">
        <v>166</v>
      </c>
      <c r="BX79" s="105" t="s">
        <v>7</v>
      </c>
      <c r="CL79" s="105" t="s">
        <v>22</v>
      </c>
      <c r="CM79" s="105" t="s">
        <v>84</v>
      </c>
    </row>
    <row r="80" spans="1:91" s="5" customFormat="1" ht="37.5" customHeight="1">
      <c r="A80" s="95" t="s">
        <v>79</v>
      </c>
      <c r="B80" s="96"/>
      <c r="C80" s="97"/>
      <c r="D80" s="377" t="s">
        <v>167</v>
      </c>
      <c r="E80" s="377"/>
      <c r="F80" s="377"/>
      <c r="G80" s="377"/>
      <c r="H80" s="377"/>
      <c r="I80" s="98"/>
      <c r="J80" s="377" t="s">
        <v>168</v>
      </c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5">
        <f>'TRUTNOV 29 - SO 24-Oplocení'!J27</f>
        <v>0</v>
      </c>
      <c r="AH80" s="376"/>
      <c r="AI80" s="376"/>
      <c r="AJ80" s="376"/>
      <c r="AK80" s="376"/>
      <c r="AL80" s="376"/>
      <c r="AM80" s="376"/>
      <c r="AN80" s="375">
        <f t="shared" si="0"/>
        <v>0</v>
      </c>
      <c r="AO80" s="376"/>
      <c r="AP80" s="376"/>
      <c r="AQ80" s="99" t="s">
        <v>99</v>
      </c>
      <c r="AR80" s="100"/>
      <c r="AS80" s="101">
        <v>0</v>
      </c>
      <c r="AT80" s="102">
        <f t="shared" si="1"/>
        <v>0</v>
      </c>
      <c r="AU80" s="103">
        <f>'TRUTNOV 29 - SO 24-Oplocení'!P84</f>
        <v>0</v>
      </c>
      <c r="AV80" s="102">
        <f>'TRUTNOV 29 - SO 24-Oplocení'!J30</f>
        <v>0</v>
      </c>
      <c r="AW80" s="102">
        <f>'TRUTNOV 29 - SO 24-Oplocení'!J31</f>
        <v>0</v>
      </c>
      <c r="AX80" s="102">
        <f>'TRUTNOV 29 - SO 24-Oplocení'!J32</f>
        <v>0</v>
      </c>
      <c r="AY80" s="102">
        <f>'TRUTNOV 29 - SO 24-Oplocení'!J33</f>
        <v>0</v>
      </c>
      <c r="AZ80" s="102">
        <f>'TRUTNOV 29 - SO 24-Oplocení'!F30</f>
        <v>0</v>
      </c>
      <c r="BA80" s="102">
        <f>'TRUTNOV 29 - SO 24-Oplocení'!F31</f>
        <v>0</v>
      </c>
      <c r="BB80" s="102">
        <f>'TRUTNOV 29 - SO 24-Oplocení'!F32</f>
        <v>0</v>
      </c>
      <c r="BC80" s="102">
        <f>'TRUTNOV 29 - SO 24-Oplocení'!F33</f>
        <v>0</v>
      </c>
      <c r="BD80" s="104">
        <f>'TRUTNOV 29 - SO 24-Oplocení'!F34</f>
        <v>0</v>
      </c>
      <c r="BT80" s="105" t="s">
        <v>24</v>
      </c>
      <c r="BV80" s="105" t="s">
        <v>77</v>
      </c>
      <c r="BW80" s="105" t="s">
        <v>169</v>
      </c>
      <c r="BX80" s="105" t="s">
        <v>7</v>
      </c>
      <c r="CL80" s="105" t="s">
        <v>22</v>
      </c>
      <c r="CM80" s="105" t="s">
        <v>84</v>
      </c>
    </row>
    <row r="81" spans="1:91" s="5" customFormat="1" ht="37.5" customHeight="1">
      <c r="A81" s="95" t="s">
        <v>79</v>
      </c>
      <c r="B81" s="96"/>
      <c r="C81" s="97"/>
      <c r="D81" s="377" t="s">
        <v>170</v>
      </c>
      <c r="E81" s="377"/>
      <c r="F81" s="377"/>
      <c r="G81" s="377"/>
      <c r="H81" s="377"/>
      <c r="I81" s="98"/>
      <c r="J81" s="377" t="s">
        <v>171</v>
      </c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5">
        <f>'TRUTNOV 30 - SO 25-Vedlej...'!J27</f>
        <v>0</v>
      </c>
      <c r="AH81" s="376"/>
      <c r="AI81" s="376"/>
      <c r="AJ81" s="376"/>
      <c r="AK81" s="376"/>
      <c r="AL81" s="376"/>
      <c r="AM81" s="376"/>
      <c r="AN81" s="375">
        <f t="shared" si="0"/>
        <v>0</v>
      </c>
      <c r="AO81" s="376"/>
      <c r="AP81" s="376"/>
      <c r="AQ81" s="99" t="s">
        <v>99</v>
      </c>
      <c r="AR81" s="100"/>
      <c r="AS81" s="106">
        <v>0</v>
      </c>
      <c r="AT81" s="107">
        <f t="shared" si="1"/>
        <v>0</v>
      </c>
      <c r="AU81" s="108">
        <f>'TRUTNOV 30 - SO 25-Vedlej...'!P81</f>
        <v>0</v>
      </c>
      <c r="AV81" s="107">
        <f>'TRUTNOV 30 - SO 25-Vedlej...'!J30</f>
        <v>0</v>
      </c>
      <c r="AW81" s="107">
        <f>'TRUTNOV 30 - SO 25-Vedlej...'!J31</f>
        <v>0</v>
      </c>
      <c r="AX81" s="107">
        <f>'TRUTNOV 30 - SO 25-Vedlej...'!J32</f>
        <v>0</v>
      </c>
      <c r="AY81" s="107">
        <f>'TRUTNOV 30 - SO 25-Vedlej...'!J33</f>
        <v>0</v>
      </c>
      <c r="AZ81" s="107">
        <f>'TRUTNOV 30 - SO 25-Vedlej...'!F30</f>
        <v>0</v>
      </c>
      <c r="BA81" s="107">
        <f>'TRUTNOV 30 - SO 25-Vedlej...'!F31</f>
        <v>0</v>
      </c>
      <c r="BB81" s="107">
        <f>'TRUTNOV 30 - SO 25-Vedlej...'!F32</f>
        <v>0</v>
      </c>
      <c r="BC81" s="107">
        <f>'TRUTNOV 30 - SO 25-Vedlej...'!F33</f>
        <v>0</v>
      </c>
      <c r="BD81" s="109">
        <f>'TRUTNOV 30 - SO 25-Vedlej...'!F34</f>
        <v>0</v>
      </c>
      <c r="BT81" s="105" t="s">
        <v>24</v>
      </c>
      <c r="BV81" s="105" t="s">
        <v>77</v>
      </c>
      <c r="BW81" s="105" t="s">
        <v>172</v>
      </c>
      <c r="BX81" s="105" t="s">
        <v>7</v>
      </c>
      <c r="CL81" s="105" t="s">
        <v>22</v>
      </c>
      <c r="CM81" s="105" t="s">
        <v>84</v>
      </c>
    </row>
    <row r="82" spans="2:44" s="1" customFormat="1" ht="30" customHeight="1">
      <c r="B82" s="40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0"/>
    </row>
    <row r="83" spans="2:44" s="1" customFormat="1" ht="6.95" customHeight="1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60"/>
    </row>
  </sheetData>
  <sheetProtection password="CC35" sheet="1" objects="1" scenarios="1" formatCells="0" formatColumns="0" formatRows="0" sort="0" autoFilter="0"/>
  <mergeCells count="157">
    <mergeCell ref="AG51:AM51"/>
    <mergeCell ref="AN51:AP51"/>
    <mergeCell ref="AR2:BE2"/>
    <mergeCell ref="AN79:AP79"/>
    <mergeCell ref="AG79:AM79"/>
    <mergeCell ref="D79:H79"/>
    <mergeCell ref="J79:AF79"/>
    <mergeCell ref="AN80:AP80"/>
    <mergeCell ref="AG80:AM80"/>
    <mergeCell ref="D80:H80"/>
    <mergeCell ref="J80:AF80"/>
    <mergeCell ref="AN81:AP81"/>
    <mergeCell ref="AG81:AM81"/>
    <mergeCell ref="D81:H81"/>
    <mergeCell ref="J81:AF81"/>
    <mergeCell ref="AN76:AP76"/>
    <mergeCell ref="AG76:AM76"/>
    <mergeCell ref="D76:H76"/>
    <mergeCell ref="J76:AF76"/>
    <mergeCell ref="AN77:AP77"/>
    <mergeCell ref="AG77:AM77"/>
    <mergeCell ref="D77:H77"/>
    <mergeCell ref="J77:AF77"/>
    <mergeCell ref="AN78:AP78"/>
    <mergeCell ref="AG78:AM78"/>
    <mergeCell ref="D78:H78"/>
    <mergeCell ref="J78:AF78"/>
    <mergeCell ref="AN73:AP73"/>
    <mergeCell ref="AG73:AM73"/>
    <mergeCell ref="D73:H73"/>
    <mergeCell ref="J73:AF73"/>
    <mergeCell ref="AN74:AP74"/>
    <mergeCell ref="AG74:AM74"/>
    <mergeCell ref="D74:H74"/>
    <mergeCell ref="J74:AF74"/>
    <mergeCell ref="AN75:AP75"/>
    <mergeCell ref="AG75:AM75"/>
    <mergeCell ref="D75:H75"/>
    <mergeCell ref="J75:AF75"/>
    <mergeCell ref="AN70:AP70"/>
    <mergeCell ref="AG70:AM70"/>
    <mergeCell ref="D70:H70"/>
    <mergeCell ref="J70:AF70"/>
    <mergeCell ref="AN71:AP71"/>
    <mergeCell ref="AG71:AM71"/>
    <mergeCell ref="D71:H71"/>
    <mergeCell ref="J71:AF71"/>
    <mergeCell ref="AN72:AP72"/>
    <mergeCell ref="AG72:AM72"/>
    <mergeCell ref="D72:H72"/>
    <mergeCell ref="J72:AF72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D69:H69"/>
    <mergeCell ref="J69:AF69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TRUTNOV 01 - PS 01-Jevišt...'!C2" display="/"/>
    <hyperlink ref="A53" location="'TRUTNOV 02 - PS 02-Audio-...'!C2" display="/"/>
    <hyperlink ref="A54" location="'TRUTNOV 03 - PS 03-Gastro'!C2" display="/"/>
    <hyperlink ref="A55" location="'TRUTNOV 04 - PS 04-Lezeck...'!C2" display="/"/>
    <hyperlink ref="A56" location="'TRUTNOV 05 - PS 05-Vodní ...'!C2" display="/"/>
    <hyperlink ref="A57" location="'TRUTNOV 05a - PS 06-Interier'!C2" display="/"/>
    <hyperlink ref="A58" location="'TRUTNOV 06 - SO 01-Objekt...'!C2" display="/"/>
    <hyperlink ref="A59" location="'TRUTNOV 07 - SO 02-Dětské...'!C2" display="/"/>
    <hyperlink ref="A60" location="'TRUTNOV 08 - SO 03-Dobrod...'!C2" display="/"/>
    <hyperlink ref="A61" location="'TRUTNOV 09 - SO 04-Lanový...'!C2" display="/"/>
    <hyperlink ref="A62" location="'TRUTNOV 10 - SO 05-Odpoči...'!C2" display="/"/>
    <hyperlink ref="A63" location="'TRUTNOV 11 - SO 06-Táboři...'!C2" display="/"/>
    <hyperlink ref="A64" location="'TRUTNOV 12 - SO 07-Volná ...'!C2" display="/"/>
    <hyperlink ref="A65" location="'TRUTNOV 13 - SO 08-Multif...'!C2" display="/"/>
    <hyperlink ref="A66" location="'TRUTNOV 14 - SO 09-Kurt'!C2" display="/"/>
    <hyperlink ref="A67" location="'TRUTNOV 15 - SO 10-Zázemí...'!C2" display="/"/>
    <hyperlink ref="A68" location="'TRUTNOV 16 - SO 11-Garáž'!C2" display="/"/>
    <hyperlink ref="A69" location="'TRUTNOV 17 - SO 12-Sklad '!C2" display="/"/>
    <hyperlink ref="A70" location="'TRUTNOV 18 - SO 13-Ohništ...'!C2" display="/"/>
    <hyperlink ref="A71" location="'TRUTNOV 19 - SO 14-Sadové...'!C2" display="/"/>
    <hyperlink ref="A72" location="'TRUTNOV 20 - SO 15-Areálo...'!C2" display="/"/>
    <hyperlink ref="A73" location="'TRUTNOV 22 - SO 17-Opěrné...'!C2" display="/"/>
    <hyperlink ref="A74" location="'TRUTNOV 23 - SO 18-Vodovod'!C2" display="/"/>
    <hyperlink ref="A75" location="'TRUTNOV 24 - SO 19-Kanali...'!C2" display="/"/>
    <hyperlink ref="A76" location="'TRUTNOV 25 - SO 20-Kanali...'!C2" display="/"/>
    <hyperlink ref="A77" location="'TRUTNOV 26 - SO 21-Přípoj...'!C2" display="/"/>
    <hyperlink ref="A78" location="'TRUTNOV 27 - SO 22-Veřejn...'!C2" display="/"/>
    <hyperlink ref="A79" location="'TRUTNOV 28 - SO 23-Slabop...'!C2" display="/"/>
    <hyperlink ref="A80" location="'TRUTNOV 29 - SO 24-Oplocení'!C2" display="/"/>
    <hyperlink ref="A81" location="'TRUTNOV 30 - SO 25-Vedlej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109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2486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08 - SO 03-Dobrodružné hřiště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2481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08 - SO 03-Dobrodružné hřiště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0.4772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461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0.4772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271</v>
      </c>
      <c r="F80" s="190" t="s">
        <v>2482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0.4772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2483</v>
      </c>
      <c r="F81" s="194" t="s">
        <v>2484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466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0.4772</v>
      </c>
      <c r="R81" s="202">
        <f>Q81*H81</f>
        <v>0.4772</v>
      </c>
      <c r="S81" s="202">
        <v>0</v>
      </c>
      <c r="T81" s="203">
        <f>S81*H81</f>
        <v>0</v>
      </c>
      <c r="AR81" s="23" t="s">
        <v>266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266</v>
      </c>
      <c r="BM81" s="23" t="s">
        <v>2487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112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2488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ROUND(SUM(BE80:BE88),2)</f>
        <v>0</v>
      </c>
      <c r="G30" s="41"/>
      <c r="H30" s="41"/>
      <c r="I30" s="130">
        <v>0.21</v>
      </c>
      <c r="J30" s="129">
        <f>ROUND(ROUND((SUM(BE80:BE88)),2)*I30,2)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ROUND(SUM(BF80:BF88),2)</f>
        <v>0</v>
      </c>
      <c r="G31" s="41"/>
      <c r="H31" s="41"/>
      <c r="I31" s="130">
        <v>0.15</v>
      </c>
      <c r="J31" s="129">
        <f>ROUND(ROUND((SUM(BF80:BF88)),2)*I31,2)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ROUND(SUM(BG80:BG88),2)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ROUND(SUM(BH80:BH88),2)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ROUND(SUM(BI80:BI88),2)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09 - SO 04-Lanový park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434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7" customFormat="1" ht="24.95" customHeight="1">
      <c r="B59" s="148"/>
      <c r="C59" s="149"/>
      <c r="D59" s="150" t="s">
        <v>244</v>
      </c>
      <c r="E59" s="151"/>
      <c r="F59" s="151"/>
      <c r="G59" s="151"/>
      <c r="H59" s="151"/>
      <c r="I59" s="152"/>
      <c r="J59" s="153">
        <f>J84</f>
        <v>0</v>
      </c>
      <c r="K59" s="154"/>
    </row>
    <row r="60" spans="2:11" s="8" customFormat="1" ht="19.9" customHeight="1">
      <c r="B60" s="155"/>
      <c r="C60" s="156"/>
      <c r="D60" s="157" t="s">
        <v>449</v>
      </c>
      <c r="E60" s="158"/>
      <c r="F60" s="158"/>
      <c r="G60" s="158"/>
      <c r="H60" s="158"/>
      <c r="I60" s="159"/>
      <c r="J60" s="160">
        <f>J85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188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2.5" customHeight="1">
      <c r="B70" s="40"/>
      <c r="C70" s="62"/>
      <c r="D70" s="62"/>
      <c r="E70" s="385" t="str">
        <f>E7</f>
        <v>Rekonstrukce a dostavba Střediska volného času</v>
      </c>
      <c r="F70" s="386"/>
      <c r="G70" s="386"/>
      <c r="H70" s="386"/>
      <c r="I70" s="162"/>
      <c r="J70" s="62"/>
      <c r="K70" s="62"/>
      <c r="L70" s="60"/>
    </row>
    <row r="71" spans="2:12" s="1" customFormat="1" ht="14.45" customHeight="1">
      <c r="B71" s="40"/>
      <c r="C71" s="64" t="s">
        <v>179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23.25" customHeight="1">
      <c r="B72" s="40"/>
      <c r="C72" s="62"/>
      <c r="D72" s="62"/>
      <c r="E72" s="361" t="str">
        <f>E9</f>
        <v>TRUTNOV 09 - SO 04-Lanový park</v>
      </c>
      <c r="F72" s="387"/>
      <c r="G72" s="387"/>
      <c r="H72" s="387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25</v>
      </c>
      <c r="D74" s="62"/>
      <c r="E74" s="62"/>
      <c r="F74" s="163" t="str">
        <f>F12</f>
        <v>Trutnov Na Nivách 568</v>
      </c>
      <c r="G74" s="62"/>
      <c r="H74" s="62"/>
      <c r="I74" s="164" t="s">
        <v>27</v>
      </c>
      <c r="J74" s="72" t="str">
        <f>IF(J12="","",J12)</f>
        <v>7. 1. 2017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3.5">
      <c r="B76" s="40"/>
      <c r="C76" s="64" t="s">
        <v>31</v>
      </c>
      <c r="D76" s="62"/>
      <c r="E76" s="62"/>
      <c r="F76" s="163" t="str">
        <f>E15</f>
        <v>Město Trutnov</v>
      </c>
      <c r="G76" s="62"/>
      <c r="H76" s="62"/>
      <c r="I76" s="164" t="s">
        <v>37</v>
      </c>
      <c r="J76" s="163" t="str">
        <f>E21</f>
        <v>JIKA CZ  Hradec Králové</v>
      </c>
      <c r="K76" s="62"/>
      <c r="L76" s="60"/>
    </row>
    <row r="77" spans="2:12" s="1" customFormat="1" ht="14.45" customHeight="1">
      <c r="B77" s="40"/>
      <c r="C77" s="64" t="s">
        <v>35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189</v>
      </c>
      <c r="D79" s="167" t="s">
        <v>60</v>
      </c>
      <c r="E79" s="167" t="s">
        <v>56</v>
      </c>
      <c r="F79" s="167" t="s">
        <v>190</v>
      </c>
      <c r="G79" s="167" t="s">
        <v>191</v>
      </c>
      <c r="H79" s="167" t="s">
        <v>192</v>
      </c>
      <c r="I79" s="168" t="s">
        <v>193</v>
      </c>
      <c r="J79" s="167" t="s">
        <v>183</v>
      </c>
      <c r="K79" s="169" t="s">
        <v>194</v>
      </c>
      <c r="L79" s="170"/>
      <c r="M79" s="80" t="s">
        <v>195</v>
      </c>
      <c r="N79" s="81" t="s">
        <v>45</v>
      </c>
      <c r="O79" s="81" t="s">
        <v>196</v>
      </c>
      <c r="P79" s="81" t="s">
        <v>197</v>
      </c>
      <c r="Q79" s="81" t="s">
        <v>198</v>
      </c>
      <c r="R79" s="81" t="s">
        <v>199</v>
      </c>
      <c r="S79" s="81" t="s">
        <v>200</v>
      </c>
      <c r="T79" s="82" t="s">
        <v>201</v>
      </c>
    </row>
    <row r="80" spans="2:63" s="1" customFormat="1" ht="29.25" customHeight="1">
      <c r="B80" s="40"/>
      <c r="C80" s="86" t="s">
        <v>184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P81+P84</f>
        <v>0</v>
      </c>
      <c r="Q80" s="84"/>
      <c r="R80" s="172">
        <f>R81+R84</f>
        <v>0</v>
      </c>
      <c r="S80" s="84"/>
      <c r="T80" s="173">
        <f>T81+T84</f>
        <v>0</v>
      </c>
      <c r="AT80" s="23" t="s">
        <v>74</v>
      </c>
      <c r="AU80" s="23" t="s">
        <v>185</v>
      </c>
      <c r="BK80" s="174">
        <f>BK81+BK84</f>
        <v>0</v>
      </c>
    </row>
    <row r="81" spans="2:63" s="10" customFormat="1" ht="37.35" customHeight="1">
      <c r="B81" s="175"/>
      <c r="C81" s="176"/>
      <c r="D81" s="177" t="s">
        <v>74</v>
      </c>
      <c r="E81" s="178" t="s">
        <v>224</v>
      </c>
      <c r="F81" s="178" t="s">
        <v>461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</f>
        <v>0</v>
      </c>
      <c r="Q81" s="183"/>
      <c r="R81" s="184">
        <f>R82</f>
        <v>0</v>
      </c>
      <c r="S81" s="183"/>
      <c r="T81" s="185">
        <f>T82</f>
        <v>0</v>
      </c>
      <c r="AR81" s="186" t="s">
        <v>24</v>
      </c>
      <c r="AT81" s="187" t="s">
        <v>74</v>
      </c>
      <c r="AU81" s="187" t="s">
        <v>75</v>
      </c>
      <c r="AY81" s="186" t="s">
        <v>205</v>
      </c>
      <c r="BK81" s="188">
        <f>BK82</f>
        <v>0</v>
      </c>
    </row>
    <row r="82" spans="2:63" s="10" customFormat="1" ht="19.9" customHeight="1">
      <c r="B82" s="175"/>
      <c r="C82" s="176"/>
      <c r="D82" s="189" t="s">
        <v>74</v>
      </c>
      <c r="E82" s="190" t="s">
        <v>291</v>
      </c>
      <c r="F82" s="190" t="s">
        <v>1157</v>
      </c>
      <c r="G82" s="176"/>
      <c r="H82" s="176"/>
      <c r="I82" s="179"/>
      <c r="J82" s="191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</v>
      </c>
      <c r="S82" s="183"/>
      <c r="T82" s="185">
        <f>T83</f>
        <v>0</v>
      </c>
      <c r="AR82" s="186" t="s">
        <v>24</v>
      </c>
      <c r="AT82" s="187" t="s">
        <v>74</v>
      </c>
      <c r="AU82" s="187" t="s">
        <v>24</v>
      </c>
      <c r="AY82" s="186" t="s">
        <v>205</v>
      </c>
      <c r="BK82" s="188">
        <f>BK83</f>
        <v>0</v>
      </c>
    </row>
    <row r="83" spans="2:65" s="1" customFormat="1" ht="22.5" customHeight="1">
      <c r="B83" s="40"/>
      <c r="C83" s="192" t="s">
        <v>24</v>
      </c>
      <c r="D83" s="192" t="s">
        <v>208</v>
      </c>
      <c r="E83" s="193" t="s">
        <v>2489</v>
      </c>
      <c r="F83" s="194" t="s">
        <v>2490</v>
      </c>
      <c r="G83" s="195" t="s">
        <v>211</v>
      </c>
      <c r="H83" s="196">
        <v>1</v>
      </c>
      <c r="I83" s="197"/>
      <c r="J83" s="198">
        <f>ROUND(I83*H83,2)</f>
        <v>0</v>
      </c>
      <c r="K83" s="194" t="s">
        <v>22</v>
      </c>
      <c r="L83" s="60"/>
      <c r="M83" s="199" t="s">
        <v>22</v>
      </c>
      <c r="N83" s="205" t="s">
        <v>46</v>
      </c>
      <c r="O83" s="41"/>
      <c r="P83" s="206">
        <f>O83*H83</f>
        <v>0</v>
      </c>
      <c r="Q83" s="206">
        <v>0</v>
      </c>
      <c r="R83" s="206">
        <f>Q83*H83</f>
        <v>0</v>
      </c>
      <c r="S83" s="206">
        <v>0</v>
      </c>
      <c r="T83" s="207">
        <f>S83*H83</f>
        <v>0</v>
      </c>
      <c r="AR83" s="23" t="s">
        <v>266</v>
      </c>
      <c r="AT83" s="23" t="s">
        <v>208</v>
      </c>
      <c r="AU83" s="23" t="s">
        <v>84</v>
      </c>
      <c r="AY83" s="23" t="s">
        <v>205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3" t="s">
        <v>24</v>
      </c>
      <c r="BK83" s="204">
        <f>ROUND(I83*H83,2)</f>
        <v>0</v>
      </c>
      <c r="BL83" s="23" t="s">
        <v>266</v>
      </c>
      <c r="BM83" s="23" t="s">
        <v>2491</v>
      </c>
    </row>
    <row r="84" spans="2:63" s="10" customFormat="1" ht="37.35" customHeight="1">
      <c r="B84" s="175"/>
      <c r="C84" s="176"/>
      <c r="D84" s="177" t="s">
        <v>74</v>
      </c>
      <c r="E84" s="178" t="s">
        <v>246</v>
      </c>
      <c r="F84" s="178" t="s">
        <v>247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</f>
        <v>0</v>
      </c>
      <c r="Q84" s="183"/>
      <c r="R84" s="184">
        <f>R85</f>
        <v>0</v>
      </c>
      <c r="S84" s="183"/>
      <c r="T84" s="185">
        <f>T85</f>
        <v>0</v>
      </c>
      <c r="AR84" s="186" t="s">
        <v>84</v>
      </c>
      <c r="AT84" s="187" t="s">
        <v>74</v>
      </c>
      <c r="AU84" s="187" t="s">
        <v>75</v>
      </c>
      <c r="AY84" s="186" t="s">
        <v>205</v>
      </c>
      <c r="BK84" s="188">
        <f>BK85</f>
        <v>0</v>
      </c>
    </row>
    <row r="85" spans="2:63" s="10" customFormat="1" ht="19.9" customHeight="1">
      <c r="B85" s="175"/>
      <c r="C85" s="176"/>
      <c r="D85" s="189" t="s">
        <v>74</v>
      </c>
      <c r="E85" s="190" t="s">
        <v>1985</v>
      </c>
      <c r="F85" s="190" t="s">
        <v>1986</v>
      </c>
      <c r="G85" s="176"/>
      <c r="H85" s="176"/>
      <c r="I85" s="179"/>
      <c r="J85" s="191">
        <f>BK85</f>
        <v>0</v>
      </c>
      <c r="K85" s="176"/>
      <c r="L85" s="181"/>
      <c r="M85" s="182"/>
      <c r="N85" s="183"/>
      <c r="O85" s="183"/>
      <c r="P85" s="184">
        <f>SUM(P86:P88)</f>
        <v>0</v>
      </c>
      <c r="Q85" s="183"/>
      <c r="R85" s="184">
        <f>SUM(R86:R88)</f>
        <v>0</v>
      </c>
      <c r="S85" s="183"/>
      <c r="T85" s="185">
        <f>SUM(T86:T88)</f>
        <v>0</v>
      </c>
      <c r="AR85" s="186" t="s">
        <v>84</v>
      </c>
      <c r="AT85" s="187" t="s">
        <v>74</v>
      </c>
      <c r="AU85" s="187" t="s">
        <v>24</v>
      </c>
      <c r="AY85" s="186" t="s">
        <v>205</v>
      </c>
      <c r="BK85" s="188">
        <f>SUM(BK86:BK88)</f>
        <v>0</v>
      </c>
    </row>
    <row r="86" spans="2:65" s="1" customFormat="1" ht="22.5" customHeight="1">
      <c r="B86" s="40"/>
      <c r="C86" s="192" t="s">
        <v>84</v>
      </c>
      <c r="D86" s="192" t="s">
        <v>208</v>
      </c>
      <c r="E86" s="193" t="s">
        <v>1988</v>
      </c>
      <c r="F86" s="194" t="s">
        <v>2492</v>
      </c>
      <c r="G86" s="195" t="s">
        <v>1990</v>
      </c>
      <c r="H86" s="196">
        <v>528</v>
      </c>
      <c r="I86" s="197"/>
      <c r="J86" s="198">
        <f>ROUND(I86*H86,2)</f>
        <v>0</v>
      </c>
      <c r="K86" s="194" t="s">
        <v>22</v>
      </c>
      <c r="L86" s="60"/>
      <c r="M86" s="199" t="s">
        <v>22</v>
      </c>
      <c r="N86" s="205" t="s">
        <v>46</v>
      </c>
      <c r="O86" s="41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AR86" s="23" t="s">
        <v>253</v>
      </c>
      <c r="AT86" s="23" t="s">
        <v>208</v>
      </c>
      <c r="AU86" s="23" t="s">
        <v>84</v>
      </c>
      <c r="AY86" s="23" t="s">
        <v>205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3" t="s">
        <v>24</v>
      </c>
      <c r="BK86" s="204">
        <f>ROUND(I86*H86,2)</f>
        <v>0</v>
      </c>
      <c r="BL86" s="23" t="s">
        <v>253</v>
      </c>
      <c r="BM86" s="23" t="s">
        <v>2493</v>
      </c>
    </row>
    <row r="87" spans="2:51" s="12" customFormat="1" ht="13.5">
      <c r="B87" s="220"/>
      <c r="C87" s="221"/>
      <c r="D87" s="222" t="s">
        <v>255</v>
      </c>
      <c r="E87" s="223" t="s">
        <v>22</v>
      </c>
      <c r="F87" s="224" t="s">
        <v>2494</v>
      </c>
      <c r="G87" s="221"/>
      <c r="H87" s="225">
        <v>528</v>
      </c>
      <c r="I87" s="226"/>
      <c r="J87" s="221"/>
      <c r="K87" s="221"/>
      <c r="L87" s="227"/>
      <c r="M87" s="228"/>
      <c r="N87" s="229"/>
      <c r="O87" s="229"/>
      <c r="P87" s="229"/>
      <c r="Q87" s="229"/>
      <c r="R87" s="229"/>
      <c r="S87" s="229"/>
      <c r="T87" s="230"/>
      <c r="AT87" s="231" t="s">
        <v>255</v>
      </c>
      <c r="AU87" s="231" t="s">
        <v>84</v>
      </c>
      <c r="AV87" s="12" t="s">
        <v>84</v>
      </c>
      <c r="AW87" s="12" t="s">
        <v>39</v>
      </c>
      <c r="AX87" s="12" t="s">
        <v>24</v>
      </c>
      <c r="AY87" s="231" t="s">
        <v>205</v>
      </c>
    </row>
    <row r="88" spans="2:65" s="1" customFormat="1" ht="22.5" customHeight="1">
      <c r="B88" s="40"/>
      <c r="C88" s="192" t="s">
        <v>204</v>
      </c>
      <c r="D88" s="192" t="s">
        <v>208</v>
      </c>
      <c r="E88" s="193" t="s">
        <v>2495</v>
      </c>
      <c r="F88" s="194" t="s">
        <v>2496</v>
      </c>
      <c r="G88" s="195" t="s">
        <v>1453</v>
      </c>
      <c r="H88" s="259"/>
      <c r="I88" s="197"/>
      <c r="J88" s="198">
        <f>ROUND(I88*H88,2)</f>
        <v>0</v>
      </c>
      <c r="K88" s="194" t="s">
        <v>466</v>
      </c>
      <c r="L88" s="60"/>
      <c r="M88" s="199" t="s">
        <v>22</v>
      </c>
      <c r="N88" s="200" t="s">
        <v>46</v>
      </c>
      <c r="O88" s="201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3" t="s">
        <v>253</v>
      </c>
      <c r="AT88" s="23" t="s">
        <v>208</v>
      </c>
      <c r="AU88" s="23" t="s">
        <v>84</v>
      </c>
      <c r="AY88" s="23" t="s">
        <v>205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24</v>
      </c>
      <c r="BK88" s="204">
        <f>ROUND(I88*H88,2)</f>
        <v>0</v>
      </c>
      <c r="BL88" s="23" t="s">
        <v>253</v>
      </c>
      <c r="BM88" s="23" t="s">
        <v>2497</v>
      </c>
    </row>
    <row r="89" spans="2:12" s="1" customFormat="1" ht="6.95" customHeight="1">
      <c r="B89" s="55"/>
      <c r="C89" s="56"/>
      <c r="D89" s="56"/>
      <c r="E89" s="56"/>
      <c r="F89" s="56"/>
      <c r="G89" s="56"/>
      <c r="H89" s="56"/>
      <c r="I89" s="138"/>
      <c r="J89" s="56"/>
      <c r="K89" s="56"/>
      <c r="L89" s="60"/>
    </row>
  </sheetData>
  <sheetProtection password="CC35" sheet="1" objects="1" scenarios="1" formatCells="0" formatColumns="0" formatRows="0" sort="0" autoFilter="0"/>
  <autoFilter ref="C79:K88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115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2498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ROUND(SUM(BE88:BE167),2)</f>
        <v>0</v>
      </c>
      <c r="G30" s="41"/>
      <c r="H30" s="41"/>
      <c r="I30" s="130">
        <v>0.21</v>
      </c>
      <c r="J30" s="129">
        <f>ROUND(ROUND((SUM(BE88:BE167)),2)*I30,2)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ROUND(SUM(BF88:BF167),2)</f>
        <v>0</v>
      </c>
      <c r="G31" s="41"/>
      <c r="H31" s="41"/>
      <c r="I31" s="130">
        <v>0.15</v>
      </c>
      <c r="J31" s="129">
        <f>ROUND(ROUND((SUM(BF88:BF167)),2)*I31,2)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ROUND(SUM(BG88:BG167),2)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ROUND(SUM(BH88:BH167),2)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ROUND(SUM(BI88:BI167),2)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10 - SO 05-Odpočinkový park s altánem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J101</f>
        <v>0</v>
      </c>
      <c r="K59" s="161"/>
    </row>
    <row r="60" spans="2:11" s="8" customFormat="1" ht="19.9" customHeight="1">
      <c r="B60" s="155"/>
      <c r="C60" s="156"/>
      <c r="D60" s="157" t="s">
        <v>433</v>
      </c>
      <c r="E60" s="158"/>
      <c r="F60" s="158"/>
      <c r="G60" s="158"/>
      <c r="H60" s="158"/>
      <c r="I60" s="159"/>
      <c r="J60" s="160">
        <f>J107</f>
        <v>0</v>
      </c>
      <c r="K60" s="161"/>
    </row>
    <row r="61" spans="2:11" s="8" customFormat="1" ht="19.9" customHeight="1">
      <c r="B61" s="155"/>
      <c r="C61" s="156"/>
      <c r="D61" s="157" t="s">
        <v>434</v>
      </c>
      <c r="E61" s="158"/>
      <c r="F61" s="158"/>
      <c r="G61" s="158"/>
      <c r="H61" s="158"/>
      <c r="I61" s="159"/>
      <c r="J61" s="160">
        <f>J112</f>
        <v>0</v>
      </c>
      <c r="K61" s="161"/>
    </row>
    <row r="62" spans="2:11" s="8" customFormat="1" ht="19.9" customHeight="1">
      <c r="B62" s="155"/>
      <c r="C62" s="156"/>
      <c r="D62" s="157" t="s">
        <v>436</v>
      </c>
      <c r="E62" s="158"/>
      <c r="F62" s="158"/>
      <c r="G62" s="158"/>
      <c r="H62" s="158"/>
      <c r="I62" s="159"/>
      <c r="J62" s="160">
        <f>J119</f>
        <v>0</v>
      </c>
      <c r="K62" s="161"/>
    </row>
    <row r="63" spans="2:11" s="7" customFormat="1" ht="24.95" customHeight="1">
      <c r="B63" s="148"/>
      <c r="C63" s="149"/>
      <c r="D63" s="150" t="s">
        <v>244</v>
      </c>
      <c r="E63" s="151"/>
      <c r="F63" s="151"/>
      <c r="G63" s="151"/>
      <c r="H63" s="151"/>
      <c r="I63" s="152"/>
      <c r="J63" s="153">
        <f>J121</f>
        <v>0</v>
      </c>
      <c r="K63" s="154"/>
    </row>
    <row r="64" spans="2:11" s="8" customFormat="1" ht="19.9" customHeight="1">
      <c r="B64" s="155"/>
      <c r="C64" s="156"/>
      <c r="D64" s="157" t="s">
        <v>445</v>
      </c>
      <c r="E64" s="158"/>
      <c r="F64" s="158"/>
      <c r="G64" s="158"/>
      <c r="H64" s="158"/>
      <c r="I64" s="159"/>
      <c r="J64" s="160">
        <f>J122</f>
        <v>0</v>
      </c>
      <c r="K64" s="161"/>
    </row>
    <row r="65" spans="2:11" s="8" customFormat="1" ht="19.9" customHeight="1">
      <c r="B65" s="155"/>
      <c r="C65" s="156"/>
      <c r="D65" s="157" t="s">
        <v>447</v>
      </c>
      <c r="E65" s="158"/>
      <c r="F65" s="158"/>
      <c r="G65" s="158"/>
      <c r="H65" s="158"/>
      <c r="I65" s="159"/>
      <c r="J65" s="160">
        <f>J151</f>
        <v>0</v>
      </c>
      <c r="K65" s="161"/>
    </row>
    <row r="66" spans="2:11" s="8" customFormat="1" ht="19.9" customHeight="1">
      <c r="B66" s="155"/>
      <c r="C66" s="156"/>
      <c r="D66" s="157" t="s">
        <v>2499</v>
      </c>
      <c r="E66" s="158"/>
      <c r="F66" s="158"/>
      <c r="G66" s="158"/>
      <c r="H66" s="158"/>
      <c r="I66" s="159"/>
      <c r="J66" s="160">
        <f>J161</f>
        <v>0</v>
      </c>
      <c r="K66" s="161"/>
    </row>
    <row r="67" spans="2:11" s="7" customFormat="1" ht="24.95" customHeight="1">
      <c r="B67" s="148"/>
      <c r="C67" s="149"/>
      <c r="D67" s="150" t="s">
        <v>186</v>
      </c>
      <c r="E67" s="151"/>
      <c r="F67" s="151"/>
      <c r="G67" s="151"/>
      <c r="H67" s="151"/>
      <c r="I67" s="152"/>
      <c r="J67" s="153">
        <f>J165</f>
        <v>0</v>
      </c>
      <c r="K67" s="154"/>
    </row>
    <row r="68" spans="2:11" s="8" customFormat="1" ht="19.9" customHeight="1">
      <c r="B68" s="155"/>
      <c r="C68" s="156"/>
      <c r="D68" s="157" t="s">
        <v>456</v>
      </c>
      <c r="E68" s="158"/>
      <c r="F68" s="158"/>
      <c r="G68" s="158"/>
      <c r="H68" s="158"/>
      <c r="I68" s="159"/>
      <c r="J68" s="160">
        <f>J166</f>
        <v>0</v>
      </c>
      <c r="K68" s="161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" customHeight="1">
      <c r="B75" s="40"/>
      <c r="C75" s="61" t="s">
        <v>188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5" t="str">
        <f>E7</f>
        <v>Rekonstrukce a dostavba Střediska volného času</v>
      </c>
      <c r="F78" s="386"/>
      <c r="G78" s="386"/>
      <c r="H78" s="386"/>
      <c r="I78" s="162"/>
      <c r="J78" s="62"/>
      <c r="K78" s="62"/>
      <c r="L78" s="60"/>
    </row>
    <row r="79" spans="2:12" s="1" customFormat="1" ht="14.45" customHeight="1">
      <c r="B79" s="40"/>
      <c r="C79" s="64" t="s">
        <v>179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61" t="str">
        <f>E9</f>
        <v>TRUTNOV 10 - SO 05-Odpočinkový park s altánem</v>
      </c>
      <c r="F80" s="387"/>
      <c r="G80" s="387"/>
      <c r="H80" s="387"/>
      <c r="I80" s="162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8" customHeight="1">
      <c r="B82" s="40"/>
      <c r="C82" s="64" t="s">
        <v>25</v>
      </c>
      <c r="D82" s="62"/>
      <c r="E82" s="62"/>
      <c r="F82" s="163" t="str">
        <f>F12</f>
        <v>Trutnov Na Nivách 568</v>
      </c>
      <c r="G82" s="62"/>
      <c r="H82" s="62"/>
      <c r="I82" s="164" t="s">
        <v>27</v>
      </c>
      <c r="J82" s="72" t="str">
        <f>IF(J12="","",J12)</f>
        <v>7. 1. 2017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3.5">
      <c r="B84" s="40"/>
      <c r="C84" s="64" t="s">
        <v>31</v>
      </c>
      <c r="D84" s="62"/>
      <c r="E84" s="62"/>
      <c r="F84" s="163" t="str">
        <f>E15</f>
        <v>Město Trutnov</v>
      </c>
      <c r="G84" s="62"/>
      <c r="H84" s="62"/>
      <c r="I84" s="164" t="s">
        <v>37</v>
      </c>
      <c r="J84" s="163" t="str">
        <f>E21</f>
        <v>JIKA CZ  Hradec Králové</v>
      </c>
      <c r="K84" s="62"/>
      <c r="L84" s="60"/>
    </row>
    <row r="85" spans="2:12" s="1" customFormat="1" ht="14.45" customHeight="1">
      <c r="B85" s="40"/>
      <c r="C85" s="64" t="s">
        <v>35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9" customFormat="1" ht="29.25" customHeight="1">
      <c r="B87" s="165"/>
      <c r="C87" s="166" t="s">
        <v>189</v>
      </c>
      <c r="D87" s="167" t="s">
        <v>60</v>
      </c>
      <c r="E87" s="167" t="s">
        <v>56</v>
      </c>
      <c r="F87" s="167" t="s">
        <v>190</v>
      </c>
      <c r="G87" s="167" t="s">
        <v>191</v>
      </c>
      <c r="H87" s="167" t="s">
        <v>192</v>
      </c>
      <c r="I87" s="168" t="s">
        <v>193</v>
      </c>
      <c r="J87" s="167" t="s">
        <v>183</v>
      </c>
      <c r="K87" s="169" t="s">
        <v>194</v>
      </c>
      <c r="L87" s="170"/>
      <c r="M87" s="80" t="s">
        <v>195</v>
      </c>
      <c r="N87" s="81" t="s">
        <v>45</v>
      </c>
      <c r="O87" s="81" t="s">
        <v>196</v>
      </c>
      <c r="P87" s="81" t="s">
        <v>197</v>
      </c>
      <c r="Q87" s="81" t="s">
        <v>198</v>
      </c>
      <c r="R87" s="81" t="s">
        <v>199</v>
      </c>
      <c r="S87" s="81" t="s">
        <v>200</v>
      </c>
      <c r="T87" s="82" t="s">
        <v>201</v>
      </c>
    </row>
    <row r="88" spans="2:63" s="1" customFormat="1" ht="29.25" customHeight="1">
      <c r="B88" s="40"/>
      <c r="C88" s="86" t="s">
        <v>184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P89+P121+P165</f>
        <v>0</v>
      </c>
      <c r="Q88" s="84"/>
      <c r="R88" s="172">
        <f>R89+R121+R165</f>
        <v>60.9207503</v>
      </c>
      <c r="S88" s="84"/>
      <c r="T88" s="173">
        <f>T89+T121+T165</f>
        <v>0</v>
      </c>
      <c r="AT88" s="23" t="s">
        <v>74</v>
      </c>
      <c r="AU88" s="23" t="s">
        <v>185</v>
      </c>
      <c r="BK88" s="174">
        <f>BK89+BK121+BK165</f>
        <v>0</v>
      </c>
    </row>
    <row r="89" spans="2:63" s="10" customFormat="1" ht="37.35" customHeight="1">
      <c r="B89" s="175"/>
      <c r="C89" s="176"/>
      <c r="D89" s="177" t="s">
        <v>74</v>
      </c>
      <c r="E89" s="178" t="s">
        <v>224</v>
      </c>
      <c r="F89" s="178" t="s">
        <v>461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P90+P101+P107+P112+P119</f>
        <v>0</v>
      </c>
      <c r="Q89" s="183"/>
      <c r="R89" s="184">
        <f>R90+R101+R107+R112+R119</f>
        <v>53.33285942</v>
      </c>
      <c r="S89" s="183"/>
      <c r="T89" s="185">
        <f>T90+T101+T107+T112+T119</f>
        <v>0</v>
      </c>
      <c r="AR89" s="186" t="s">
        <v>24</v>
      </c>
      <c r="AT89" s="187" t="s">
        <v>74</v>
      </c>
      <c r="AU89" s="187" t="s">
        <v>75</v>
      </c>
      <c r="AY89" s="186" t="s">
        <v>205</v>
      </c>
      <c r="BK89" s="188">
        <f>BK90+BK101+BK107+BK112+BK119</f>
        <v>0</v>
      </c>
    </row>
    <row r="90" spans="2:63" s="10" customFormat="1" ht="19.9" customHeight="1">
      <c r="B90" s="175"/>
      <c r="C90" s="176"/>
      <c r="D90" s="189" t="s">
        <v>74</v>
      </c>
      <c r="E90" s="190" t="s">
        <v>24</v>
      </c>
      <c r="F90" s="190" t="s">
        <v>462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SUM(P91:P100)</f>
        <v>0</v>
      </c>
      <c r="Q90" s="183"/>
      <c r="R90" s="184">
        <f>SUM(R91:R100)</f>
        <v>0</v>
      </c>
      <c r="S90" s="183"/>
      <c r="T90" s="185">
        <f>SUM(T91:T100)</f>
        <v>0</v>
      </c>
      <c r="AR90" s="186" t="s">
        <v>24</v>
      </c>
      <c r="AT90" s="187" t="s">
        <v>74</v>
      </c>
      <c r="AU90" s="187" t="s">
        <v>24</v>
      </c>
      <c r="AY90" s="186" t="s">
        <v>205</v>
      </c>
      <c r="BK90" s="188">
        <f>SUM(BK91:BK100)</f>
        <v>0</v>
      </c>
    </row>
    <row r="91" spans="2:65" s="1" customFormat="1" ht="22.5" customHeight="1">
      <c r="B91" s="40"/>
      <c r="C91" s="192" t="s">
        <v>24</v>
      </c>
      <c r="D91" s="192" t="s">
        <v>208</v>
      </c>
      <c r="E91" s="193" t="s">
        <v>2500</v>
      </c>
      <c r="F91" s="194" t="s">
        <v>2501</v>
      </c>
      <c r="G91" s="195" t="s">
        <v>465</v>
      </c>
      <c r="H91" s="196">
        <v>18.128</v>
      </c>
      <c r="I91" s="197"/>
      <c r="J91" s="198">
        <f>ROUND(I91*H91,2)</f>
        <v>0</v>
      </c>
      <c r="K91" s="194" t="s">
        <v>466</v>
      </c>
      <c r="L91" s="60"/>
      <c r="M91" s="199" t="s">
        <v>22</v>
      </c>
      <c r="N91" s="205" t="s">
        <v>46</v>
      </c>
      <c r="O91" s="41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3" t="s">
        <v>266</v>
      </c>
      <c r="AT91" s="23" t="s">
        <v>208</v>
      </c>
      <c r="AU91" s="23" t="s">
        <v>84</v>
      </c>
      <c r="AY91" s="23" t="s">
        <v>205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24</v>
      </c>
      <c r="BK91" s="204">
        <f>ROUND(I91*H91,2)</f>
        <v>0</v>
      </c>
      <c r="BL91" s="23" t="s">
        <v>266</v>
      </c>
      <c r="BM91" s="23" t="s">
        <v>2502</v>
      </c>
    </row>
    <row r="92" spans="2:51" s="12" customFormat="1" ht="13.5">
      <c r="B92" s="220"/>
      <c r="C92" s="221"/>
      <c r="D92" s="222" t="s">
        <v>255</v>
      </c>
      <c r="E92" s="223" t="s">
        <v>22</v>
      </c>
      <c r="F92" s="224" t="s">
        <v>2503</v>
      </c>
      <c r="G92" s="221"/>
      <c r="H92" s="225">
        <v>18.128</v>
      </c>
      <c r="I92" s="226"/>
      <c r="J92" s="221"/>
      <c r="K92" s="221"/>
      <c r="L92" s="227"/>
      <c r="M92" s="228"/>
      <c r="N92" s="229"/>
      <c r="O92" s="229"/>
      <c r="P92" s="229"/>
      <c r="Q92" s="229"/>
      <c r="R92" s="229"/>
      <c r="S92" s="229"/>
      <c r="T92" s="230"/>
      <c r="AT92" s="231" t="s">
        <v>255</v>
      </c>
      <c r="AU92" s="231" t="s">
        <v>84</v>
      </c>
      <c r="AV92" s="12" t="s">
        <v>84</v>
      </c>
      <c r="AW92" s="12" t="s">
        <v>39</v>
      </c>
      <c r="AX92" s="12" t="s">
        <v>24</v>
      </c>
      <c r="AY92" s="231" t="s">
        <v>205</v>
      </c>
    </row>
    <row r="93" spans="2:65" s="1" customFormat="1" ht="22.5" customHeight="1">
      <c r="B93" s="40"/>
      <c r="C93" s="192" t="s">
        <v>84</v>
      </c>
      <c r="D93" s="192" t="s">
        <v>208</v>
      </c>
      <c r="E93" s="193" t="s">
        <v>2504</v>
      </c>
      <c r="F93" s="194" t="s">
        <v>2505</v>
      </c>
      <c r="G93" s="195" t="s">
        <v>465</v>
      </c>
      <c r="H93" s="196">
        <v>2.122</v>
      </c>
      <c r="I93" s="197"/>
      <c r="J93" s="198">
        <f>ROUND(I93*H93,2)</f>
        <v>0</v>
      </c>
      <c r="K93" s="194" t="s">
        <v>466</v>
      </c>
      <c r="L93" s="60"/>
      <c r="M93" s="199" t="s">
        <v>22</v>
      </c>
      <c r="N93" s="205" t="s">
        <v>46</v>
      </c>
      <c r="O93" s="41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3" t="s">
        <v>266</v>
      </c>
      <c r="AT93" s="23" t="s">
        <v>208</v>
      </c>
      <c r="AU93" s="23" t="s">
        <v>84</v>
      </c>
      <c r="AY93" s="23" t="s">
        <v>205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24</v>
      </c>
      <c r="BK93" s="204">
        <f>ROUND(I93*H93,2)</f>
        <v>0</v>
      </c>
      <c r="BL93" s="23" t="s">
        <v>266</v>
      </c>
      <c r="BM93" s="23" t="s">
        <v>2506</v>
      </c>
    </row>
    <row r="94" spans="2:51" s="12" customFormat="1" ht="13.5">
      <c r="B94" s="220"/>
      <c r="C94" s="221"/>
      <c r="D94" s="222" t="s">
        <v>255</v>
      </c>
      <c r="E94" s="223" t="s">
        <v>22</v>
      </c>
      <c r="F94" s="224" t="s">
        <v>2507</v>
      </c>
      <c r="G94" s="221"/>
      <c r="H94" s="225">
        <v>2.122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255</v>
      </c>
      <c r="AU94" s="231" t="s">
        <v>84</v>
      </c>
      <c r="AV94" s="12" t="s">
        <v>84</v>
      </c>
      <c r="AW94" s="12" t="s">
        <v>39</v>
      </c>
      <c r="AX94" s="12" t="s">
        <v>24</v>
      </c>
      <c r="AY94" s="231" t="s">
        <v>205</v>
      </c>
    </row>
    <row r="95" spans="2:65" s="1" customFormat="1" ht="22.5" customHeight="1">
      <c r="B95" s="40"/>
      <c r="C95" s="192" t="s">
        <v>204</v>
      </c>
      <c r="D95" s="192" t="s">
        <v>208</v>
      </c>
      <c r="E95" s="193" t="s">
        <v>473</v>
      </c>
      <c r="F95" s="194" t="s">
        <v>474</v>
      </c>
      <c r="G95" s="195" t="s">
        <v>465</v>
      </c>
      <c r="H95" s="196">
        <v>2.122</v>
      </c>
      <c r="I95" s="197"/>
      <c r="J95" s="198">
        <f>ROUND(I95*H95,2)</f>
        <v>0</v>
      </c>
      <c r="K95" s="194" t="s">
        <v>466</v>
      </c>
      <c r="L95" s="60"/>
      <c r="M95" s="199" t="s">
        <v>22</v>
      </c>
      <c r="N95" s="205" t="s">
        <v>46</v>
      </c>
      <c r="O95" s="41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3" t="s">
        <v>266</v>
      </c>
      <c r="AT95" s="23" t="s">
        <v>208</v>
      </c>
      <c r="AU95" s="23" t="s">
        <v>84</v>
      </c>
      <c r="AY95" s="23" t="s">
        <v>205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24</v>
      </c>
      <c r="BK95" s="204">
        <f>ROUND(I95*H95,2)</f>
        <v>0</v>
      </c>
      <c r="BL95" s="23" t="s">
        <v>266</v>
      </c>
      <c r="BM95" s="23" t="s">
        <v>2508</v>
      </c>
    </row>
    <row r="96" spans="2:65" s="1" customFormat="1" ht="22.5" customHeight="1">
      <c r="B96" s="40"/>
      <c r="C96" s="192" t="s">
        <v>266</v>
      </c>
      <c r="D96" s="192" t="s">
        <v>208</v>
      </c>
      <c r="E96" s="193" t="s">
        <v>2509</v>
      </c>
      <c r="F96" s="194" t="s">
        <v>2510</v>
      </c>
      <c r="G96" s="195" t="s">
        <v>465</v>
      </c>
      <c r="H96" s="196">
        <v>2.122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2511</v>
      </c>
    </row>
    <row r="97" spans="2:65" s="1" customFormat="1" ht="22.5" customHeight="1">
      <c r="B97" s="40"/>
      <c r="C97" s="192" t="s">
        <v>271</v>
      </c>
      <c r="D97" s="192" t="s">
        <v>208</v>
      </c>
      <c r="E97" s="193" t="s">
        <v>480</v>
      </c>
      <c r="F97" s="194" t="s">
        <v>481</v>
      </c>
      <c r="G97" s="195" t="s">
        <v>465</v>
      </c>
      <c r="H97" s="196">
        <v>2.122</v>
      </c>
      <c r="I97" s="197"/>
      <c r="J97" s="198">
        <f>ROUND(I97*H97,2)</f>
        <v>0</v>
      </c>
      <c r="K97" s="194" t="s">
        <v>466</v>
      </c>
      <c r="L97" s="60"/>
      <c r="M97" s="199" t="s">
        <v>22</v>
      </c>
      <c r="N97" s="205" t="s">
        <v>46</v>
      </c>
      <c r="O97" s="41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3" t="s">
        <v>266</v>
      </c>
      <c r="AT97" s="23" t="s">
        <v>208</v>
      </c>
      <c r="AU97" s="23" t="s">
        <v>84</v>
      </c>
      <c r="AY97" s="23" t="s">
        <v>205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24</v>
      </c>
      <c r="BK97" s="204">
        <f>ROUND(I97*H97,2)</f>
        <v>0</v>
      </c>
      <c r="BL97" s="23" t="s">
        <v>266</v>
      </c>
      <c r="BM97" s="23" t="s">
        <v>2512</v>
      </c>
    </row>
    <row r="98" spans="2:65" s="1" customFormat="1" ht="22.5" customHeight="1">
      <c r="B98" s="40"/>
      <c r="C98" s="192" t="s">
        <v>276</v>
      </c>
      <c r="D98" s="192" t="s">
        <v>208</v>
      </c>
      <c r="E98" s="193" t="s">
        <v>483</v>
      </c>
      <c r="F98" s="194" t="s">
        <v>484</v>
      </c>
      <c r="G98" s="195" t="s">
        <v>485</v>
      </c>
      <c r="H98" s="196">
        <v>3.82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2513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2514</v>
      </c>
      <c r="G99" s="221"/>
      <c r="H99" s="225">
        <v>3.82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281</v>
      </c>
      <c r="D100" s="192" t="s">
        <v>208</v>
      </c>
      <c r="E100" s="193" t="s">
        <v>492</v>
      </c>
      <c r="F100" s="194" t="s">
        <v>493</v>
      </c>
      <c r="G100" s="195" t="s">
        <v>494</v>
      </c>
      <c r="H100" s="196">
        <v>72.51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2515</v>
      </c>
    </row>
    <row r="101" spans="2:63" s="10" customFormat="1" ht="29.85" customHeight="1">
      <c r="B101" s="175"/>
      <c r="C101" s="176"/>
      <c r="D101" s="189" t="s">
        <v>74</v>
      </c>
      <c r="E101" s="190" t="s">
        <v>84</v>
      </c>
      <c r="F101" s="190" t="s">
        <v>497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SUM(P102:P106)</f>
        <v>0</v>
      </c>
      <c r="Q101" s="183"/>
      <c r="R101" s="184">
        <f>SUM(R102:R106)</f>
        <v>7.506629129999999</v>
      </c>
      <c r="S101" s="183"/>
      <c r="T101" s="185">
        <f>SUM(T102:T106)</f>
        <v>0</v>
      </c>
      <c r="AR101" s="186" t="s">
        <v>24</v>
      </c>
      <c r="AT101" s="187" t="s">
        <v>74</v>
      </c>
      <c r="AU101" s="187" t="s">
        <v>24</v>
      </c>
      <c r="AY101" s="186" t="s">
        <v>205</v>
      </c>
      <c r="BK101" s="188">
        <f>SUM(BK102:BK106)</f>
        <v>0</v>
      </c>
    </row>
    <row r="102" spans="2:65" s="1" customFormat="1" ht="22.5" customHeight="1">
      <c r="B102" s="40"/>
      <c r="C102" s="192" t="s">
        <v>286</v>
      </c>
      <c r="D102" s="192" t="s">
        <v>208</v>
      </c>
      <c r="E102" s="193" t="s">
        <v>2516</v>
      </c>
      <c r="F102" s="194" t="s">
        <v>2517</v>
      </c>
      <c r="G102" s="195" t="s">
        <v>465</v>
      </c>
      <c r="H102" s="196">
        <v>3.057</v>
      </c>
      <c r="I102" s="197"/>
      <c r="J102" s="198">
        <f>ROUND(I102*H102,2)</f>
        <v>0</v>
      </c>
      <c r="K102" s="194" t="s">
        <v>466</v>
      </c>
      <c r="L102" s="60"/>
      <c r="M102" s="199" t="s">
        <v>22</v>
      </c>
      <c r="N102" s="205" t="s">
        <v>46</v>
      </c>
      <c r="O102" s="41"/>
      <c r="P102" s="206">
        <f>O102*H102</f>
        <v>0</v>
      </c>
      <c r="Q102" s="206">
        <v>2.45329</v>
      </c>
      <c r="R102" s="206">
        <f>Q102*H102</f>
        <v>7.499707529999999</v>
      </c>
      <c r="S102" s="206">
        <v>0</v>
      </c>
      <c r="T102" s="207">
        <f>S102*H102</f>
        <v>0</v>
      </c>
      <c r="AR102" s="23" t="s">
        <v>266</v>
      </c>
      <c r="AT102" s="23" t="s">
        <v>208</v>
      </c>
      <c r="AU102" s="23" t="s">
        <v>84</v>
      </c>
      <c r="AY102" s="23" t="s">
        <v>205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24</v>
      </c>
      <c r="BK102" s="204">
        <f>ROUND(I102*H102,2)</f>
        <v>0</v>
      </c>
      <c r="BL102" s="23" t="s">
        <v>266</v>
      </c>
      <c r="BM102" s="23" t="s">
        <v>2518</v>
      </c>
    </row>
    <row r="103" spans="2:51" s="12" customFormat="1" ht="13.5">
      <c r="B103" s="220"/>
      <c r="C103" s="221"/>
      <c r="D103" s="222" t="s">
        <v>255</v>
      </c>
      <c r="E103" s="223" t="s">
        <v>22</v>
      </c>
      <c r="F103" s="224" t="s">
        <v>2519</v>
      </c>
      <c r="G103" s="221"/>
      <c r="H103" s="225">
        <v>3.057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255</v>
      </c>
      <c r="AU103" s="231" t="s">
        <v>84</v>
      </c>
      <c r="AV103" s="12" t="s">
        <v>84</v>
      </c>
      <c r="AW103" s="12" t="s">
        <v>39</v>
      </c>
      <c r="AX103" s="12" t="s">
        <v>24</v>
      </c>
      <c r="AY103" s="231" t="s">
        <v>205</v>
      </c>
    </row>
    <row r="104" spans="2:65" s="1" customFormat="1" ht="22.5" customHeight="1">
      <c r="B104" s="40"/>
      <c r="C104" s="192" t="s">
        <v>291</v>
      </c>
      <c r="D104" s="192" t="s">
        <v>208</v>
      </c>
      <c r="E104" s="193" t="s">
        <v>546</v>
      </c>
      <c r="F104" s="194" t="s">
        <v>547</v>
      </c>
      <c r="G104" s="195" t="s">
        <v>494</v>
      </c>
      <c r="H104" s="196">
        <v>6.72</v>
      </c>
      <c r="I104" s="197"/>
      <c r="J104" s="198">
        <f>ROUND(I104*H104,2)</f>
        <v>0</v>
      </c>
      <c r="K104" s="194" t="s">
        <v>466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0.00103</v>
      </c>
      <c r="R104" s="206">
        <f>Q104*H104</f>
        <v>0.006921600000000001</v>
      </c>
      <c r="S104" s="206">
        <v>0</v>
      </c>
      <c r="T104" s="207">
        <f>S104*H104</f>
        <v>0</v>
      </c>
      <c r="AR104" s="23" t="s">
        <v>266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266</v>
      </c>
      <c r="BM104" s="23" t="s">
        <v>2520</v>
      </c>
    </row>
    <row r="105" spans="2:51" s="12" customFormat="1" ht="13.5">
      <c r="B105" s="220"/>
      <c r="C105" s="221"/>
      <c r="D105" s="222" t="s">
        <v>255</v>
      </c>
      <c r="E105" s="223" t="s">
        <v>22</v>
      </c>
      <c r="F105" s="224" t="s">
        <v>2521</v>
      </c>
      <c r="G105" s="221"/>
      <c r="H105" s="225">
        <v>6.72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255</v>
      </c>
      <c r="AU105" s="231" t="s">
        <v>84</v>
      </c>
      <c r="AV105" s="12" t="s">
        <v>84</v>
      </c>
      <c r="AW105" s="12" t="s">
        <v>39</v>
      </c>
      <c r="AX105" s="12" t="s">
        <v>24</v>
      </c>
      <c r="AY105" s="231" t="s">
        <v>205</v>
      </c>
    </row>
    <row r="106" spans="2:65" s="1" customFormat="1" ht="22.5" customHeight="1">
      <c r="B106" s="40"/>
      <c r="C106" s="192" t="s">
        <v>29</v>
      </c>
      <c r="D106" s="192" t="s">
        <v>208</v>
      </c>
      <c r="E106" s="193" t="s">
        <v>549</v>
      </c>
      <c r="F106" s="194" t="s">
        <v>550</v>
      </c>
      <c r="G106" s="195" t="s">
        <v>494</v>
      </c>
      <c r="H106" s="196">
        <v>6.72</v>
      </c>
      <c r="I106" s="197"/>
      <c r="J106" s="198">
        <f>ROUND(I106*H106,2)</f>
        <v>0</v>
      </c>
      <c r="K106" s="194" t="s">
        <v>466</v>
      </c>
      <c r="L106" s="60"/>
      <c r="M106" s="199" t="s">
        <v>22</v>
      </c>
      <c r="N106" s="205" t="s">
        <v>46</v>
      </c>
      <c r="O106" s="41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3" t="s">
        <v>266</v>
      </c>
      <c r="AT106" s="23" t="s">
        <v>208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266</v>
      </c>
      <c r="BM106" s="23" t="s">
        <v>2522</v>
      </c>
    </row>
    <row r="107" spans="2:63" s="10" customFormat="1" ht="29.85" customHeight="1">
      <c r="B107" s="175"/>
      <c r="C107" s="176"/>
      <c r="D107" s="189" t="s">
        <v>74</v>
      </c>
      <c r="E107" s="190" t="s">
        <v>276</v>
      </c>
      <c r="F107" s="190" t="s">
        <v>839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SUM(P108:P111)</f>
        <v>0</v>
      </c>
      <c r="Q107" s="183"/>
      <c r="R107" s="184">
        <f>SUM(R108:R111)</f>
        <v>41.28312579</v>
      </c>
      <c r="S107" s="183"/>
      <c r="T107" s="185">
        <f>SUM(T108:T111)</f>
        <v>0</v>
      </c>
      <c r="AR107" s="186" t="s">
        <v>24</v>
      </c>
      <c r="AT107" s="187" t="s">
        <v>74</v>
      </c>
      <c r="AU107" s="187" t="s">
        <v>24</v>
      </c>
      <c r="AY107" s="186" t="s">
        <v>205</v>
      </c>
      <c r="BK107" s="188">
        <f>SUM(BK108:BK111)</f>
        <v>0</v>
      </c>
    </row>
    <row r="108" spans="2:65" s="1" customFormat="1" ht="31.5" customHeight="1">
      <c r="B108" s="40"/>
      <c r="C108" s="192" t="s">
        <v>300</v>
      </c>
      <c r="D108" s="192" t="s">
        <v>208</v>
      </c>
      <c r="E108" s="193" t="s">
        <v>1097</v>
      </c>
      <c r="F108" s="194" t="s">
        <v>1098</v>
      </c>
      <c r="G108" s="195" t="s">
        <v>465</v>
      </c>
      <c r="H108" s="196">
        <v>7.251</v>
      </c>
      <c r="I108" s="197"/>
      <c r="J108" s="198">
        <f>ROUND(I108*H108,2)</f>
        <v>0</v>
      </c>
      <c r="K108" s="194" t="s">
        <v>466</v>
      </c>
      <c r="L108" s="60"/>
      <c r="M108" s="199" t="s">
        <v>22</v>
      </c>
      <c r="N108" s="205" t="s">
        <v>46</v>
      </c>
      <c r="O108" s="41"/>
      <c r="P108" s="206">
        <f>O108*H108</f>
        <v>0</v>
      </c>
      <c r="Q108" s="206">
        <v>2.45329</v>
      </c>
      <c r="R108" s="206">
        <f>Q108*H108</f>
        <v>17.78880579</v>
      </c>
      <c r="S108" s="206">
        <v>0</v>
      </c>
      <c r="T108" s="207">
        <f>S108*H108</f>
        <v>0</v>
      </c>
      <c r="AR108" s="23" t="s">
        <v>266</v>
      </c>
      <c r="AT108" s="23" t="s">
        <v>208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266</v>
      </c>
      <c r="BM108" s="23" t="s">
        <v>2523</v>
      </c>
    </row>
    <row r="109" spans="2:51" s="12" customFormat="1" ht="13.5">
      <c r="B109" s="220"/>
      <c r="C109" s="221"/>
      <c r="D109" s="222" t="s">
        <v>255</v>
      </c>
      <c r="E109" s="223" t="s">
        <v>22</v>
      </c>
      <c r="F109" s="224" t="s">
        <v>2524</v>
      </c>
      <c r="G109" s="221"/>
      <c r="H109" s="225">
        <v>7.251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255</v>
      </c>
      <c r="AU109" s="231" t="s">
        <v>84</v>
      </c>
      <c r="AV109" s="12" t="s">
        <v>84</v>
      </c>
      <c r="AW109" s="12" t="s">
        <v>39</v>
      </c>
      <c r="AX109" s="12" t="s">
        <v>24</v>
      </c>
      <c r="AY109" s="231" t="s">
        <v>205</v>
      </c>
    </row>
    <row r="110" spans="2:65" s="1" customFormat="1" ht="22.5" customHeight="1">
      <c r="B110" s="40"/>
      <c r="C110" s="192" t="s">
        <v>305</v>
      </c>
      <c r="D110" s="192" t="s">
        <v>208</v>
      </c>
      <c r="E110" s="193" t="s">
        <v>1142</v>
      </c>
      <c r="F110" s="194" t="s">
        <v>1143</v>
      </c>
      <c r="G110" s="195" t="s">
        <v>465</v>
      </c>
      <c r="H110" s="196">
        <v>10.877</v>
      </c>
      <c r="I110" s="197"/>
      <c r="J110" s="198">
        <f>ROUND(I110*H110,2)</f>
        <v>0</v>
      </c>
      <c r="K110" s="194" t="s">
        <v>466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2.16</v>
      </c>
      <c r="R110" s="206">
        <f>Q110*H110</f>
        <v>23.494320000000002</v>
      </c>
      <c r="S110" s="206">
        <v>0</v>
      </c>
      <c r="T110" s="207">
        <f>S110*H110</f>
        <v>0</v>
      </c>
      <c r="AR110" s="23" t="s">
        <v>266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266</v>
      </c>
      <c r="BM110" s="23" t="s">
        <v>2525</v>
      </c>
    </row>
    <row r="111" spans="2:51" s="12" customFormat="1" ht="13.5">
      <c r="B111" s="220"/>
      <c r="C111" s="221"/>
      <c r="D111" s="210" t="s">
        <v>255</v>
      </c>
      <c r="E111" s="232" t="s">
        <v>22</v>
      </c>
      <c r="F111" s="233" t="s">
        <v>2526</v>
      </c>
      <c r="G111" s="221"/>
      <c r="H111" s="234">
        <v>10.877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255</v>
      </c>
      <c r="AU111" s="231" t="s">
        <v>84</v>
      </c>
      <c r="AV111" s="12" t="s">
        <v>84</v>
      </c>
      <c r="AW111" s="12" t="s">
        <v>39</v>
      </c>
      <c r="AX111" s="12" t="s">
        <v>24</v>
      </c>
      <c r="AY111" s="231" t="s">
        <v>205</v>
      </c>
    </row>
    <row r="112" spans="2:63" s="10" customFormat="1" ht="29.85" customHeight="1">
      <c r="B112" s="175"/>
      <c r="C112" s="176"/>
      <c r="D112" s="189" t="s">
        <v>74</v>
      </c>
      <c r="E112" s="190" t="s">
        <v>291</v>
      </c>
      <c r="F112" s="190" t="s">
        <v>1157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SUM(P113:P118)</f>
        <v>0</v>
      </c>
      <c r="Q112" s="183"/>
      <c r="R112" s="184">
        <f>SUM(R113:R118)</f>
        <v>4.5431045</v>
      </c>
      <c r="S112" s="183"/>
      <c r="T112" s="185">
        <f>SUM(T113:T118)</f>
        <v>0</v>
      </c>
      <c r="AR112" s="186" t="s">
        <v>24</v>
      </c>
      <c r="AT112" s="187" t="s">
        <v>74</v>
      </c>
      <c r="AU112" s="187" t="s">
        <v>24</v>
      </c>
      <c r="AY112" s="186" t="s">
        <v>205</v>
      </c>
      <c r="BK112" s="188">
        <f>SUM(BK113:BK118)</f>
        <v>0</v>
      </c>
    </row>
    <row r="113" spans="2:65" s="1" customFormat="1" ht="22.5" customHeight="1">
      <c r="B113" s="40"/>
      <c r="C113" s="192" t="s">
        <v>310</v>
      </c>
      <c r="D113" s="192" t="s">
        <v>208</v>
      </c>
      <c r="E113" s="193" t="s">
        <v>2527</v>
      </c>
      <c r="F113" s="194" t="s">
        <v>2528</v>
      </c>
      <c r="G113" s="195" t="s">
        <v>500</v>
      </c>
      <c r="H113" s="196">
        <v>33.284</v>
      </c>
      <c r="I113" s="197"/>
      <c r="J113" s="198">
        <f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>O113*H113</f>
        <v>0</v>
      </c>
      <c r="Q113" s="206">
        <v>0.10095</v>
      </c>
      <c r="R113" s="206">
        <f>Q113*H113</f>
        <v>3.3600198</v>
      </c>
      <c r="S113" s="206">
        <v>0</v>
      </c>
      <c r="T113" s="207">
        <f>S113*H113</f>
        <v>0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24</v>
      </c>
      <c r="BK113" s="204">
        <f>ROUND(I113*H113,2)</f>
        <v>0</v>
      </c>
      <c r="BL113" s="23" t="s">
        <v>266</v>
      </c>
      <c r="BM113" s="23" t="s">
        <v>2529</v>
      </c>
    </row>
    <row r="114" spans="2:51" s="12" customFormat="1" ht="13.5">
      <c r="B114" s="220"/>
      <c r="C114" s="221"/>
      <c r="D114" s="222" t="s">
        <v>255</v>
      </c>
      <c r="E114" s="223" t="s">
        <v>22</v>
      </c>
      <c r="F114" s="224" t="s">
        <v>2530</v>
      </c>
      <c r="G114" s="221"/>
      <c r="H114" s="225">
        <v>33.284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255</v>
      </c>
      <c r="AU114" s="231" t="s">
        <v>84</v>
      </c>
      <c r="AV114" s="12" t="s">
        <v>84</v>
      </c>
      <c r="AW114" s="12" t="s">
        <v>39</v>
      </c>
      <c r="AX114" s="12" t="s">
        <v>24</v>
      </c>
      <c r="AY114" s="231" t="s">
        <v>205</v>
      </c>
    </row>
    <row r="115" spans="2:65" s="1" customFormat="1" ht="22.5" customHeight="1">
      <c r="B115" s="40"/>
      <c r="C115" s="238" t="s">
        <v>315</v>
      </c>
      <c r="D115" s="238" t="s">
        <v>202</v>
      </c>
      <c r="E115" s="239" t="s">
        <v>2531</v>
      </c>
      <c r="F115" s="240" t="s">
        <v>2532</v>
      </c>
      <c r="G115" s="241" t="s">
        <v>514</v>
      </c>
      <c r="H115" s="242">
        <v>34.948</v>
      </c>
      <c r="I115" s="243"/>
      <c r="J115" s="244">
        <f>ROUND(I115*H115,2)</f>
        <v>0</v>
      </c>
      <c r="K115" s="240" t="s">
        <v>466</v>
      </c>
      <c r="L115" s="245"/>
      <c r="M115" s="246" t="s">
        <v>22</v>
      </c>
      <c r="N115" s="247" t="s">
        <v>46</v>
      </c>
      <c r="O115" s="41"/>
      <c r="P115" s="206">
        <f>O115*H115</f>
        <v>0</v>
      </c>
      <c r="Q115" s="206">
        <v>0.0335</v>
      </c>
      <c r="R115" s="206">
        <f>Q115*H115</f>
        <v>1.1707580000000002</v>
      </c>
      <c r="S115" s="206">
        <v>0</v>
      </c>
      <c r="T115" s="207">
        <f>S115*H115</f>
        <v>0</v>
      </c>
      <c r="AR115" s="23" t="s">
        <v>286</v>
      </c>
      <c r="AT115" s="23" t="s">
        <v>202</v>
      </c>
      <c r="AU115" s="23" t="s">
        <v>84</v>
      </c>
      <c r="AY115" s="23" t="s">
        <v>205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24</v>
      </c>
      <c r="BK115" s="204">
        <f>ROUND(I115*H115,2)</f>
        <v>0</v>
      </c>
      <c r="BL115" s="23" t="s">
        <v>266</v>
      </c>
      <c r="BM115" s="23" t="s">
        <v>2533</v>
      </c>
    </row>
    <row r="116" spans="2:51" s="12" customFormat="1" ht="13.5">
      <c r="B116" s="220"/>
      <c r="C116" s="221"/>
      <c r="D116" s="222" t="s">
        <v>255</v>
      </c>
      <c r="E116" s="221"/>
      <c r="F116" s="224" t="s">
        <v>2534</v>
      </c>
      <c r="G116" s="221"/>
      <c r="H116" s="225">
        <v>34.948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255</v>
      </c>
      <c r="AU116" s="231" t="s">
        <v>84</v>
      </c>
      <c r="AV116" s="12" t="s">
        <v>84</v>
      </c>
      <c r="AW116" s="12" t="s">
        <v>6</v>
      </c>
      <c r="AX116" s="12" t="s">
        <v>24</v>
      </c>
      <c r="AY116" s="231" t="s">
        <v>205</v>
      </c>
    </row>
    <row r="117" spans="2:65" s="1" customFormat="1" ht="31.5" customHeight="1">
      <c r="B117" s="40"/>
      <c r="C117" s="192" t="s">
        <v>10</v>
      </c>
      <c r="D117" s="192" t="s">
        <v>208</v>
      </c>
      <c r="E117" s="193" t="s">
        <v>1186</v>
      </c>
      <c r="F117" s="194" t="s">
        <v>1187</v>
      </c>
      <c r="G117" s="195" t="s">
        <v>494</v>
      </c>
      <c r="H117" s="196">
        <v>72.51</v>
      </c>
      <c r="I117" s="197"/>
      <c r="J117" s="198">
        <f>ROUND(I117*H117,2)</f>
        <v>0</v>
      </c>
      <c r="K117" s="194" t="s">
        <v>466</v>
      </c>
      <c r="L117" s="60"/>
      <c r="M117" s="199" t="s">
        <v>22</v>
      </c>
      <c r="N117" s="205" t="s">
        <v>46</v>
      </c>
      <c r="O117" s="41"/>
      <c r="P117" s="206">
        <f>O117*H117</f>
        <v>0</v>
      </c>
      <c r="Q117" s="206">
        <v>0.00013</v>
      </c>
      <c r="R117" s="206">
        <f>Q117*H117</f>
        <v>0.0094263</v>
      </c>
      <c r="S117" s="206">
        <v>0</v>
      </c>
      <c r="T117" s="207">
        <f>S117*H117</f>
        <v>0</v>
      </c>
      <c r="AR117" s="23" t="s">
        <v>266</v>
      </c>
      <c r="AT117" s="23" t="s">
        <v>208</v>
      </c>
      <c r="AU117" s="23" t="s">
        <v>84</v>
      </c>
      <c r="AY117" s="23" t="s">
        <v>205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24</v>
      </c>
      <c r="BK117" s="204">
        <f>ROUND(I117*H117,2)</f>
        <v>0</v>
      </c>
      <c r="BL117" s="23" t="s">
        <v>266</v>
      </c>
      <c r="BM117" s="23" t="s">
        <v>2535</v>
      </c>
    </row>
    <row r="118" spans="2:65" s="1" customFormat="1" ht="22.5" customHeight="1">
      <c r="B118" s="40"/>
      <c r="C118" s="192" t="s">
        <v>253</v>
      </c>
      <c r="D118" s="192" t="s">
        <v>208</v>
      </c>
      <c r="E118" s="193" t="s">
        <v>1191</v>
      </c>
      <c r="F118" s="194" t="s">
        <v>1192</v>
      </c>
      <c r="G118" s="195" t="s">
        <v>494</v>
      </c>
      <c r="H118" s="196">
        <v>72.51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4E-05</v>
      </c>
      <c r="R118" s="206">
        <f>Q118*H118</f>
        <v>0.0029004000000000005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2536</v>
      </c>
    </row>
    <row r="119" spans="2:63" s="10" customFormat="1" ht="29.85" customHeight="1">
      <c r="B119" s="175"/>
      <c r="C119" s="176"/>
      <c r="D119" s="189" t="s">
        <v>74</v>
      </c>
      <c r="E119" s="190" t="s">
        <v>1409</v>
      </c>
      <c r="F119" s="190" t="s">
        <v>1410</v>
      </c>
      <c r="G119" s="176"/>
      <c r="H119" s="176"/>
      <c r="I119" s="179"/>
      <c r="J119" s="191">
        <f>BK119</f>
        <v>0</v>
      </c>
      <c r="K119" s="176"/>
      <c r="L119" s="181"/>
      <c r="M119" s="182"/>
      <c r="N119" s="183"/>
      <c r="O119" s="183"/>
      <c r="P119" s="184">
        <f>P120</f>
        <v>0</v>
      </c>
      <c r="Q119" s="183"/>
      <c r="R119" s="184">
        <f>R120</f>
        <v>0</v>
      </c>
      <c r="S119" s="183"/>
      <c r="T119" s="185">
        <f>T120</f>
        <v>0</v>
      </c>
      <c r="AR119" s="186" t="s">
        <v>24</v>
      </c>
      <c r="AT119" s="187" t="s">
        <v>74</v>
      </c>
      <c r="AU119" s="187" t="s">
        <v>24</v>
      </c>
      <c r="AY119" s="186" t="s">
        <v>205</v>
      </c>
      <c r="BK119" s="188">
        <f>BK120</f>
        <v>0</v>
      </c>
    </row>
    <row r="120" spans="2:65" s="1" customFormat="1" ht="22.5" customHeight="1">
      <c r="B120" s="40"/>
      <c r="C120" s="192" t="s">
        <v>328</v>
      </c>
      <c r="D120" s="192" t="s">
        <v>208</v>
      </c>
      <c r="E120" s="193" t="s">
        <v>2537</v>
      </c>
      <c r="F120" s="194" t="s">
        <v>2538</v>
      </c>
      <c r="G120" s="195" t="s">
        <v>485</v>
      </c>
      <c r="H120" s="196">
        <v>53.333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2539</v>
      </c>
    </row>
    <row r="121" spans="2:63" s="10" customFormat="1" ht="37.35" customHeight="1">
      <c r="B121" s="175"/>
      <c r="C121" s="176"/>
      <c r="D121" s="177" t="s">
        <v>74</v>
      </c>
      <c r="E121" s="178" t="s">
        <v>246</v>
      </c>
      <c r="F121" s="178" t="s">
        <v>247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P122+P151+P161</f>
        <v>0</v>
      </c>
      <c r="Q121" s="183"/>
      <c r="R121" s="184">
        <f>R122+R151+R161</f>
        <v>7.587890880000001</v>
      </c>
      <c r="S121" s="183"/>
      <c r="T121" s="185">
        <f>T122+T151+T161</f>
        <v>0</v>
      </c>
      <c r="AR121" s="186" t="s">
        <v>84</v>
      </c>
      <c r="AT121" s="187" t="s">
        <v>74</v>
      </c>
      <c r="AU121" s="187" t="s">
        <v>75</v>
      </c>
      <c r="AY121" s="186" t="s">
        <v>205</v>
      </c>
      <c r="BK121" s="188">
        <f>BK122+BK151+BK161</f>
        <v>0</v>
      </c>
    </row>
    <row r="122" spans="2:63" s="10" customFormat="1" ht="19.9" customHeight="1">
      <c r="B122" s="175"/>
      <c r="C122" s="176"/>
      <c r="D122" s="189" t="s">
        <v>74</v>
      </c>
      <c r="E122" s="190" t="s">
        <v>1708</v>
      </c>
      <c r="F122" s="190" t="s">
        <v>1709</v>
      </c>
      <c r="G122" s="176"/>
      <c r="H122" s="176"/>
      <c r="I122" s="179"/>
      <c r="J122" s="191">
        <f>BK122</f>
        <v>0</v>
      </c>
      <c r="K122" s="176"/>
      <c r="L122" s="181"/>
      <c r="M122" s="182"/>
      <c r="N122" s="183"/>
      <c r="O122" s="183"/>
      <c r="P122" s="184">
        <f>SUM(P123:P150)</f>
        <v>0</v>
      </c>
      <c r="Q122" s="183"/>
      <c r="R122" s="184">
        <f>SUM(R123:R150)</f>
        <v>6.8659224000000005</v>
      </c>
      <c r="S122" s="183"/>
      <c r="T122" s="185">
        <f>SUM(T123:T150)</f>
        <v>0</v>
      </c>
      <c r="AR122" s="186" t="s">
        <v>84</v>
      </c>
      <c r="AT122" s="187" t="s">
        <v>74</v>
      </c>
      <c r="AU122" s="187" t="s">
        <v>24</v>
      </c>
      <c r="AY122" s="186" t="s">
        <v>205</v>
      </c>
      <c r="BK122" s="188">
        <f>SUM(BK123:BK150)</f>
        <v>0</v>
      </c>
    </row>
    <row r="123" spans="2:65" s="1" customFormat="1" ht="22.5" customHeight="1">
      <c r="B123" s="40"/>
      <c r="C123" s="192" t="s">
        <v>333</v>
      </c>
      <c r="D123" s="192" t="s">
        <v>208</v>
      </c>
      <c r="E123" s="193" t="s">
        <v>1711</v>
      </c>
      <c r="F123" s="194" t="s">
        <v>2540</v>
      </c>
      <c r="G123" s="195" t="s">
        <v>494</v>
      </c>
      <c r="H123" s="196">
        <v>15.816</v>
      </c>
      <c r="I123" s="197"/>
      <c r="J123" s="198">
        <f>ROUND(I123*H123,2)</f>
        <v>0</v>
      </c>
      <c r="K123" s="194" t="s">
        <v>22</v>
      </c>
      <c r="L123" s="60"/>
      <c r="M123" s="199" t="s">
        <v>22</v>
      </c>
      <c r="N123" s="205" t="s">
        <v>46</v>
      </c>
      <c r="O123" s="41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3" t="s">
        <v>253</v>
      </c>
      <c r="AT123" s="23" t="s">
        <v>208</v>
      </c>
      <c r="AU123" s="23" t="s">
        <v>84</v>
      </c>
      <c r="AY123" s="23" t="s">
        <v>205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24</v>
      </c>
      <c r="BK123" s="204">
        <f>ROUND(I123*H123,2)</f>
        <v>0</v>
      </c>
      <c r="BL123" s="23" t="s">
        <v>253</v>
      </c>
      <c r="BM123" s="23" t="s">
        <v>2541</v>
      </c>
    </row>
    <row r="124" spans="2:51" s="12" customFormat="1" ht="13.5">
      <c r="B124" s="220"/>
      <c r="C124" s="221"/>
      <c r="D124" s="222" t="s">
        <v>255</v>
      </c>
      <c r="E124" s="223" t="s">
        <v>22</v>
      </c>
      <c r="F124" s="224" t="s">
        <v>2542</v>
      </c>
      <c r="G124" s="221"/>
      <c r="H124" s="225">
        <v>15.816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255</v>
      </c>
      <c r="AU124" s="231" t="s">
        <v>84</v>
      </c>
      <c r="AV124" s="12" t="s">
        <v>84</v>
      </c>
      <c r="AW124" s="12" t="s">
        <v>39</v>
      </c>
      <c r="AX124" s="12" t="s">
        <v>24</v>
      </c>
      <c r="AY124" s="231" t="s">
        <v>205</v>
      </c>
    </row>
    <row r="125" spans="2:65" s="1" customFormat="1" ht="22.5" customHeight="1">
      <c r="B125" s="40"/>
      <c r="C125" s="192" t="s">
        <v>338</v>
      </c>
      <c r="D125" s="192" t="s">
        <v>208</v>
      </c>
      <c r="E125" s="193" t="s">
        <v>1715</v>
      </c>
      <c r="F125" s="194" t="s">
        <v>2543</v>
      </c>
      <c r="G125" s="195" t="s">
        <v>465</v>
      </c>
      <c r="H125" s="196">
        <v>2.372</v>
      </c>
      <c r="I125" s="197"/>
      <c r="J125" s="198">
        <f>ROUND(I125*H125,2)</f>
        <v>0</v>
      </c>
      <c r="K125" s="194" t="s">
        <v>22</v>
      </c>
      <c r="L125" s="60"/>
      <c r="M125" s="199" t="s">
        <v>22</v>
      </c>
      <c r="N125" s="205" t="s">
        <v>46</v>
      </c>
      <c r="O125" s="41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3" t="s">
        <v>253</v>
      </c>
      <c r="AT125" s="23" t="s">
        <v>208</v>
      </c>
      <c r="AU125" s="23" t="s">
        <v>84</v>
      </c>
      <c r="AY125" s="23" t="s">
        <v>205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24</v>
      </c>
      <c r="BK125" s="204">
        <f>ROUND(I125*H125,2)</f>
        <v>0</v>
      </c>
      <c r="BL125" s="23" t="s">
        <v>253</v>
      </c>
      <c r="BM125" s="23" t="s">
        <v>2544</v>
      </c>
    </row>
    <row r="126" spans="2:51" s="12" customFormat="1" ht="13.5">
      <c r="B126" s="220"/>
      <c r="C126" s="221"/>
      <c r="D126" s="222" t="s">
        <v>255</v>
      </c>
      <c r="E126" s="223" t="s">
        <v>22</v>
      </c>
      <c r="F126" s="224" t="s">
        <v>2545</v>
      </c>
      <c r="G126" s="221"/>
      <c r="H126" s="225">
        <v>2.372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255</v>
      </c>
      <c r="AU126" s="231" t="s">
        <v>84</v>
      </c>
      <c r="AV126" s="12" t="s">
        <v>84</v>
      </c>
      <c r="AW126" s="12" t="s">
        <v>39</v>
      </c>
      <c r="AX126" s="12" t="s">
        <v>24</v>
      </c>
      <c r="AY126" s="231" t="s">
        <v>205</v>
      </c>
    </row>
    <row r="127" spans="2:65" s="1" customFormat="1" ht="22.5" customHeight="1">
      <c r="B127" s="40"/>
      <c r="C127" s="192" t="s">
        <v>343</v>
      </c>
      <c r="D127" s="192" t="s">
        <v>208</v>
      </c>
      <c r="E127" s="193" t="s">
        <v>1720</v>
      </c>
      <c r="F127" s="194" t="s">
        <v>2546</v>
      </c>
      <c r="G127" s="195" t="s">
        <v>494</v>
      </c>
      <c r="H127" s="196">
        <v>8.303</v>
      </c>
      <c r="I127" s="197"/>
      <c r="J127" s="198">
        <f>ROUND(I127*H127,2)</f>
        <v>0</v>
      </c>
      <c r="K127" s="194" t="s">
        <v>22</v>
      </c>
      <c r="L127" s="60"/>
      <c r="M127" s="199" t="s">
        <v>22</v>
      </c>
      <c r="N127" s="205" t="s">
        <v>46</v>
      </c>
      <c r="O127" s="41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3" t="s">
        <v>253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253</v>
      </c>
      <c r="BM127" s="23" t="s">
        <v>2547</v>
      </c>
    </row>
    <row r="128" spans="2:51" s="12" customFormat="1" ht="13.5">
      <c r="B128" s="220"/>
      <c r="C128" s="221"/>
      <c r="D128" s="222" t="s">
        <v>255</v>
      </c>
      <c r="E128" s="223" t="s">
        <v>22</v>
      </c>
      <c r="F128" s="224" t="s">
        <v>2548</v>
      </c>
      <c r="G128" s="221"/>
      <c r="H128" s="225">
        <v>8.303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255</v>
      </c>
      <c r="AU128" s="231" t="s">
        <v>84</v>
      </c>
      <c r="AV128" s="12" t="s">
        <v>84</v>
      </c>
      <c r="AW128" s="12" t="s">
        <v>39</v>
      </c>
      <c r="AX128" s="12" t="s">
        <v>24</v>
      </c>
      <c r="AY128" s="231" t="s">
        <v>205</v>
      </c>
    </row>
    <row r="129" spans="2:65" s="1" customFormat="1" ht="31.5" customHeight="1">
      <c r="B129" s="40"/>
      <c r="C129" s="192" t="s">
        <v>9</v>
      </c>
      <c r="D129" s="192" t="s">
        <v>208</v>
      </c>
      <c r="E129" s="193" t="s">
        <v>2549</v>
      </c>
      <c r="F129" s="194" t="s">
        <v>2550</v>
      </c>
      <c r="G129" s="195" t="s">
        <v>465</v>
      </c>
      <c r="H129" s="196">
        <v>9.462</v>
      </c>
      <c r="I129" s="197"/>
      <c r="J129" s="198">
        <f>ROUND(I129*H129,2)</f>
        <v>0</v>
      </c>
      <c r="K129" s="194" t="s">
        <v>466</v>
      </c>
      <c r="L129" s="60"/>
      <c r="M129" s="199" t="s">
        <v>22</v>
      </c>
      <c r="N129" s="205" t="s">
        <v>46</v>
      </c>
      <c r="O129" s="41"/>
      <c r="P129" s="206">
        <f>O129*H129</f>
        <v>0</v>
      </c>
      <c r="Q129" s="206">
        <v>0.00108</v>
      </c>
      <c r="R129" s="206">
        <f>Q129*H129</f>
        <v>0.01021896</v>
      </c>
      <c r="S129" s="206">
        <v>0</v>
      </c>
      <c r="T129" s="207">
        <f>S129*H129</f>
        <v>0</v>
      </c>
      <c r="AR129" s="23" t="s">
        <v>253</v>
      </c>
      <c r="AT129" s="23" t="s">
        <v>208</v>
      </c>
      <c r="AU129" s="23" t="s">
        <v>84</v>
      </c>
      <c r="AY129" s="23" t="s">
        <v>205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24</v>
      </c>
      <c r="BK129" s="204">
        <f>ROUND(I129*H129,2)</f>
        <v>0</v>
      </c>
      <c r="BL129" s="23" t="s">
        <v>253</v>
      </c>
      <c r="BM129" s="23" t="s">
        <v>2551</v>
      </c>
    </row>
    <row r="130" spans="2:65" s="1" customFormat="1" ht="22.5" customHeight="1">
      <c r="B130" s="40"/>
      <c r="C130" s="192" t="s">
        <v>352</v>
      </c>
      <c r="D130" s="192" t="s">
        <v>208</v>
      </c>
      <c r="E130" s="193" t="s">
        <v>2552</v>
      </c>
      <c r="F130" s="194" t="s">
        <v>2553</v>
      </c>
      <c r="G130" s="195" t="s">
        <v>494</v>
      </c>
      <c r="H130" s="196">
        <v>88.203</v>
      </c>
      <c r="I130" s="197"/>
      <c r="J130" s="198">
        <f>ROUND(I130*H130,2)</f>
        <v>0</v>
      </c>
      <c r="K130" s="194" t="s">
        <v>466</v>
      </c>
      <c r="L130" s="60"/>
      <c r="M130" s="199" t="s">
        <v>22</v>
      </c>
      <c r="N130" s="205" t="s">
        <v>46</v>
      </c>
      <c r="O130" s="41"/>
      <c r="P130" s="206">
        <f>O130*H130</f>
        <v>0</v>
      </c>
      <c r="Q130" s="206">
        <v>0.0161</v>
      </c>
      <c r="R130" s="206">
        <f>Q130*H130</f>
        <v>1.4200683</v>
      </c>
      <c r="S130" s="206">
        <v>0</v>
      </c>
      <c r="T130" s="207">
        <f>S130*H130</f>
        <v>0</v>
      </c>
      <c r="AR130" s="23" t="s">
        <v>253</v>
      </c>
      <c r="AT130" s="23" t="s">
        <v>208</v>
      </c>
      <c r="AU130" s="23" t="s">
        <v>84</v>
      </c>
      <c r="AY130" s="23" t="s">
        <v>205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24</v>
      </c>
      <c r="BK130" s="204">
        <f>ROUND(I130*H130,2)</f>
        <v>0</v>
      </c>
      <c r="BL130" s="23" t="s">
        <v>253</v>
      </c>
      <c r="BM130" s="23" t="s">
        <v>2554</v>
      </c>
    </row>
    <row r="131" spans="2:51" s="12" customFormat="1" ht="13.5">
      <c r="B131" s="220"/>
      <c r="C131" s="221"/>
      <c r="D131" s="222" t="s">
        <v>255</v>
      </c>
      <c r="E131" s="223" t="s">
        <v>22</v>
      </c>
      <c r="F131" s="224" t="s">
        <v>2555</v>
      </c>
      <c r="G131" s="221"/>
      <c r="H131" s="225">
        <v>88.203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255</v>
      </c>
      <c r="AU131" s="231" t="s">
        <v>84</v>
      </c>
      <c r="AV131" s="12" t="s">
        <v>84</v>
      </c>
      <c r="AW131" s="12" t="s">
        <v>39</v>
      </c>
      <c r="AX131" s="12" t="s">
        <v>24</v>
      </c>
      <c r="AY131" s="231" t="s">
        <v>205</v>
      </c>
    </row>
    <row r="132" spans="2:65" s="1" customFormat="1" ht="22.5" customHeight="1">
      <c r="B132" s="40"/>
      <c r="C132" s="192" t="s">
        <v>357</v>
      </c>
      <c r="D132" s="192" t="s">
        <v>208</v>
      </c>
      <c r="E132" s="193" t="s">
        <v>2556</v>
      </c>
      <c r="F132" s="194" t="s">
        <v>2557</v>
      </c>
      <c r="G132" s="195" t="s">
        <v>500</v>
      </c>
      <c r="H132" s="196">
        <v>0.8</v>
      </c>
      <c r="I132" s="197"/>
      <c r="J132" s="198">
        <f>ROUND(I132*H132,2)</f>
        <v>0</v>
      </c>
      <c r="K132" s="194" t="s">
        <v>466</v>
      </c>
      <c r="L132" s="60"/>
      <c r="M132" s="199" t="s">
        <v>22</v>
      </c>
      <c r="N132" s="205" t="s">
        <v>46</v>
      </c>
      <c r="O132" s="41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3" t="s">
        <v>253</v>
      </c>
      <c r="AT132" s="23" t="s">
        <v>208</v>
      </c>
      <c r="AU132" s="23" t="s">
        <v>84</v>
      </c>
      <c r="AY132" s="23" t="s">
        <v>205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24</v>
      </c>
      <c r="BK132" s="204">
        <f>ROUND(I132*H132,2)</f>
        <v>0</v>
      </c>
      <c r="BL132" s="23" t="s">
        <v>253</v>
      </c>
      <c r="BM132" s="23" t="s">
        <v>2558</v>
      </c>
    </row>
    <row r="133" spans="2:51" s="12" customFormat="1" ht="13.5">
      <c r="B133" s="220"/>
      <c r="C133" s="221"/>
      <c r="D133" s="222" t="s">
        <v>255</v>
      </c>
      <c r="E133" s="223" t="s">
        <v>22</v>
      </c>
      <c r="F133" s="224" t="s">
        <v>2559</v>
      </c>
      <c r="G133" s="221"/>
      <c r="H133" s="225">
        <v>0.8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255</v>
      </c>
      <c r="AU133" s="231" t="s">
        <v>84</v>
      </c>
      <c r="AV133" s="12" t="s">
        <v>84</v>
      </c>
      <c r="AW133" s="12" t="s">
        <v>39</v>
      </c>
      <c r="AX133" s="12" t="s">
        <v>24</v>
      </c>
      <c r="AY133" s="231" t="s">
        <v>205</v>
      </c>
    </row>
    <row r="134" spans="2:65" s="1" customFormat="1" ht="22.5" customHeight="1">
      <c r="B134" s="40"/>
      <c r="C134" s="238" t="s">
        <v>362</v>
      </c>
      <c r="D134" s="238" t="s">
        <v>202</v>
      </c>
      <c r="E134" s="239" t="s">
        <v>2560</v>
      </c>
      <c r="F134" s="240" t="s">
        <v>2561</v>
      </c>
      <c r="G134" s="241" t="s">
        <v>465</v>
      </c>
      <c r="H134" s="242">
        <v>0.009</v>
      </c>
      <c r="I134" s="243"/>
      <c r="J134" s="244">
        <f>ROUND(I134*H134,2)</f>
        <v>0</v>
      </c>
      <c r="K134" s="240" t="s">
        <v>466</v>
      </c>
      <c r="L134" s="245"/>
      <c r="M134" s="246" t="s">
        <v>22</v>
      </c>
      <c r="N134" s="247" t="s">
        <v>46</v>
      </c>
      <c r="O134" s="41"/>
      <c r="P134" s="206">
        <f>O134*H134</f>
        <v>0</v>
      </c>
      <c r="Q134" s="206">
        <v>0.55</v>
      </c>
      <c r="R134" s="206">
        <f>Q134*H134</f>
        <v>0.00495</v>
      </c>
      <c r="S134" s="206">
        <v>0</v>
      </c>
      <c r="T134" s="207">
        <f>S134*H134</f>
        <v>0</v>
      </c>
      <c r="AR134" s="23" t="s">
        <v>402</v>
      </c>
      <c r="AT134" s="23" t="s">
        <v>202</v>
      </c>
      <c r="AU134" s="23" t="s">
        <v>84</v>
      </c>
      <c r="AY134" s="23" t="s">
        <v>205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24</v>
      </c>
      <c r="BK134" s="204">
        <f>ROUND(I134*H134,2)</f>
        <v>0</v>
      </c>
      <c r="BL134" s="23" t="s">
        <v>253</v>
      </c>
      <c r="BM134" s="23" t="s">
        <v>2562</v>
      </c>
    </row>
    <row r="135" spans="2:51" s="12" customFormat="1" ht="13.5">
      <c r="B135" s="220"/>
      <c r="C135" s="221"/>
      <c r="D135" s="222" t="s">
        <v>255</v>
      </c>
      <c r="E135" s="223" t="s">
        <v>22</v>
      </c>
      <c r="F135" s="224" t="s">
        <v>2563</v>
      </c>
      <c r="G135" s="221"/>
      <c r="H135" s="225">
        <v>0.009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255</v>
      </c>
      <c r="AU135" s="231" t="s">
        <v>84</v>
      </c>
      <c r="AV135" s="12" t="s">
        <v>84</v>
      </c>
      <c r="AW135" s="12" t="s">
        <v>39</v>
      </c>
      <c r="AX135" s="12" t="s">
        <v>24</v>
      </c>
      <c r="AY135" s="231" t="s">
        <v>205</v>
      </c>
    </row>
    <row r="136" spans="2:65" s="1" customFormat="1" ht="22.5" customHeight="1">
      <c r="B136" s="40"/>
      <c r="C136" s="238" t="s">
        <v>367</v>
      </c>
      <c r="D136" s="238" t="s">
        <v>202</v>
      </c>
      <c r="E136" s="239" t="s">
        <v>2564</v>
      </c>
      <c r="F136" s="240" t="s">
        <v>2565</v>
      </c>
      <c r="G136" s="241" t="s">
        <v>465</v>
      </c>
      <c r="H136" s="242">
        <v>9.453</v>
      </c>
      <c r="I136" s="243"/>
      <c r="J136" s="244">
        <f>ROUND(I136*H136,2)</f>
        <v>0</v>
      </c>
      <c r="K136" s="240" t="s">
        <v>466</v>
      </c>
      <c r="L136" s="245"/>
      <c r="M136" s="246" t="s">
        <v>22</v>
      </c>
      <c r="N136" s="247" t="s">
        <v>46</v>
      </c>
      <c r="O136" s="41"/>
      <c r="P136" s="206">
        <f>O136*H136</f>
        <v>0</v>
      </c>
      <c r="Q136" s="206">
        <v>0.55</v>
      </c>
      <c r="R136" s="206">
        <f>Q136*H136</f>
        <v>5.19915</v>
      </c>
      <c r="S136" s="206">
        <v>0</v>
      </c>
      <c r="T136" s="207">
        <f>S136*H136</f>
        <v>0</v>
      </c>
      <c r="AR136" s="23" t="s">
        <v>402</v>
      </c>
      <c r="AT136" s="23" t="s">
        <v>202</v>
      </c>
      <c r="AU136" s="23" t="s">
        <v>84</v>
      </c>
      <c r="AY136" s="23" t="s">
        <v>205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24</v>
      </c>
      <c r="BK136" s="204">
        <f>ROUND(I136*H136,2)</f>
        <v>0</v>
      </c>
      <c r="BL136" s="23" t="s">
        <v>253</v>
      </c>
      <c r="BM136" s="23" t="s">
        <v>2566</v>
      </c>
    </row>
    <row r="137" spans="2:51" s="12" customFormat="1" ht="13.5">
      <c r="B137" s="220"/>
      <c r="C137" s="221"/>
      <c r="D137" s="210" t="s">
        <v>255</v>
      </c>
      <c r="E137" s="232" t="s">
        <v>22</v>
      </c>
      <c r="F137" s="233" t="s">
        <v>2567</v>
      </c>
      <c r="G137" s="221"/>
      <c r="H137" s="234">
        <v>8.953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255</v>
      </c>
      <c r="AU137" s="231" t="s">
        <v>84</v>
      </c>
      <c r="AV137" s="12" t="s">
        <v>84</v>
      </c>
      <c r="AW137" s="12" t="s">
        <v>39</v>
      </c>
      <c r="AX137" s="12" t="s">
        <v>75</v>
      </c>
      <c r="AY137" s="231" t="s">
        <v>205</v>
      </c>
    </row>
    <row r="138" spans="2:51" s="12" customFormat="1" ht="13.5">
      <c r="B138" s="220"/>
      <c r="C138" s="221"/>
      <c r="D138" s="210" t="s">
        <v>255</v>
      </c>
      <c r="E138" s="232" t="s">
        <v>22</v>
      </c>
      <c r="F138" s="233" t="s">
        <v>2568</v>
      </c>
      <c r="G138" s="221"/>
      <c r="H138" s="234">
        <v>0.5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255</v>
      </c>
      <c r="AU138" s="231" t="s">
        <v>84</v>
      </c>
      <c r="AV138" s="12" t="s">
        <v>84</v>
      </c>
      <c r="AW138" s="12" t="s">
        <v>39</v>
      </c>
      <c r="AX138" s="12" t="s">
        <v>75</v>
      </c>
      <c r="AY138" s="231" t="s">
        <v>205</v>
      </c>
    </row>
    <row r="139" spans="2:51" s="13" customFormat="1" ht="13.5">
      <c r="B139" s="248"/>
      <c r="C139" s="249"/>
      <c r="D139" s="222" t="s">
        <v>255</v>
      </c>
      <c r="E139" s="250" t="s">
        <v>22</v>
      </c>
      <c r="F139" s="251" t="s">
        <v>568</v>
      </c>
      <c r="G139" s="249"/>
      <c r="H139" s="252">
        <v>9.453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255</v>
      </c>
      <c r="AU139" s="258" t="s">
        <v>84</v>
      </c>
      <c r="AV139" s="13" t="s">
        <v>266</v>
      </c>
      <c r="AW139" s="13" t="s">
        <v>39</v>
      </c>
      <c r="AX139" s="13" t="s">
        <v>24</v>
      </c>
      <c r="AY139" s="258" t="s">
        <v>205</v>
      </c>
    </row>
    <row r="140" spans="2:65" s="1" customFormat="1" ht="22.5" customHeight="1">
      <c r="B140" s="40"/>
      <c r="C140" s="192" t="s">
        <v>372</v>
      </c>
      <c r="D140" s="192" t="s">
        <v>208</v>
      </c>
      <c r="E140" s="193" t="s">
        <v>2569</v>
      </c>
      <c r="F140" s="194" t="s">
        <v>2570</v>
      </c>
      <c r="G140" s="195" t="s">
        <v>500</v>
      </c>
      <c r="H140" s="196">
        <v>76.562</v>
      </c>
      <c r="I140" s="197"/>
      <c r="J140" s="198">
        <f>ROUND(I140*H140,2)</f>
        <v>0</v>
      </c>
      <c r="K140" s="194" t="s">
        <v>466</v>
      </c>
      <c r="L140" s="60"/>
      <c r="M140" s="199" t="s">
        <v>22</v>
      </c>
      <c r="N140" s="205" t="s">
        <v>46</v>
      </c>
      <c r="O140" s="41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3" t="s">
        <v>253</v>
      </c>
      <c r="AT140" s="23" t="s">
        <v>208</v>
      </c>
      <c r="AU140" s="23" t="s">
        <v>84</v>
      </c>
      <c r="AY140" s="23" t="s">
        <v>205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24</v>
      </c>
      <c r="BK140" s="204">
        <f>ROUND(I140*H140,2)</f>
        <v>0</v>
      </c>
      <c r="BL140" s="23" t="s">
        <v>253</v>
      </c>
      <c r="BM140" s="23" t="s">
        <v>2571</v>
      </c>
    </row>
    <row r="141" spans="2:51" s="12" customFormat="1" ht="13.5">
      <c r="B141" s="220"/>
      <c r="C141" s="221"/>
      <c r="D141" s="210" t="s">
        <v>255</v>
      </c>
      <c r="E141" s="232" t="s">
        <v>22</v>
      </c>
      <c r="F141" s="233" t="s">
        <v>2572</v>
      </c>
      <c r="G141" s="221"/>
      <c r="H141" s="234">
        <v>72.48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255</v>
      </c>
      <c r="AU141" s="231" t="s">
        <v>84</v>
      </c>
      <c r="AV141" s="12" t="s">
        <v>84</v>
      </c>
      <c r="AW141" s="12" t="s">
        <v>39</v>
      </c>
      <c r="AX141" s="12" t="s">
        <v>75</v>
      </c>
      <c r="AY141" s="231" t="s">
        <v>205</v>
      </c>
    </row>
    <row r="142" spans="2:51" s="12" customFormat="1" ht="13.5">
      <c r="B142" s="220"/>
      <c r="C142" s="221"/>
      <c r="D142" s="210" t="s">
        <v>255</v>
      </c>
      <c r="E142" s="232" t="s">
        <v>22</v>
      </c>
      <c r="F142" s="233" t="s">
        <v>2573</v>
      </c>
      <c r="G142" s="221"/>
      <c r="H142" s="234">
        <v>4.082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255</v>
      </c>
      <c r="AU142" s="231" t="s">
        <v>84</v>
      </c>
      <c r="AV142" s="12" t="s">
        <v>84</v>
      </c>
      <c r="AW142" s="12" t="s">
        <v>39</v>
      </c>
      <c r="AX142" s="12" t="s">
        <v>75</v>
      </c>
      <c r="AY142" s="231" t="s">
        <v>205</v>
      </c>
    </row>
    <row r="143" spans="2:51" s="13" customFormat="1" ht="13.5">
      <c r="B143" s="248"/>
      <c r="C143" s="249"/>
      <c r="D143" s="222" t="s">
        <v>255</v>
      </c>
      <c r="E143" s="250" t="s">
        <v>22</v>
      </c>
      <c r="F143" s="251" t="s">
        <v>568</v>
      </c>
      <c r="G143" s="249"/>
      <c r="H143" s="252">
        <v>76.562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255</v>
      </c>
      <c r="AU143" s="258" t="s">
        <v>84</v>
      </c>
      <c r="AV143" s="13" t="s">
        <v>266</v>
      </c>
      <c r="AW143" s="13" t="s">
        <v>39</v>
      </c>
      <c r="AX143" s="13" t="s">
        <v>24</v>
      </c>
      <c r="AY143" s="258" t="s">
        <v>205</v>
      </c>
    </row>
    <row r="144" spans="2:65" s="1" customFormat="1" ht="22.5" customHeight="1">
      <c r="B144" s="40"/>
      <c r="C144" s="192" t="s">
        <v>377</v>
      </c>
      <c r="D144" s="192" t="s">
        <v>208</v>
      </c>
      <c r="E144" s="193" t="s">
        <v>2574</v>
      </c>
      <c r="F144" s="194" t="s">
        <v>2575</v>
      </c>
      <c r="G144" s="195" t="s">
        <v>500</v>
      </c>
      <c r="H144" s="196">
        <v>68.544</v>
      </c>
      <c r="I144" s="197"/>
      <c r="J144" s="198">
        <f>ROUND(I144*H144,2)</f>
        <v>0</v>
      </c>
      <c r="K144" s="194" t="s">
        <v>466</v>
      </c>
      <c r="L144" s="60"/>
      <c r="M144" s="199" t="s">
        <v>22</v>
      </c>
      <c r="N144" s="205" t="s">
        <v>46</v>
      </c>
      <c r="O144" s="41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3" t="s">
        <v>253</v>
      </c>
      <c r="AT144" s="23" t="s">
        <v>208</v>
      </c>
      <c r="AU144" s="23" t="s">
        <v>84</v>
      </c>
      <c r="AY144" s="23" t="s">
        <v>205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24</v>
      </c>
      <c r="BK144" s="204">
        <f>ROUND(I144*H144,2)</f>
        <v>0</v>
      </c>
      <c r="BL144" s="23" t="s">
        <v>253</v>
      </c>
      <c r="BM144" s="23" t="s">
        <v>2576</v>
      </c>
    </row>
    <row r="145" spans="2:51" s="12" customFormat="1" ht="13.5">
      <c r="B145" s="220"/>
      <c r="C145" s="221"/>
      <c r="D145" s="210" t="s">
        <v>255</v>
      </c>
      <c r="E145" s="232" t="s">
        <v>22</v>
      </c>
      <c r="F145" s="233" t="s">
        <v>2577</v>
      </c>
      <c r="G145" s="221"/>
      <c r="H145" s="234">
        <v>38.4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255</v>
      </c>
      <c r="AU145" s="231" t="s">
        <v>84</v>
      </c>
      <c r="AV145" s="12" t="s">
        <v>84</v>
      </c>
      <c r="AW145" s="12" t="s">
        <v>39</v>
      </c>
      <c r="AX145" s="12" t="s">
        <v>75</v>
      </c>
      <c r="AY145" s="231" t="s">
        <v>205</v>
      </c>
    </row>
    <row r="146" spans="2:51" s="12" customFormat="1" ht="13.5">
      <c r="B146" s="220"/>
      <c r="C146" s="221"/>
      <c r="D146" s="210" t="s">
        <v>255</v>
      </c>
      <c r="E146" s="232" t="s">
        <v>22</v>
      </c>
      <c r="F146" s="233" t="s">
        <v>2578</v>
      </c>
      <c r="G146" s="221"/>
      <c r="H146" s="234">
        <v>30.144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255</v>
      </c>
      <c r="AU146" s="231" t="s">
        <v>84</v>
      </c>
      <c r="AV146" s="12" t="s">
        <v>84</v>
      </c>
      <c r="AW146" s="12" t="s">
        <v>39</v>
      </c>
      <c r="AX146" s="12" t="s">
        <v>75</v>
      </c>
      <c r="AY146" s="231" t="s">
        <v>205</v>
      </c>
    </row>
    <row r="147" spans="2:51" s="13" customFormat="1" ht="13.5">
      <c r="B147" s="248"/>
      <c r="C147" s="249"/>
      <c r="D147" s="222" t="s">
        <v>255</v>
      </c>
      <c r="E147" s="250" t="s">
        <v>22</v>
      </c>
      <c r="F147" s="251" t="s">
        <v>568</v>
      </c>
      <c r="G147" s="249"/>
      <c r="H147" s="252">
        <v>68.544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255</v>
      </c>
      <c r="AU147" s="258" t="s">
        <v>84</v>
      </c>
      <c r="AV147" s="13" t="s">
        <v>266</v>
      </c>
      <c r="AW147" s="13" t="s">
        <v>39</v>
      </c>
      <c r="AX147" s="13" t="s">
        <v>24</v>
      </c>
      <c r="AY147" s="258" t="s">
        <v>205</v>
      </c>
    </row>
    <row r="148" spans="2:65" s="1" customFormat="1" ht="22.5" customHeight="1">
      <c r="B148" s="40"/>
      <c r="C148" s="192" t="s">
        <v>382</v>
      </c>
      <c r="D148" s="192" t="s">
        <v>208</v>
      </c>
      <c r="E148" s="193" t="s">
        <v>2579</v>
      </c>
      <c r="F148" s="194" t="s">
        <v>2580</v>
      </c>
      <c r="G148" s="195" t="s">
        <v>465</v>
      </c>
      <c r="H148" s="196">
        <v>9.462</v>
      </c>
      <c r="I148" s="197"/>
      <c r="J148" s="198">
        <f>ROUND(I148*H148,2)</f>
        <v>0</v>
      </c>
      <c r="K148" s="194" t="s">
        <v>466</v>
      </c>
      <c r="L148" s="60"/>
      <c r="M148" s="199" t="s">
        <v>22</v>
      </c>
      <c r="N148" s="205" t="s">
        <v>46</v>
      </c>
      <c r="O148" s="41"/>
      <c r="P148" s="206">
        <f>O148*H148</f>
        <v>0</v>
      </c>
      <c r="Q148" s="206">
        <v>0.02447</v>
      </c>
      <c r="R148" s="206">
        <f>Q148*H148</f>
        <v>0.23153513999999997</v>
      </c>
      <c r="S148" s="206">
        <v>0</v>
      </c>
      <c r="T148" s="207">
        <f>S148*H148</f>
        <v>0</v>
      </c>
      <c r="AR148" s="23" t="s">
        <v>253</v>
      </c>
      <c r="AT148" s="23" t="s">
        <v>208</v>
      </c>
      <c r="AU148" s="23" t="s">
        <v>84</v>
      </c>
      <c r="AY148" s="23" t="s">
        <v>205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24</v>
      </c>
      <c r="BK148" s="204">
        <f>ROUND(I148*H148,2)</f>
        <v>0</v>
      </c>
      <c r="BL148" s="23" t="s">
        <v>253</v>
      </c>
      <c r="BM148" s="23" t="s">
        <v>2581</v>
      </c>
    </row>
    <row r="149" spans="2:51" s="12" customFormat="1" ht="13.5">
      <c r="B149" s="220"/>
      <c r="C149" s="221"/>
      <c r="D149" s="222" t="s">
        <v>255</v>
      </c>
      <c r="E149" s="223" t="s">
        <v>22</v>
      </c>
      <c r="F149" s="224" t="s">
        <v>2582</v>
      </c>
      <c r="G149" s="221"/>
      <c r="H149" s="225">
        <v>9.462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255</v>
      </c>
      <c r="AU149" s="231" t="s">
        <v>84</v>
      </c>
      <c r="AV149" s="12" t="s">
        <v>84</v>
      </c>
      <c r="AW149" s="12" t="s">
        <v>39</v>
      </c>
      <c r="AX149" s="12" t="s">
        <v>24</v>
      </c>
      <c r="AY149" s="231" t="s">
        <v>205</v>
      </c>
    </row>
    <row r="150" spans="2:65" s="1" customFormat="1" ht="22.5" customHeight="1">
      <c r="B150" s="40"/>
      <c r="C150" s="192" t="s">
        <v>387</v>
      </c>
      <c r="D150" s="192" t="s">
        <v>208</v>
      </c>
      <c r="E150" s="193" t="s">
        <v>2583</v>
      </c>
      <c r="F150" s="194" t="s">
        <v>2584</v>
      </c>
      <c r="G150" s="195" t="s">
        <v>1453</v>
      </c>
      <c r="H150" s="259"/>
      <c r="I150" s="197"/>
      <c r="J150" s="198">
        <f>ROUND(I150*H150,2)</f>
        <v>0</v>
      </c>
      <c r="K150" s="194" t="s">
        <v>466</v>
      </c>
      <c r="L150" s="60"/>
      <c r="M150" s="199" t="s">
        <v>22</v>
      </c>
      <c r="N150" s="205" t="s">
        <v>46</v>
      </c>
      <c r="O150" s="41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3" t="s">
        <v>253</v>
      </c>
      <c r="AT150" s="23" t="s">
        <v>208</v>
      </c>
      <c r="AU150" s="23" t="s">
        <v>84</v>
      </c>
      <c r="AY150" s="23" t="s">
        <v>205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24</v>
      </c>
      <c r="BK150" s="204">
        <f>ROUND(I150*H150,2)</f>
        <v>0</v>
      </c>
      <c r="BL150" s="23" t="s">
        <v>253</v>
      </c>
      <c r="BM150" s="23" t="s">
        <v>2585</v>
      </c>
    </row>
    <row r="151" spans="2:63" s="10" customFormat="1" ht="29.85" customHeight="1">
      <c r="B151" s="175"/>
      <c r="C151" s="176"/>
      <c r="D151" s="189" t="s">
        <v>74</v>
      </c>
      <c r="E151" s="190" t="s">
        <v>1759</v>
      </c>
      <c r="F151" s="190" t="s">
        <v>1760</v>
      </c>
      <c r="G151" s="176"/>
      <c r="H151" s="176"/>
      <c r="I151" s="179"/>
      <c r="J151" s="191">
        <f>BK151</f>
        <v>0</v>
      </c>
      <c r="K151" s="176"/>
      <c r="L151" s="181"/>
      <c r="M151" s="182"/>
      <c r="N151" s="183"/>
      <c r="O151" s="183"/>
      <c r="P151" s="184">
        <f>SUM(P152:P160)</f>
        <v>0</v>
      </c>
      <c r="Q151" s="183"/>
      <c r="R151" s="184">
        <f>SUM(R152:R160)</f>
        <v>0.72196848</v>
      </c>
      <c r="S151" s="183"/>
      <c r="T151" s="185">
        <f>SUM(T152:T160)</f>
        <v>0</v>
      </c>
      <c r="AR151" s="186" t="s">
        <v>84</v>
      </c>
      <c r="AT151" s="187" t="s">
        <v>74</v>
      </c>
      <c r="AU151" s="187" t="s">
        <v>24</v>
      </c>
      <c r="AY151" s="186" t="s">
        <v>205</v>
      </c>
      <c r="BK151" s="188">
        <f>SUM(BK152:BK160)</f>
        <v>0</v>
      </c>
    </row>
    <row r="152" spans="2:65" s="1" customFormat="1" ht="31.5" customHeight="1">
      <c r="B152" s="40"/>
      <c r="C152" s="192" t="s">
        <v>392</v>
      </c>
      <c r="D152" s="192" t="s">
        <v>208</v>
      </c>
      <c r="E152" s="193" t="s">
        <v>2586</v>
      </c>
      <c r="F152" s="194" t="s">
        <v>2587</v>
      </c>
      <c r="G152" s="195" t="s">
        <v>500</v>
      </c>
      <c r="H152" s="196">
        <v>88.203</v>
      </c>
      <c r="I152" s="197"/>
      <c r="J152" s="198">
        <f>ROUND(I152*H152,2)</f>
        <v>0</v>
      </c>
      <c r="K152" s="194" t="s">
        <v>466</v>
      </c>
      <c r="L152" s="60"/>
      <c r="M152" s="199" t="s">
        <v>22</v>
      </c>
      <c r="N152" s="205" t="s">
        <v>46</v>
      </c>
      <c r="O152" s="41"/>
      <c r="P152" s="206">
        <f>O152*H152</f>
        <v>0</v>
      </c>
      <c r="Q152" s="206">
        <v>0.00042</v>
      </c>
      <c r="R152" s="206">
        <f>Q152*H152</f>
        <v>0.03704526</v>
      </c>
      <c r="S152" s="206">
        <v>0</v>
      </c>
      <c r="T152" s="207">
        <f>S152*H152</f>
        <v>0</v>
      </c>
      <c r="AR152" s="23" t="s">
        <v>253</v>
      </c>
      <c r="AT152" s="23" t="s">
        <v>208</v>
      </c>
      <c r="AU152" s="23" t="s">
        <v>84</v>
      </c>
      <c r="AY152" s="23" t="s">
        <v>205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24</v>
      </c>
      <c r="BK152" s="204">
        <f>ROUND(I152*H152,2)</f>
        <v>0</v>
      </c>
      <c r="BL152" s="23" t="s">
        <v>253</v>
      </c>
      <c r="BM152" s="23" t="s">
        <v>2588</v>
      </c>
    </row>
    <row r="153" spans="2:65" s="1" customFormat="1" ht="31.5" customHeight="1">
      <c r="B153" s="40"/>
      <c r="C153" s="192" t="s">
        <v>397</v>
      </c>
      <c r="D153" s="192" t="s">
        <v>208</v>
      </c>
      <c r="E153" s="193" t="s">
        <v>2589</v>
      </c>
      <c r="F153" s="194" t="s">
        <v>2590</v>
      </c>
      <c r="G153" s="195" t="s">
        <v>494</v>
      </c>
      <c r="H153" s="196">
        <v>88.203</v>
      </c>
      <c r="I153" s="197"/>
      <c r="J153" s="198">
        <f>ROUND(I153*H153,2)</f>
        <v>0</v>
      </c>
      <c r="K153" s="194" t="s">
        <v>466</v>
      </c>
      <c r="L153" s="60"/>
      <c r="M153" s="199" t="s">
        <v>22</v>
      </c>
      <c r="N153" s="205" t="s">
        <v>46</v>
      </c>
      <c r="O153" s="41"/>
      <c r="P153" s="206">
        <f>O153*H153</f>
        <v>0</v>
      </c>
      <c r="Q153" s="206">
        <v>0.00684</v>
      </c>
      <c r="R153" s="206">
        <f>Q153*H153</f>
        <v>0.60330852</v>
      </c>
      <c r="S153" s="206">
        <v>0</v>
      </c>
      <c r="T153" s="207">
        <f>S153*H153</f>
        <v>0</v>
      </c>
      <c r="AR153" s="23" t="s">
        <v>253</v>
      </c>
      <c r="AT153" s="23" t="s">
        <v>208</v>
      </c>
      <c r="AU153" s="23" t="s">
        <v>84</v>
      </c>
      <c r="AY153" s="23" t="s">
        <v>205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24</v>
      </c>
      <c r="BK153" s="204">
        <f>ROUND(I153*H153,2)</f>
        <v>0</v>
      </c>
      <c r="BL153" s="23" t="s">
        <v>253</v>
      </c>
      <c r="BM153" s="23" t="s">
        <v>2591</v>
      </c>
    </row>
    <row r="154" spans="2:65" s="1" customFormat="1" ht="31.5" customHeight="1">
      <c r="B154" s="40"/>
      <c r="C154" s="192" t="s">
        <v>402</v>
      </c>
      <c r="D154" s="192" t="s">
        <v>208</v>
      </c>
      <c r="E154" s="193" t="s">
        <v>2592</v>
      </c>
      <c r="F154" s="194" t="s">
        <v>2593</v>
      </c>
      <c r="G154" s="195" t="s">
        <v>500</v>
      </c>
      <c r="H154" s="196">
        <v>0.63</v>
      </c>
      <c r="I154" s="197"/>
      <c r="J154" s="198">
        <f>ROUND(I154*H154,2)</f>
        <v>0</v>
      </c>
      <c r="K154" s="194" t="s">
        <v>466</v>
      </c>
      <c r="L154" s="60"/>
      <c r="M154" s="199" t="s">
        <v>22</v>
      </c>
      <c r="N154" s="205" t="s">
        <v>46</v>
      </c>
      <c r="O154" s="41"/>
      <c r="P154" s="206">
        <f>O154*H154</f>
        <v>0</v>
      </c>
      <c r="Q154" s="206">
        <v>0.00389</v>
      </c>
      <c r="R154" s="206">
        <f>Q154*H154</f>
        <v>0.0024507</v>
      </c>
      <c r="S154" s="206">
        <v>0</v>
      </c>
      <c r="T154" s="207">
        <f>S154*H154</f>
        <v>0</v>
      </c>
      <c r="AR154" s="23" t="s">
        <v>253</v>
      </c>
      <c r="AT154" s="23" t="s">
        <v>208</v>
      </c>
      <c r="AU154" s="23" t="s">
        <v>84</v>
      </c>
      <c r="AY154" s="23" t="s">
        <v>205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3" t="s">
        <v>24</v>
      </c>
      <c r="BK154" s="204">
        <f>ROUND(I154*H154,2)</f>
        <v>0</v>
      </c>
      <c r="BL154" s="23" t="s">
        <v>253</v>
      </c>
      <c r="BM154" s="23" t="s">
        <v>2594</v>
      </c>
    </row>
    <row r="155" spans="2:51" s="12" customFormat="1" ht="13.5">
      <c r="B155" s="220"/>
      <c r="C155" s="221"/>
      <c r="D155" s="222" t="s">
        <v>255</v>
      </c>
      <c r="E155" s="223" t="s">
        <v>22</v>
      </c>
      <c r="F155" s="224" t="s">
        <v>2595</v>
      </c>
      <c r="G155" s="221"/>
      <c r="H155" s="225">
        <v>0.63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255</v>
      </c>
      <c r="AU155" s="231" t="s">
        <v>84</v>
      </c>
      <c r="AV155" s="12" t="s">
        <v>84</v>
      </c>
      <c r="AW155" s="12" t="s">
        <v>39</v>
      </c>
      <c r="AX155" s="12" t="s">
        <v>24</v>
      </c>
      <c r="AY155" s="231" t="s">
        <v>205</v>
      </c>
    </row>
    <row r="156" spans="2:65" s="1" customFormat="1" ht="22.5" customHeight="1">
      <c r="B156" s="40"/>
      <c r="C156" s="192" t="s">
        <v>407</v>
      </c>
      <c r="D156" s="192" t="s">
        <v>208</v>
      </c>
      <c r="E156" s="193" t="s">
        <v>2596</v>
      </c>
      <c r="F156" s="194" t="s">
        <v>2597</v>
      </c>
      <c r="G156" s="195" t="s">
        <v>500</v>
      </c>
      <c r="H156" s="196">
        <v>33.6</v>
      </c>
      <c r="I156" s="197"/>
      <c r="J156" s="198">
        <f>ROUND(I156*H156,2)</f>
        <v>0</v>
      </c>
      <c r="K156" s="194" t="s">
        <v>466</v>
      </c>
      <c r="L156" s="60"/>
      <c r="M156" s="199" t="s">
        <v>22</v>
      </c>
      <c r="N156" s="205" t="s">
        <v>46</v>
      </c>
      <c r="O156" s="41"/>
      <c r="P156" s="206">
        <f>O156*H156</f>
        <v>0</v>
      </c>
      <c r="Q156" s="206">
        <v>0.00157</v>
      </c>
      <c r="R156" s="206">
        <f>Q156*H156</f>
        <v>0.052752</v>
      </c>
      <c r="S156" s="206">
        <v>0</v>
      </c>
      <c r="T156" s="207">
        <f>S156*H156</f>
        <v>0</v>
      </c>
      <c r="AR156" s="23" t="s">
        <v>253</v>
      </c>
      <c r="AT156" s="23" t="s">
        <v>208</v>
      </c>
      <c r="AU156" s="23" t="s">
        <v>84</v>
      </c>
      <c r="AY156" s="23" t="s">
        <v>205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24</v>
      </c>
      <c r="BK156" s="204">
        <f>ROUND(I156*H156,2)</f>
        <v>0</v>
      </c>
      <c r="BL156" s="23" t="s">
        <v>253</v>
      </c>
      <c r="BM156" s="23" t="s">
        <v>2598</v>
      </c>
    </row>
    <row r="157" spans="2:51" s="12" customFormat="1" ht="13.5">
      <c r="B157" s="220"/>
      <c r="C157" s="221"/>
      <c r="D157" s="222" t="s">
        <v>255</v>
      </c>
      <c r="E157" s="223" t="s">
        <v>22</v>
      </c>
      <c r="F157" s="224" t="s">
        <v>2599</v>
      </c>
      <c r="G157" s="221"/>
      <c r="H157" s="225">
        <v>33.6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255</v>
      </c>
      <c r="AU157" s="231" t="s">
        <v>84</v>
      </c>
      <c r="AV157" s="12" t="s">
        <v>84</v>
      </c>
      <c r="AW157" s="12" t="s">
        <v>39</v>
      </c>
      <c r="AX157" s="12" t="s">
        <v>24</v>
      </c>
      <c r="AY157" s="231" t="s">
        <v>205</v>
      </c>
    </row>
    <row r="158" spans="2:65" s="1" customFormat="1" ht="22.5" customHeight="1">
      <c r="B158" s="40"/>
      <c r="C158" s="192" t="s">
        <v>412</v>
      </c>
      <c r="D158" s="192" t="s">
        <v>208</v>
      </c>
      <c r="E158" s="193" t="s">
        <v>2600</v>
      </c>
      <c r="F158" s="194" t="s">
        <v>2601</v>
      </c>
      <c r="G158" s="195" t="s">
        <v>500</v>
      </c>
      <c r="H158" s="196">
        <v>12.4</v>
      </c>
      <c r="I158" s="197"/>
      <c r="J158" s="198">
        <f>ROUND(I158*H158,2)</f>
        <v>0</v>
      </c>
      <c r="K158" s="194" t="s">
        <v>466</v>
      </c>
      <c r="L158" s="60"/>
      <c r="M158" s="199" t="s">
        <v>22</v>
      </c>
      <c r="N158" s="205" t="s">
        <v>46</v>
      </c>
      <c r="O158" s="41"/>
      <c r="P158" s="206">
        <f>O158*H158</f>
        <v>0</v>
      </c>
      <c r="Q158" s="206">
        <v>0.00213</v>
      </c>
      <c r="R158" s="206">
        <f>Q158*H158</f>
        <v>0.026412</v>
      </c>
      <c r="S158" s="206">
        <v>0</v>
      </c>
      <c r="T158" s="207">
        <f>S158*H158</f>
        <v>0</v>
      </c>
      <c r="AR158" s="23" t="s">
        <v>253</v>
      </c>
      <c r="AT158" s="23" t="s">
        <v>208</v>
      </c>
      <c r="AU158" s="23" t="s">
        <v>84</v>
      </c>
      <c r="AY158" s="23" t="s">
        <v>205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24</v>
      </c>
      <c r="BK158" s="204">
        <f>ROUND(I158*H158,2)</f>
        <v>0</v>
      </c>
      <c r="BL158" s="23" t="s">
        <v>253</v>
      </c>
      <c r="BM158" s="23" t="s">
        <v>2602</v>
      </c>
    </row>
    <row r="159" spans="2:51" s="12" customFormat="1" ht="13.5">
      <c r="B159" s="220"/>
      <c r="C159" s="221"/>
      <c r="D159" s="222" t="s">
        <v>255</v>
      </c>
      <c r="E159" s="223" t="s">
        <v>22</v>
      </c>
      <c r="F159" s="224" t="s">
        <v>2603</v>
      </c>
      <c r="G159" s="221"/>
      <c r="H159" s="225">
        <v>12.4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255</v>
      </c>
      <c r="AU159" s="231" t="s">
        <v>84</v>
      </c>
      <c r="AV159" s="12" t="s">
        <v>84</v>
      </c>
      <c r="AW159" s="12" t="s">
        <v>39</v>
      </c>
      <c r="AX159" s="12" t="s">
        <v>24</v>
      </c>
      <c r="AY159" s="231" t="s">
        <v>205</v>
      </c>
    </row>
    <row r="160" spans="2:65" s="1" customFormat="1" ht="22.5" customHeight="1">
      <c r="B160" s="40"/>
      <c r="C160" s="192" t="s">
        <v>417</v>
      </c>
      <c r="D160" s="192" t="s">
        <v>208</v>
      </c>
      <c r="E160" s="193" t="s">
        <v>2604</v>
      </c>
      <c r="F160" s="194" t="s">
        <v>2605</v>
      </c>
      <c r="G160" s="195" t="s">
        <v>1453</v>
      </c>
      <c r="H160" s="259"/>
      <c r="I160" s="197"/>
      <c r="J160" s="198">
        <f>ROUND(I160*H160,2)</f>
        <v>0</v>
      </c>
      <c r="K160" s="194" t="s">
        <v>466</v>
      </c>
      <c r="L160" s="60"/>
      <c r="M160" s="199" t="s">
        <v>22</v>
      </c>
      <c r="N160" s="205" t="s">
        <v>46</v>
      </c>
      <c r="O160" s="41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AR160" s="23" t="s">
        <v>253</v>
      </c>
      <c r="AT160" s="23" t="s">
        <v>208</v>
      </c>
      <c r="AU160" s="23" t="s">
        <v>84</v>
      </c>
      <c r="AY160" s="23" t="s">
        <v>205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24</v>
      </c>
      <c r="BK160" s="204">
        <f>ROUND(I160*H160,2)</f>
        <v>0</v>
      </c>
      <c r="BL160" s="23" t="s">
        <v>253</v>
      </c>
      <c r="BM160" s="23" t="s">
        <v>2606</v>
      </c>
    </row>
    <row r="161" spans="2:63" s="10" customFormat="1" ht="29.85" customHeight="1">
      <c r="B161" s="175"/>
      <c r="C161" s="176"/>
      <c r="D161" s="189" t="s">
        <v>74</v>
      </c>
      <c r="E161" s="190" t="s">
        <v>2607</v>
      </c>
      <c r="F161" s="190" t="s">
        <v>2608</v>
      </c>
      <c r="G161" s="176"/>
      <c r="H161" s="176"/>
      <c r="I161" s="179"/>
      <c r="J161" s="191">
        <f>BK161</f>
        <v>0</v>
      </c>
      <c r="K161" s="176"/>
      <c r="L161" s="181"/>
      <c r="M161" s="182"/>
      <c r="N161" s="183"/>
      <c r="O161" s="183"/>
      <c r="P161" s="184">
        <f>SUM(P162:P164)</f>
        <v>0</v>
      </c>
      <c r="Q161" s="183"/>
      <c r="R161" s="184">
        <f>SUM(R162:R164)</f>
        <v>0</v>
      </c>
      <c r="S161" s="183"/>
      <c r="T161" s="185">
        <f>SUM(T162:T164)</f>
        <v>0</v>
      </c>
      <c r="AR161" s="186" t="s">
        <v>84</v>
      </c>
      <c r="AT161" s="187" t="s">
        <v>74</v>
      </c>
      <c r="AU161" s="187" t="s">
        <v>24</v>
      </c>
      <c r="AY161" s="186" t="s">
        <v>205</v>
      </c>
      <c r="BK161" s="188">
        <f>SUM(BK162:BK164)</f>
        <v>0</v>
      </c>
    </row>
    <row r="162" spans="2:65" s="1" customFormat="1" ht="22.5" customHeight="1">
      <c r="B162" s="40"/>
      <c r="C162" s="192" t="s">
        <v>422</v>
      </c>
      <c r="D162" s="192" t="s">
        <v>208</v>
      </c>
      <c r="E162" s="193" t="s">
        <v>2609</v>
      </c>
      <c r="F162" s="194" t="s">
        <v>2610</v>
      </c>
      <c r="G162" s="195" t="s">
        <v>494</v>
      </c>
      <c r="H162" s="196">
        <v>72.51</v>
      </c>
      <c r="I162" s="197"/>
      <c r="J162" s="198">
        <f>ROUND(I162*H162,2)</f>
        <v>0</v>
      </c>
      <c r="K162" s="194" t="s">
        <v>22</v>
      </c>
      <c r="L162" s="60"/>
      <c r="M162" s="199" t="s">
        <v>22</v>
      </c>
      <c r="N162" s="205" t="s">
        <v>46</v>
      </c>
      <c r="O162" s="41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AR162" s="23" t="s">
        <v>253</v>
      </c>
      <c r="AT162" s="23" t="s">
        <v>208</v>
      </c>
      <c r="AU162" s="23" t="s">
        <v>84</v>
      </c>
      <c r="AY162" s="23" t="s">
        <v>205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24</v>
      </c>
      <c r="BK162" s="204">
        <f>ROUND(I162*H162,2)</f>
        <v>0</v>
      </c>
      <c r="BL162" s="23" t="s">
        <v>253</v>
      </c>
      <c r="BM162" s="23" t="s">
        <v>2611</v>
      </c>
    </row>
    <row r="163" spans="2:51" s="12" customFormat="1" ht="13.5">
      <c r="B163" s="220"/>
      <c r="C163" s="221"/>
      <c r="D163" s="222" t="s">
        <v>255</v>
      </c>
      <c r="E163" s="223" t="s">
        <v>22</v>
      </c>
      <c r="F163" s="224" t="s">
        <v>2612</v>
      </c>
      <c r="G163" s="221"/>
      <c r="H163" s="225">
        <v>72.51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255</v>
      </c>
      <c r="AU163" s="231" t="s">
        <v>84</v>
      </c>
      <c r="AV163" s="12" t="s">
        <v>84</v>
      </c>
      <c r="AW163" s="12" t="s">
        <v>39</v>
      </c>
      <c r="AX163" s="12" t="s">
        <v>24</v>
      </c>
      <c r="AY163" s="231" t="s">
        <v>205</v>
      </c>
    </row>
    <row r="164" spans="2:65" s="1" customFormat="1" ht="22.5" customHeight="1">
      <c r="B164" s="40"/>
      <c r="C164" s="192" t="s">
        <v>620</v>
      </c>
      <c r="D164" s="192" t="s">
        <v>208</v>
      </c>
      <c r="E164" s="193" t="s">
        <v>2613</v>
      </c>
      <c r="F164" s="194" t="s">
        <v>2614</v>
      </c>
      <c r="G164" s="195" t="s">
        <v>1453</v>
      </c>
      <c r="H164" s="259"/>
      <c r="I164" s="197"/>
      <c r="J164" s="198">
        <f>ROUND(I164*H164,2)</f>
        <v>0</v>
      </c>
      <c r="K164" s="194" t="s">
        <v>466</v>
      </c>
      <c r="L164" s="60"/>
      <c r="M164" s="199" t="s">
        <v>22</v>
      </c>
      <c r="N164" s="205" t="s">
        <v>46</v>
      </c>
      <c r="O164" s="41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AR164" s="23" t="s">
        <v>253</v>
      </c>
      <c r="AT164" s="23" t="s">
        <v>208</v>
      </c>
      <c r="AU164" s="23" t="s">
        <v>84</v>
      </c>
      <c r="AY164" s="23" t="s">
        <v>205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24</v>
      </c>
      <c r="BK164" s="204">
        <f>ROUND(I164*H164,2)</f>
        <v>0</v>
      </c>
      <c r="BL164" s="23" t="s">
        <v>253</v>
      </c>
      <c r="BM164" s="23" t="s">
        <v>2615</v>
      </c>
    </row>
    <row r="165" spans="2:63" s="10" customFormat="1" ht="37.35" customHeight="1">
      <c r="B165" s="175"/>
      <c r="C165" s="176"/>
      <c r="D165" s="177" t="s">
        <v>74</v>
      </c>
      <c r="E165" s="178" t="s">
        <v>202</v>
      </c>
      <c r="F165" s="178" t="s">
        <v>203</v>
      </c>
      <c r="G165" s="176"/>
      <c r="H165" s="176"/>
      <c r="I165" s="179"/>
      <c r="J165" s="180">
        <f>BK165</f>
        <v>0</v>
      </c>
      <c r="K165" s="176"/>
      <c r="L165" s="181"/>
      <c r="M165" s="182"/>
      <c r="N165" s="183"/>
      <c r="O165" s="183"/>
      <c r="P165" s="184">
        <f>P166</f>
        <v>0</v>
      </c>
      <c r="Q165" s="183"/>
      <c r="R165" s="184">
        <f>R166</f>
        <v>0</v>
      </c>
      <c r="S165" s="183"/>
      <c r="T165" s="185">
        <f>T166</f>
        <v>0</v>
      </c>
      <c r="AR165" s="186" t="s">
        <v>204</v>
      </c>
      <c r="AT165" s="187" t="s">
        <v>74</v>
      </c>
      <c r="AU165" s="187" t="s">
        <v>75</v>
      </c>
      <c r="AY165" s="186" t="s">
        <v>205</v>
      </c>
      <c r="BK165" s="188">
        <f>BK166</f>
        <v>0</v>
      </c>
    </row>
    <row r="166" spans="2:63" s="10" customFormat="1" ht="19.9" customHeight="1">
      <c r="B166" s="175"/>
      <c r="C166" s="176"/>
      <c r="D166" s="189" t="s">
        <v>74</v>
      </c>
      <c r="E166" s="190" t="s">
        <v>2439</v>
      </c>
      <c r="F166" s="190" t="s">
        <v>2440</v>
      </c>
      <c r="G166" s="176"/>
      <c r="H166" s="176"/>
      <c r="I166" s="179"/>
      <c r="J166" s="191">
        <f>BK166</f>
        <v>0</v>
      </c>
      <c r="K166" s="176"/>
      <c r="L166" s="181"/>
      <c r="M166" s="182"/>
      <c r="N166" s="183"/>
      <c r="O166" s="183"/>
      <c r="P166" s="184">
        <f>P167</f>
        <v>0</v>
      </c>
      <c r="Q166" s="183"/>
      <c r="R166" s="184">
        <f>R167</f>
        <v>0</v>
      </c>
      <c r="S166" s="183"/>
      <c r="T166" s="185">
        <f>T167</f>
        <v>0</v>
      </c>
      <c r="AR166" s="186" t="s">
        <v>204</v>
      </c>
      <c r="AT166" s="187" t="s">
        <v>74</v>
      </c>
      <c r="AU166" s="187" t="s">
        <v>24</v>
      </c>
      <c r="AY166" s="186" t="s">
        <v>205</v>
      </c>
      <c r="BK166" s="188">
        <f>BK167</f>
        <v>0</v>
      </c>
    </row>
    <row r="167" spans="2:65" s="1" customFormat="1" ht="22.5" customHeight="1">
      <c r="B167" s="40"/>
      <c r="C167" s="192" t="s">
        <v>624</v>
      </c>
      <c r="D167" s="192" t="s">
        <v>208</v>
      </c>
      <c r="E167" s="193" t="s">
        <v>2442</v>
      </c>
      <c r="F167" s="194" t="s">
        <v>2616</v>
      </c>
      <c r="G167" s="195" t="s">
        <v>211</v>
      </c>
      <c r="H167" s="196">
        <v>1</v>
      </c>
      <c r="I167" s="197"/>
      <c r="J167" s="198">
        <f>ROUND(I167*H167,2)</f>
        <v>0</v>
      </c>
      <c r="K167" s="194" t="s">
        <v>22</v>
      </c>
      <c r="L167" s="60"/>
      <c r="M167" s="199" t="s">
        <v>22</v>
      </c>
      <c r="N167" s="200" t="s">
        <v>46</v>
      </c>
      <c r="O167" s="201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775</v>
      </c>
      <c r="AT167" s="23" t="s">
        <v>208</v>
      </c>
      <c r="AU167" s="23" t="s">
        <v>84</v>
      </c>
      <c r="AY167" s="23" t="s">
        <v>205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24</v>
      </c>
      <c r="BK167" s="204">
        <f>ROUND(I167*H167,2)</f>
        <v>0</v>
      </c>
      <c r="BL167" s="23" t="s">
        <v>775</v>
      </c>
      <c r="BM167" s="23" t="s">
        <v>2617</v>
      </c>
    </row>
    <row r="168" spans="2:12" s="1" customFormat="1" ht="6.95" customHeight="1">
      <c r="B168" s="55"/>
      <c r="C168" s="56"/>
      <c r="D168" s="56"/>
      <c r="E168" s="56"/>
      <c r="F168" s="56"/>
      <c r="G168" s="56"/>
      <c r="H168" s="56"/>
      <c r="I168" s="138"/>
      <c r="J168" s="56"/>
      <c r="K168" s="56"/>
      <c r="L168" s="60"/>
    </row>
  </sheetData>
  <sheetProtection password="CC35" sheet="1" objects="1" scenarios="1" formatCells="0" formatColumns="0" formatRows="0" sort="0" autoFilter="0"/>
  <autoFilter ref="C87:K167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118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2618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11 - SO 06-Tábořiště a sprchoviště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186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2619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11 - SO 06-Tábořiště a sprchoviště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203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2620</v>
      </c>
      <c r="F80" s="190" t="s">
        <v>2621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2622</v>
      </c>
      <c r="F81" s="194" t="s">
        <v>2623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775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775</v>
      </c>
      <c r="BM81" s="23" t="s">
        <v>2624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121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2625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ROUND(SUM(BE85:BE128),2)</f>
        <v>0</v>
      </c>
      <c r="G30" s="41"/>
      <c r="H30" s="41"/>
      <c r="I30" s="130">
        <v>0.21</v>
      </c>
      <c r="J30" s="129">
        <f>ROUND(ROUND((SUM(BE85:BE128)),2)*I30,2)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ROUND(SUM(BF85:BF128),2)</f>
        <v>0</v>
      </c>
      <c r="G31" s="41"/>
      <c r="H31" s="41"/>
      <c r="I31" s="130">
        <v>0.15</v>
      </c>
      <c r="J31" s="129">
        <f>ROUND(ROUND((SUM(BF85:BF128)),2)*I31,2)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ROUND(SUM(BG85:BG128),2)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ROUND(SUM(BH85:BH128),2)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ROUND(SUM(BI85:BI128),2)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12 - SO 07-Volná asfaltová plocha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J103</f>
        <v>0</v>
      </c>
      <c r="K59" s="161"/>
    </row>
    <row r="60" spans="2:11" s="8" customFormat="1" ht="19.9" customHeight="1">
      <c r="B60" s="155"/>
      <c r="C60" s="156"/>
      <c r="D60" s="157" t="s">
        <v>432</v>
      </c>
      <c r="E60" s="158"/>
      <c r="F60" s="158"/>
      <c r="G60" s="158"/>
      <c r="H60" s="158"/>
      <c r="I60" s="159"/>
      <c r="J60" s="160">
        <f>J106</f>
        <v>0</v>
      </c>
      <c r="K60" s="161"/>
    </row>
    <row r="61" spans="2:11" s="8" customFormat="1" ht="19.9" customHeight="1">
      <c r="B61" s="155"/>
      <c r="C61" s="156"/>
      <c r="D61" s="157" t="s">
        <v>2481</v>
      </c>
      <c r="E61" s="158"/>
      <c r="F61" s="158"/>
      <c r="G61" s="158"/>
      <c r="H61" s="158"/>
      <c r="I61" s="159"/>
      <c r="J61" s="160">
        <f>J109</f>
        <v>0</v>
      </c>
      <c r="K61" s="161"/>
    </row>
    <row r="62" spans="2:11" s="8" customFormat="1" ht="19.9" customHeight="1">
      <c r="B62" s="155"/>
      <c r="C62" s="156"/>
      <c r="D62" s="157" t="s">
        <v>434</v>
      </c>
      <c r="E62" s="158"/>
      <c r="F62" s="158"/>
      <c r="G62" s="158"/>
      <c r="H62" s="158"/>
      <c r="I62" s="159"/>
      <c r="J62" s="160">
        <f>J117</f>
        <v>0</v>
      </c>
      <c r="K62" s="161"/>
    </row>
    <row r="63" spans="2:11" s="8" customFormat="1" ht="19.9" customHeight="1">
      <c r="B63" s="155"/>
      <c r="C63" s="156"/>
      <c r="D63" s="157" t="s">
        <v>436</v>
      </c>
      <c r="E63" s="158"/>
      <c r="F63" s="158"/>
      <c r="G63" s="158"/>
      <c r="H63" s="158"/>
      <c r="I63" s="159"/>
      <c r="J63" s="160">
        <f>J123</f>
        <v>0</v>
      </c>
      <c r="K63" s="161"/>
    </row>
    <row r="64" spans="2:11" s="7" customFormat="1" ht="24.95" customHeight="1">
      <c r="B64" s="148"/>
      <c r="C64" s="149"/>
      <c r="D64" s="150" t="s">
        <v>244</v>
      </c>
      <c r="E64" s="151"/>
      <c r="F64" s="151"/>
      <c r="G64" s="151"/>
      <c r="H64" s="151"/>
      <c r="I64" s="152"/>
      <c r="J64" s="153">
        <f>J125</f>
        <v>0</v>
      </c>
      <c r="K64" s="154"/>
    </row>
    <row r="65" spans="2:11" s="8" customFormat="1" ht="19.9" customHeight="1">
      <c r="B65" s="155"/>
      <c r="C65" s="156"/>
      <c r="D65" s="157" t="s">
        <v>445</v>
      </c>
      <c r="E65" s="158"/>
      <c r="F65" s="158"/>
      <c r="G65" s="158"/>
      <c r="H65" s="158"/>
      <c r="I65" s="159"/>
      <c r="J65" s="160">
        <f>J126</f>
        <v>0</v>
      </c>
      <c r="K65" s="161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" customHeight="1">
      <c r="B72" s="40"/>
      <c r="C72" s="61" t="s">
        <v>188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22.5" customHeight="1">
      <c r="B75" s="40"/>
      <c r="C75" s="62"/>
      <c r="D75" s="62"/>
      <c r="E75" s="385" t="str">
        <f>E7</f>
        <v>Rekonstrukce a dostavba Střediska volného času</v>
      </c>
      <c r="F75" s="386"/>
      <c r="G75" s="386"/>
      <c r="H75" s="386"/>
      <c r="I75" s="162"/>
      <c r="J75" s="62"/>
      <c r="K75" s="62"/>
      <c r="L75" s="60"/>
    </row>
    <row r="76" spans="2:12" s="1" customFormat="1" ht="14.45" customHeight="1">
      <c r="B76" s="40"/>
      <c r="C76" s="64" t="s">
        <v>179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23.25" customHeight="1">
      <c r="B77" s="40"/>
      <c r="C77" s="62"/>
      <c r="D77" s="62"/>
      <c r="E77" s="361" t="str">
        <f>E9</f>
        <v xml:space="preserve">TRUTNOV 12 - SO 07-Volná asfaltová plocha </v>
      </c>
      <c r="F77" s="387"/>
      <c r="G77" s="387"/>
      <c r="H77" s="387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25</v>
      </c>
      <c r="D79" s="62"/>
      <c r="E79" s="62"/>
      <c r="F79" s="163" t="str">
        <f>F12</f>
        <v>Trutnov Na Nivách 568</v>
      </c>
      <c r="G79" s="62"/>
      <c r="H79" s="62"/>
      <c r="I79" s="164" t="s">
        <v>27</v>
      </c>
      <c r="J79" s="72" t="str">
        <f>IF(J12="","",J12)</f>
        <v>7. 1. 2017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3.5">
      <c r="B81" s="40"/>
      <c r="C81" s="64" t="s">
        <v>31</v>
      </c>
      <c r="D81" s="62"/>
      <c r="E81" s="62"/>
      <c r="F81" s="163" t="str">
        <f>E15</f>
        <v>Město Trutnov</v>
      </c>
      <c r="G81" s="62"/>
      <c r="H81" s="62"/>
      <c r="I81" s="164" t="s">
        <v>37</v>
      </c>
      <c r="J81" s="163" t="str">
        <f>E21</f>
        <v>JIKA CZ  Hradec Králové</v>
      </c>
      <c r="K81" s="62"/>
      <c r="L81" s="60"/>
    </row>
    <row r="82" spans="2:12" s="1" customFormat="1" ht="14.45" customHeight="1">
      <c r="B82" s="40"/>
      <c r="C82" s="64" t="s">
        <v>35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12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20" s="9" customFormat="1" ht="29.25" customHeight="1">
      <c r="B84" s="165"/>
      <c r="C84" s="166" t="s">
        <v>189</v>
      </c>
      <c r="D84" s="167" t="s">
        <v>60</v>
      </c>
      <c r="E84" s="167" t="s">
        <v>56</v>
      </c>
      <c r="F84" s="167" t="s">
        <v>190</v>
      </c>
      <c r="G84" s="167" t="s">
        <v>191</v>
      </c>
      <c r="H84" s="167" t="s">
        <v>192</v>
      </c>
      <c r="I84" s="168" t="s">
        <v>193</v>
      </c>
      <c r="J84" s="167" t="s">
        <v>183</v>
      </c>
      <c r="K84" s="169" t="s">
        <v>194</v>
      </c>
      <c r="L84" s="170"/>
      <c r="M84" s="80" t="s">
        <v>195</v>
      </c>
      <c r="N84" s="81" t="s">
        <v>45</v>
      </c>
      <c r="O84" s="81" t="s">
        <v>196</v>
      </c>
      <c r="P84" s="81" t="s">
        <v>197</v>
      </c>
      <c r="Q84" s="81" t="s">
        <v>198</v>
      </c>
      <c r="R84" s="81" t="s">
        <v>199</v>
      </c>
      <c r="S84" s="81" t="s">
        <v>200</v>
      </c>
      <c r="T84" s="82" t="s">
        <v>201</v>
      </c>
    </row>
    <row r="85" spans="2:63" s="1" customFormat="1" ht="29.25" customHeight="1">
      <c r="B85" s="40"/>
      <c r="C85" s="86" t="s">
        <v>184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P86+P125</f>
        <v>0</v>
      </c>
      <c r="Q85" s="84"/>
      <c r="R85" s="172">
        <f>R86+R125</f>
        <v>35.078228</v>
      </c>
      <c r="S85" s="84"/>
      <c r="T85" s="173">
        <f>T86+T125</f>
        <v>603.3104000000001</v>
      </c>
      <c r="AT85" s="23" t="s">
        <v>74</v>
      </c>
      <c r="AU85" s="23" t="s">
        <v>185</v>
      </c>
      <c r="BK85" s="174">
        <f>BK86+BK125</f>
        <v>0</v>
      </c>
    </row>
    <row r="86" spans="2:63" s="10" customFormat="1" ht="37.35" customHeight="1">
      <c r="B86" s="175"/>
      <c r="C86" s="176"/>
      <c r="D86" s="177" t="s">
        <v>74</v>
      </c>
      <c r="E86" s="178" t="s">
        <v>224</v>
      </c>
      <c r="F86" s="178" t="s">
        <v>461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P87+P103+P106+P109+P117+P123</f>
        <v>0</v>
      </c>
      <c r="Q86" s="183"/>
      <c r="R86" s="184">
        <f>R87+R103+R106+R109+R117+R123</f>
        <v>35.078228</v>
      </c>
      <c r="S86" s="183"/>
      <c r="T86" s="185">
        <f>T87+T103+T106+T109+T117+T123</f>
        <v>603.3104000000001</v>
      </c>
      <c r="AR86" s="186" t="s">
        <v>24</v>
      </c>
      <c r="AT86" s="187" t="s">
        <v>74</v>
      </c>
      <c r="AU86" s="187" t="s">
        <v>75</v>
      </c>
      <c r="AY86" s="186" t="s">
        <v>205</v>
      </c>
      <c r="BK86" s="188">
        <f>BK87+BK103+BK106+BK109+BK117+BK123</f>
        <v>0</v>
      </c>
    </row>
    <row r="87" spans="2:63" s="10" customFormat="1" ht="19.9" customHeight="1">
      <c r="B87" s="175"/>
      <c r="C87" s="176"/>
      <c r="D87" s="189" t="s">
        <v>74</v>
      </c>
      <c r="E87" s="190" t="s">
        <v>24</v>
      </c>
      <c r="F87" s="190" t="s">
        <v>462</v>
      </c>
      <c r="G87" s="176"/>
      <c r="H87" s="176"/>
      <c r="I87" s="179"/>
      <c r="J87" s="191">
        <f>BK87</f>
        <v>0</v>
      </c>
      <c r="K87" s="176"/>
      <c r="L87" s="181"/>
      <c r="M87" s="182"/>
      <c r="N87" s="183"/>
      <c r="O87" s="183"/>
      <c r="P87" s="184">
        <f>SUM(P88:P102)</f>
        <v>0</v>
      </c>
      <c r="Q87" s="183"/>
      <c r="R87" s="184">
        <f>SUM(R88:R102)</f>
        <v>0</v>
      </c>
      <c r="S87" s="183"/>
      <c r="T87" s="185">
        <f>SUM(T88:T102)</f>
        <v>603.3104000000001</v>
      </c>
      <c r="AR87" s="186" t="s">
        <v>24</v>
      </c>
      <c r="AT87" s="187" t="s">
        <v>74</v>
      </c>
      <c r="AU87" s="187" t="s">
        <v>24</v>
      </c>
      <c r="AY87" s="186" t="s">
        <v>205</v>
      </c>
      <c r="BK87" s="188">
        <f>SUM(BK88:BK102)</f>
        <v>0</v>
      </c>
    </row>
    <row r="88" spans="2:65" s="1" customFormat="1" ht="22.5" customHeight="1">
      <c r="B88" s="40"/>
      <c r="C88" s="192" t="s">
        <v>24</v>
      </c>
      <c r="D88" s="192" t="s">
        <v>208</v>
      </c>
      <c r="E88" s="193" t="s">
        <v>2626</v>
      </c>
      <c r="F88" s="194" t="s">
        <v>2627</v>
      </c>
      <c r="G88" s="195" t="s">
        <v>494</v>
      </c>
      <c r="H88" s="196">
        <v>1038.4</v>
      </c>
      <c r="I88" s="197"/>
      <c r="J88" s="198">
        <f>ROUND(I88*H88,2)</f>
        <v>0</v>
      </c>
      <c r="K88" s="194" t="s">
        <v>466</v>
      </c>
      <c r="L88" s="60"/>
      <c r="M88" s="199" t="s">
        <v>22</v>
      </c>
      <c r="N88" s="205" t="s">
        <v>46</v>
      </c>
      <c r="O88" s="41"/>
      <c r="P88" s="206">
        <f>O88*H88</f>
        <v>0</v>
      </c>
      <c r="Q88" s="206">
        <v>0</v>
      </c>
      <c r="R88" s="206">
        <f>Q88*H88</f>
        <v>0</v>
      </c>
      <c r="S88" s="206">
        <v>0.4</v>
      </c>
      <c r="T88" s="207">
        <f>S88*H88</f>
        <v>415.36000000000007</v>
      </c>
      <c r="AR88" s="23" t="s">
        <v>266</v>
      </c>
      <c r="AT88" s="23" t="s">
        <v>208</v>
      </c>
      <c r="AU88" s="23" t="s">
        <v>84</v>
      </c>
      <c r="AY88" s="23" t="s">
        <v>205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24</v>
      </c>
      <c r="BK88" s="204">
        <f>ROUND(I88*H88,2)</f>
        <v>0</v>
      </c>
      <c r="BL88" s="23" t="s">
        <v>266</v>
      </c>
      <c r="BM88" s="23" t="s">
        <v>2628</v>
      </c>
    </row>
    <row r="89" spans="2:65" s="1" customFormat="1" ht="22.5" customHeight="1">
      <c r="B89" s="40"/>
      <c r="C89" s="192" t="s">
        <v>84</v>
      </c>
      <c r="D89" s="192" t="s">
        <v>208</v>
      </c>
      <c r="E89" s="193" t="s">
        <v>2629</v>
      </c>
      <c r="F89" s="194" t="s">
        <v>2630</v>
      </c>
      <c r="G89" s="195" t="s">
        <v>494</v>
      </c>
      <c r="H89" s="196">
        <v>1038.4</v>
      </c>
      <c r="I89" s="197"/>
      <c r="J89" s="198">
        <f>ROUND(I89*H89,2)</f>
        <v>0</v>
      </c>
      <c r="K89" s="194" t="s">
        <v>466</v>
      </c>
      <c r="L89" s="60"/>
      <c r="M89" s="199" t="s">
        <v>22</v>
      </c>
      <c r="N89" s="205" t="s">
        <v>46</v>
      </c>
      <c r="O89" s="41"/>
      <c r="P89" s="206">
        <f>O89*H89</f>
        <v>0</v>
      </c>
      <c r="Q89" s="206">
        <v>0</v>
      </c>
      <c r="R89" s="206">
        <f>Q89*H89</f>
        <v>0</v>
      </c>
      <c r="S89" s="206">
        <v>0.181</v>
      </c>
      <c r="T89" s="207">
        <f>S89*H89</f>
        <v>187.9504</v>
      </c>
      <c r="AR89" s="23" t="s">
        <v>266</v>
      </c>
      <c r="AT89" s="23" t="s">
        <v>208</v>
      </c>
      <c r="AU89" s="23" t="s">
        <v>84</v>
      </c>
      <c r="AY89" s="23" t="s">
        <v>205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24</v>
      </c>
      <c r="BK89" s="204">
        <f>ROUND(I89*H89,2)</f>
        <v>0</v>
      </c>
      <c r="BL89" s="23" t="s">
        <v>266</v>
      </c>
      <c r="BM89" s="23" t="s">
        <v>2631</v>
      </c>
    </row>
    <row r="90" spans="2:65" s="1" customFormat="1" ht="22.5" customHeight="1">
      <c r="B90" s="40"/>
      <c r="C90" s="192" t="s">
        <v>204</v>
      </c>
      <c r="D90" s="192" t="s">
        <v>208</v>
      </c>
      <c r="E90" s="193" t="s">
        <v>2632</v>
      </c>
      <c r="F90" s="194" t="s">
        <v>2633</v>
      </c>
      <c r="G90" s="195" t="s">
        <v>465</v>
      </c>
      <c r="H90" s="196">
        <v>523.2</v>
      </c>
      <c r="I90" s="197"/>
      <c r="J90" s="198">
        <f>ROUND(I90*H90,2)</f>
        <v>0</v>
      </c>
      <c r="K90" s="194" t="s">
        <v>466</v>
      </c>
      <c r="L90" s="60"/>
      <c r="M90" s="199" t="s">
        <v>22</v>
      </c>
      <c r="N90" s="205" t="s">
        <v>46</v>
      </c>
      <c r="O90" s="41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3" t="s">
        <v>266</v>
      </c>
      <c r="AT90" s="23" t="s">
        <v>208</v>
      </c>
      <c r="AU90" s="23" t="s">
        <v>84</v>
      </c>
      <c r="AY90" s="23" t="s">
        <v>205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24</v>
      </c>
      <c r="BK90" s="204">
        <f>ROUND(I90*H90,2)</f>
        <v>0</v>
      </c>
      <c r="BL90" s="23" t="s">
        <v>266</v>
      </c>
      <c r="BM90" s="23" t="s">
        <v>2634</v>
      </c>
    </row>
    <row r="91" spans="2:51" s="12" customFormat="1" ht="13.5">
      <c r="B91" s="220"/>
      <c r="C91" s="221"/>
      <c r="D91" s="222" t="s">
        <v>255</v>
      </c>
      <c r="E91" s="223" t="s">
        <v>22</v>
      </c>
      <c r="F91" s="224" t="s">
        <v>2635</v>
      </c>
      <c r="G91" s="221"/>
      <c r="H91" s="225">
        <v>523.2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255</v>
      </c>
      <c r="AU91" s="231" t="s">
        <v>84</v>
      </c>
      <c r="AV91" s="12" t="s">
        <v>84</v>
      </c>
      <c r="AW91" s="12" t="s">
        <v>39</v>
      </c>
      <c r="AX91" s="12" t="s">
        <v>24</v>
      </c>
      <c r="AY91" s="231" t="s">
        <v>205</v>
      </c>
    </row>
    <row r="92" spans="2:65" s="1" customFormat="1" ht="22.5" customHeight="1">
      <c r="B92" s="40"/>
      <c r="C92" s="192" t="s">
        <v>266</v>
      </c>
      <c r="D92" s="192" t="s">
        <v>208</v>
      </c>
      <c r="E92" s="193" t="s">
        <v>2636</v>
      </c>
      <c r="F92" s="194" t="s">
        <v>2637</v>
      </c>
      <c r="G92" s="195" t="s">
        <v>465</v>
      </c>
      <c r="H92" s="196">
        <v>261.6</v>
      </c>
      <c r="I92" s="197"/>
      <c r="J92" s="198">
        <f>ROUND(I92*H92,2)</f>
        <v>0</v>
      </c>
      <c r="K92" s="194" t="s">
        <v>466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3" t="s">
        <v>266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266</v>
      </c>
      <c r="BM92" s="23" t="s">
        <v>2638</v>
      </c>
    </row>
    <row r="93" spans="2:51" s="12" customFormat="1" ht="13.5">
      <c r="B93" s="220"/>
      <c r="C93" s="221"/>
      <c r="D93" s="222" t="s">
        <v>255</v>
      </c>
      <c r="E93" s="223" t="s">
        <v>22</v>
      </c>
      <c r="F93" s="224" t="s">
        <v>2639</v>
      </c>
      <c r="G93" s="221"/>
      <c r="H93" s="225">
        <v>261.6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255</v>
      </c>
      <c r="AU93" s="231" t="s">
        <v>84</v>
      </c>
      <c r="AV93" s="12" t="s">
        <v>84</v>
      </c>
      <c r="AW93" s="12" t="s">
        <v>39</v>
      </c>
      <c r="AX93" s="12" t="s">
        <v>24</v>
      </c>
      <c r="AY93" s="231" t="s">
        <v>205</v>
      </c>
    </row>
    <row r="94" spans="2:65" s="1" customFormat="1" ht="22.5" customHeight="1">
      <c r="B94" s="40"/>
      <c r="C94" s="192" t="s">
        <v>271</v>
      </c>
      <c r="D94" s="192" t="s">
        <v>208</v>
      </c>
      <c r="E94" s="193" t="s">
        <v>473</v>
      </c>
      <c r="F94" s="194" t="s">
        <v>474</v>
      </c>
      <c r="G94" s="195" t="s">
        <v>465</v>
      </c>
      <c r="H94" s="196">
        <v>523.2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266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266</v>
      </c>
      <c r="BM94" s="23" t="s">
        <v>2640</v>
      </c>
    </row>
    <row r="95" spans="2:51" s="12" customFormat="1" ht="13.5">
      <c r="B95" s="220"/>
      <c r="C95" s="221"/>
      <c r="D95" s="222" t="s">
        <v>255</v>
      </c>
      <c r="E95" s="223" t="s">
        <v>22</v>
      </c>
      <c r="F95" s="224" t="s">
        <v>2641</v>
      </c>
      <c r="G95" s="221"/>
      <c r="H95" s="225">
        <v>523.2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255</v>
      </c>
      <c r="AU95" s="231" t="s">
        <v>84</v>
      </c>
      <c r="AV95" s="12" t="s">
        <v>84</v>
      </c>
      <c r="AW95" s="12" t="s">
        <v>39</v>
      </c>
      <c r="AX95" s="12" t="s">
        <v>24</v>
      </c>
      <c r="AY95" s="231" t="s">
        <v>205</v>
      </c>
    </row>
    <row r="96" spans="2:65" s="1" customFormat="1" ht="22.5" customHeight="1">
      <c r="B96" s="40"/>
      <c r="C96" s="192" t="s">
        <v>276</v>
      </c>
      <c r="D96" s="192" t="s">
        <v>208</v>
      </c>
      <c r="E96" s="193" t="s">
        <v>477</v>
      </c>
      <c r="F96" s="194" t="s">
        <v>478</v>
      </c>
      <c r="G96" s="195" t="s">
        <v>465</v>
      </c>
      <c r="H96" s="196">
        <v>523.2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2642</v>
      </c>
    </row>
    <row r="97" spans="2:65" s="1" customFormat="1" ht="22.5" customHeight="1">
      <c r="B97" s="40"/>
      <c r="C97" s="192" t="s">
        <v>281</v>
      </c>
      <c r="D97" s="192" t="s">
        <v>208</v>
      </c>
      <c r="E97" s="193" t="s">
        <v>480</v>
      </c>
      <c r="F97" s="194" t="s">
        <v>481</v>
      </c>
      <c r="G97" s="195" t="s">
        <v>465</v>
      </c>
      <c r="H97" s="196">
        <v>523.2</v>
      </c>
      <c r="I97" s="197"/>
      <c r="J97" s="198">
        <f>ROUND(I97*H97,2)</f>
        <v>0</v>
      </c>
      <c r="K97" s="194" t="s">
        <v>466</v>
      </c>
      <c r="L97" s="60"/>
      <c r="M97" s="199" t="s">
        <v>22</v>
      </c>
      <c r="N97" s="205" t="s">
        <v>46</v>
      </c>
      <c r="O97" s="41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3" t="s">
        <v>266</v>
      </c>
      <c r="AT97" s="23" t="s">
        <v>208</v>
      </c>
      <c r="AU97" s="23" t="s">
        <v>84</v>
      </c>
      <c r="AY97" s="23" t="s">
        <v>205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24</v>
      </c>
      <c r="BK97" s="204">
        <f>ROUND(I97*H97,2)</f>
        <v>0</v>
      </c>
      <c r="BL97" s="23" t="s">
        <v>266</v>
      </c>
      <c r="BM97" s="23" t="s">
        <v>2643</v>
      </c>
    </row>
    <row r="98" spans="2:65" s="1" customFormat="1" ht="22.5" customHeight="1">
      <c r="B98" s="40"/>
      <c r="C98" s="192" t="s">
        <v>286</v>
      </c>
      <c r="D98" s="192" t="s">
        <v>208</v>
      </c>
      <c r="E98" s="193" t="s">
        <v>483</v>
      </c>
      <c r="F98" s="194" t="s">
        <v>484</v>
      </c>
      <c r="G98" s="195" t="s">
        <v>485</v>
      </c>
      <c r="H98" s="196">
        <v>941.76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2644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2645</v>
      </c>
      <c r="G99" s="221"/>
      <c r="H99" s="225">
        <v>941.76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291</v>
      </c>
      <c r="D100" s="192" t="s">
        <v>208</v>
      </c>
      <c r="E100" s="193" t="s">
        <v>492</v>
      </c>
      <c r="F100" s="194" t="s">
        <v>493</v>
      </c>
      <c r="G100" s="195" t="s">
        <v>494</v>
      </c>
      <c r="H100" s="196">
        <v>1038.4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2646</v>
      </c>
    </row>
    <row r="101" spans="2:65" s="1" customFormat="1" ht="22.5" customHeight="1">
      <c r="B101" s="40"/>
      <c r="C101" s="192" t="s">
        <v>29</v>
      </c>
      <c r="D101" s="192" t="s">
        <v>208</v>
      </c>
      <c r="E101" s="193" t="s">
        <v>2647</v>
      </c>
      <c r="F101" s="194" t="s">
        <v>2648</v>
      </c>
      <c r="G101" s="195" t="s">
        <v>494</v>
      </c>
      <c r="H101" s="196">
        <v>428</v>
      </c>
      <c r="I101" s="197"/>
      <c r="J101" s="198">
        <f>ROUND(I101*H101,2)</f>
        <v>0</v>
      </c>
      <c r="K101" s="194" t="s">
        <v>466</v>
      </c>
      <c r="L101" s="60"/>
      <c r="M101" s="199" t="s">
        <v>22</v>
      </c>
      <c r="N101" s="205" t="s">
        <v>46</v>
      </c>
      <c r="O101" s="41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23" t="s">
        <v>266</v>
      </c>
      <c r="AT101" s="23" t="s">
        <v>208</v>
      </c>
      <c r="AU101" s="23" t="s">
        <v>84</v>
      </c>
      <c r="AY101" s="23" t="s">
        <v>205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24</v>
      </c>
      <c r="BK101" s="204">
        <f>ROUND(I101*H101,2)</f>
        <v>0</v>
      </c>
      <c r="BL101" s="23" t="s">
        <v>266</v>
      </c>
      <c r="BM101" s="23" t="s">
        <v>2649</v>
      </c>
    </row>
    <row r="102" spans="2:51" s="12" customFormat="1" ht="13.5">
      <c r="B102" s="220"/>
      <c r="C102" s="221"/>
      <c r="D102" s="210" t="s">
        <v>255</v>
      </c>
      <c r="E102" s="232" t="s">
        <v>22</v>
      </c>
      <c r="F102" s="233" t="s">
        <v>2650</v>
      </c>
      <c r="G102" s="221"/>
      <c r="H102" s="234">
        <v>428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255</v>
      </c>
      <c r="AU102" s="231" t="s">
        <v>84</v>
      </c>
      <c r="AV102" s="12" t="s">
        <v>84</v>
      </c>
      <c r="AW102" s="12" t="s">
        <v>39</v>
      </c>
      <c r="AX102" s="12" t="s">
        <v>24</v>
      </c>
      <c r="AY102" s="231" t="s">
        <v>205</v>
      </c>
    </row>
    <row r="103" spans="2:63" s="10" customFormat="1" ht="29.85" customHeight="1">
      <c r="B103" s="175"/>
      <c r="C103" s="176"/>
      <c r="D103" s="189" t="s">
        <v>74</v>
      </c>
      <c r="E103" s="190" t="s">
        <v>84</v>
      </c>
      <c r="F103" s="190" t="s">
        <v>497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SUM(P104:P105)</f>
        <v>0</v>
      </c>
      <c r="Q103" s="183"/>
      <c r="R103" s="184">
        <f>SUM(R104:R105)</f>
        <v>0</v>
      </c>
      <c r="S103" s="183"/>
      <c r="T103" s="185">
        <f>SUM(T104:T105)</f>
        <v>0</v>
      </c>
      <c r="AR103" s="186" t="s">
        <v>24</v>
      </c>
      <c r="AT103" s="187" t="s">
        <v>74</v>
      </c>
      <c r="AU103" s="187" t="s">
        <v>24</v>
      </c>
      <c r="AY103" s="186" t="s">
        <v>205</v>
      </c>
      <c r="BK103" s="188">
        <f>SUM(BK104:BK105)</f>
        <v>0</v>
      </c>
    </row>
    <row r="104" spans="2:65" s="1" customFormat="1" ht="22.5" customHeight="1">
      <c r="B104" s="40"/>
      <c r="C104" s="192" t="s">
        <v>300</v>
      </c>
      <c r="D104" s="192" t="s">
        <v>208</v>
      </c>
      <c r="E104" s="193" t="s">
        <v>2442</v>
      </c>
      <c r="F104" s="194" t="s">
        <v>2651</v>
      </c>
      <c r="G104" s="195" t="s">
        <v>465</v>
      </c>
      <c r="H104" s="196">
        <v>22.848</v>
      </c>
      <c r="I104" s="197"/>
      <c r="J104" s="198">
        <f>ROUND(I104*H104,2)</f>
        <v>0</v>
      </c>
      <c r="K104" s="194" t="s">
        <v>22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3" t="s">
        <v>266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266</v>
      </c>
      <c r="BM104" s="23" t="s">
        <v>2652</v>
      </c>
    </row>
    <row r="105" spans="2:51" s="12" customFormat="1" ht="13.5">
      <c r="B105" s="220"/>
      <c r="C105" s="221"/>
      <c r="D105" s="210" t="s">
        <v>255</v>
      </c>
      <c r="E105" s="232" t="s">
        <v>22</v>
      </c>
      <c r="F105" s="233" t="s">
        <v>2653</v>
      </c>
      <c r="G105" s="221"/>
      <c r="H105" s="234">
        <v>22.848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255</v>
      </c>
      <c r="AU105" s="231" t="s">
        <v>84</v>
      </c>
      <c r="AV105" s="12" t="s">
        <v>84</v>
      </c>
      <c r="AW105" s="12" t="s">
        <v>39</v>
      </c>
      <c r="AX105" s="12" t="s">
        <v>24</v>
      </c>
      <c r="AY105" s="231" t="s">
        <v>205</v>
      </c>
    </row>
    <row r="106" spans="2:63" s="10" customFormat="1" ht="29.85" customHeight="1">
      <c r="B106" s="175"/>
      <c r="C106" s="176"/>
      <c r="D106" s="189" t="s">
        <v>74</v>
      </c>
      <c r="E106" s="190" t="s">
        <v>266</v>
      </c>
      <c r="F106" s="190" t="s">
        <v>744</v>
      </c>
      <c r="G106" s="176"/>
      <c r="H106" s="176"/>
      <c r="I106" s="179"/>
      <c r="J106" s="191">
        <f>BK106</f>
        <v>0</v>
      </c>
      <c r="K106" s="176"/>
      <c r="L106" s="181"/>
      <c r="M106" s="182"/>
      <c r="N106" s="183"/>
      <c r="O106" s="183"/>
      <c r="P106" s="184">
        <f>SUM(P107:P108)</f>
        <v>0</v>
      </c>
      <c r="Q106" s="183"/>
      <c r="R106" s="184">
        <f>SUM(R107:R108)</f>
        <v>0</v>
      </c>
      <c r="S106" s="183"/>
      <c r="T106" s="185">
        <f>SUM(T107:T108)</f>
        <v>0</v>
      </c>
      <c r="AR106" s="186" t="s">
        <v>24</v>
      </c>
      <c r="AT106" s="187" t="s">
        <v>74</v>
      </c>
      <c r="AU106" s="187" t="s">
        <v>24</v>
      </c>
      <c r="AY106" s="186" t="s">
        <v>205</v>
      </c>
      <c r="BK106" s="188">
        <f>SUM(BK107:BK108)</f>
        <v>0</v>
      </c>
    </row>
    <row r="107" spans="2:65" s="1" customFormat="1" ht="22.5" customHeight="1">
      <c r="B107" s="40"/>
      <c r="C107" s="192" t="s">
        <v>305</v>
      </c>
      <c r="D107" s="192" t="s">
        <v>208</v>
      </c>
      <c r="E107" s="193" t="s">
        <v>2654</v>
      </c>
      <c r="F107" s="194" t="s">
        <v>2655</v>
      </c>
      <c r="G107" s="195" t="s">
        <v>252</v>
      </c>
      <c r="H107" s="196">
        <v>35</v>
      </c>
      <c r="I107" s="197"/>
      <c r="J107" s="198">
        <f>ROUND(I107*H107,2)</f>
        <v>0</v>
      </c>
      <c r="K107" s="194" t="s">
        <v>22</v>
      </c>
      <c r="L107" s="60"/>
      <c r="M107" s="199" t="s">
        <v>22</v>
      </c>
      <c r="N107" s="205" t="s">
        <v>46</v>
      </c>
      <c r="O107" s="41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3" t="s">
        <v>266</v>
      </c>
      <c r="AT107" s="23" t="s">
        <v>208</v>
      </c>
      <c r="AU107" s="23" t="s">
        <v>84</v>
      </c>
      <c r="AY107" s="23" t="s">
        <v>205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24</v>
      </c>
      <c r="BK107" s="204">
        <f>ROUND(I107*H107,2)</f>
        <v>0</v>
      </c>
      <c r="BL107" s="23" t="s">
        <v>266</v>
      </c>
      <c r="BM107" s="23" t="s">
        <v>2656</v>
      </c>
    </row>
    <row r="108" spans="2:51" s="12" customFormat="1" ht="13.5">
      <c r="B108" s="220"/>
      <c r="C108" s="221"/>
      <c r="D108" s="210" t="s">
        <v>255</v>
      </c>
      <c r="E108" s="232" t="s">
        <v>22</v>
      </c>
      <c r="F108" s="233" t="s">
        <v>417</v>
      </c>
      <c r="G108" s="221"/>
      <c r="H108" s="234">
        <v>35</v>
      </c>
      <c r="I108" s="226"/>
      <c r="J108" s="221"/>
      <c r="K108" s="221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255</v>
      </c>
      <c r="AU108" s="231" t="s">
        <v>84</v>
      </c>
      <c r="AV108" s="12" t="s">
        <v>84</v>
      </c>
      <c r="AW108" s="12" t="s">
        <v>39</v>
      </c>
      <c r="AX108" s="12" t="s">
        <v>24</v>
      </c>
      <c r="AY108" s="231" t="s">
        <v>205</v>
      </c>
    </row>
    <row r="109" spans="2:63" s="10" customFormat="1" ht="29.85" customHeight="1">
      <c r="B109" s="175"/>
      <c r="C109" s="176"/>
      <c r="D109" s="189" t="s">
        <v>74</v>
      </c>
      <c r="E109" s="190" t="s">
        <v>271</v>
      </c>
      <c r="F109" s="190" t="s">
        <v>2482</v>
      </c>
      <c r="G109" s="176"/>
      <c r="H109" s="176"/>
      <c r="I109" s="179"/>
      <c r="J109" s="191">
        <f>BK109</f>
        <v>0</v>
      </c>
      <c r="K109" s="176"/>
      <c r="L109" s="181"/>
      <c r="M109" s="182"/>
      <c r="N109" s="183"/>
      <c r="O109" s="183"/>
      <c r="P109" s="184">
        <f>SUM(P110:P116)</f>
        <v>0</v>
      </c>
      <c r="Q109" s="183"/>
      <c r="R109" s="184">
        <f>SUM(R110:R116)</f>
        <v>6.874208</v>
      </c>
      <c r="S109" s="183"/>
      <c r="T109" s="185">
        <f>SUM(T110:T116)</f>
        <v>0</v>
      </c>
      <c r="AR109" s="186" t="s">
        <v>24</v>
      </c>
      <c r="AT109" s="187" t="s">
        <v>74</v>
      </c>
      <c r="AU109" s="187" t="s">
        <v>24</v>
      </c>
      <c r="AY109" s="186" t="s">
        <v>205</v>
      </c>
      <c r="BK109" s="188">
        <f>SUM(BK110:BK116)</f>
        <v>0</v>
      </c>
    </row>
    <row r="110" spans="2:65" s="1" customFormat="1" ht="31.5" customHeight="1">
      <c r="B110" s="40"/>
      <c r="C110" s="192" t="s">
        <v>362</v>
      </c>
      <c r="D110" s="192" t="s">
        <v>208</v>
      </c>
      <c r="E110" s="193" t="s">
        <v>2657</v>
      </c>
      <c r="F110" s="194" t="s">
        <v>2658</v>
      </c>
      <c r="G110" s="195" t="s">
        <v>494</v>
      </c>
      <c r="H110" s="196">
        <v>1038.4</v>
      </c>
      <c r="I110" s="197"/>
      <c r="J110" s="198">
        <f>ROUND(I110*H110,2)</f>
        <v>0</v>
      </c>
      <c r="K110" s="194" t="s">
        <v>466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3" t="s">
        <v>266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266</v>
      </c>
      <c r="BM110" s="23" t="s">
        <v>2659</v>
      </c>
    </row>
    <row r="111" spans="2:65" s="1" customFormat="1" ht="22.5" customHeight="1">
      <c r="B111" s="40"/>
      <c r="C111" s="192" t="s">
        <v>310</v>
      </c>
      <c r="D111" s="192" t="s">
        <v>208</v>
      </c>
      <c r="E111" s="193" t="s">
        <v>2660</v>
      </c>
      <c r="F111" s="194" t="s">
        <v>2661</v>
      </c>
      <c r="G111" s="195" t="s">
        <v>494</v>
      </c>
      <c r="H111" s="196">
        <v>2076.8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2662</v>
      </c>
    </row>
    <row r="112" spans="2:51" s="12" customFormat="1" ht="13.5">
      <c r="B112" s="220"/>
      <c r="C112" s="221"/>
      <c r="D112" s="222" t="s">
        <v>255</v>
      </c>
      <c r="E112" s="223" t="s">
        <v>22</v>
      </c>
      <c r="F112" s="224" t="s">
        <v>2663</v>
      </c>
      <c r="G112" s="221"/>
      <c r="H112" s="225">
        <v>2076.8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39</v>
      </c>
      <c r="AX112" s="12" t="s">
        <v>24</v>
      </c>
      <c r="AY112" s="231" t="s">
        <v>205</v>
      </c>
    </row>
    <row r="113" spans="2:65" s="1" customFormat="1" ht="22.5" customHeight="1">
      <c r="B113" s="40"/>
      <c r="C113" s="192" t="s">
        <v>315</v>
      </c>
      <c r="D113" s="192" t="s">
        <v>208</v>
      </c>
      <c r="E113" s="193" t="s">
        <v>2664</v>
      </c>
      <c r="F113" s="194" t="s">
        <v>2665</v>
      </c>
      <c r="G113" s="195" t="s">
        <v>494</v>
      </c>
      <c r="H113" s="196">
        <v>1038.4</v>
      </c>
      <c r="I113" s="197"/>
      <c r="J113" s="198">
        <f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24</v>
      </c>
      <c r="BK113" s="204">
        <f>ROUND(I113*H113,2)</f>
        <v>0</v>
      </c>
      <c r="BL113" s="23" t="s">
        <v>266</v>
      </c>
      <c r="BM113" s="23" t="s">
        <v>2666</v>
      </c>
    </row>
    <row r="114" spans="2:65" s="1" customFormat="1" ht="22.5" customHeight="1">
      <c r="B114" s="40"/>
      <c r="C114" s="192" t="s">
        <v>10</v>
      </c>
      <c r="D114" s="192" t="s">
        <v>208</v>
      </c>
      <c r="E114" s="193" t="s">
        <v>2667</v>
      </c>
      <c r="F114" s="194" t="s">
        <v>2668</v>
      </c>
      <c r="G114" s="195" t="s">
        <v>494</v>
      </c>
      <c r="H114" s="196">
        <v>1038.4</v>
      </c>
      <c r="I114" s="197"/>
      <c r="J114" s="198">
        <f>ROUND(I114*H114,2)</f>
        <v>0</v>
      </c>
      <c r="K114" s="194" t="s">
        <v>466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0.00601</v>
      </c>
      <c r="R114" s="206">
        <f>Q114*H114</f>
        <v>6.2407840000000006</v>
      </c>
      <c r="S114" s="206">
        <v>0</v>
      </c>
      <c r="T114" s="207">
        <f>S114*H114</f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266</v>
      </c>
      <c r="BM114" s="23" t="s">
        <v>2669</v>
      </c>
    </row>
    <row r="115" spans="2:65" s="1" customFormat="1" ht="22.5" customHeight="1">
      <c r="B115" s="40"/>
      <c r="C115" s="192" t="s">
        <v>253</v>
      </c>
      <c r="D115" s="192" t="s">
        <v>208</v>
      </c>
      <c r="E115" s="193" t="s">
        <v>2670</v>
      </c>
      <c r="F115" s="194" t="s">
        <v>2671</v>
      </c>
      <c r="G115" s="195" t="s">
        <v>494</v>
      </c>
      <c r="H115" s="196">
        <v>1038.4</v>
      </c>
      <c r="I115" s="197"/>
      <c r="J115" s="198">
        <f>ROUND(I115*H115,2)</f>
        <v>0</v>
      </c>
      <c r="K115" s="194" t="s">
        <v>466</v>
      </c>
      <c r="L115" s="60"/>
      <c r="M115" s="199" t="s">
        <v>22</v>
      </c>
      <c r="N115" s="205" t="s">
        <v>46</v>
      </c>
      <c r="O115" s="41"/>
      <c r="P115" s="206">
        <f>O115*H115</f>
        <v>0</v>
      </c>
      <c r="Q115" s="206">
        <v>0.00061</v>
      </c>
      <c r="R115" s="206">
        <f>Q115*H115</f>
        <v>0.633424</v>
      </c>
      <c r="S115" s="206">
        <v>0</v>
      </c>
      <c r="T115" s="207">
        <f>S115*H115</f>
        <v>0</v>
      </c>
      <c r="AR115" s="23" t="s">
        <v>266</v>
      </c>
      <c r="AT115" s="23" t="s">
        <v>208</v>
      </c>
      <c r="AU115" s="23" t="s">
        <v>84</v>
      </c>
      <c r="AY115" s="23" t="s">
        <v>205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24</v>
      </c>
      <c r="BK115" s="204">
        <f>ROUND(I115*H115,2)</f>
        <v>0</v>
      </c>
      <c r="BL115" s="23" t="s">
        <v>266</v>
      </c>
      <c r="BM115" s="23" t="s">
        <v>2672</v>
      </c>
    </row>
    <row r="116" spans="2:65" s="1" customFormat="1" ht="31.5" customHeight="1">
      <c r="B116" s="40"/>
      <c r="C116" s="192" t="s">
        <v>328</v>
      </c>
      <c r="D116" s="192" t="s">
        <v>208</v>
      </c>
      <c r="E116" s="193" t="s">
        <v>2673</v>
      </c>
      <c r="F116" s="194" t="s">
        <v>2674</v>
      </c>
      <c r="G116" s="195" t="s">
        <v>494</v>
      </c>
      <c r="H116" s="196">
        <v>1038.4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2675</v>
      </c>
    </row>
    <row r="117" spans="2:63" s="10" customFormat="1" ht="29.85" customHeight="1">
      <c r="B117" s="175"/>
      <c r="C117" s="176"/>
      <c r="D117" s="189" t="s">
        <v>74</v>
      </c>
      <c r="E117" s="190" t="s">
        <v>291</v>
      </c>
      <c r="F117" s="190" t="s">
        <v>1157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SUM(P118:P122)</f>
        <v>0</v>
      </c>
      <c r="Q117" s="183"/>
      <c r="R117" s="184">
        <f>SUM(R118:R122)</f>
        <v>28.20402</v>
      </c>
      <c r="S117" s="183"/>
      <c r="T117" s="185">
        <f>SUM(T118:T122)</f>
        <v>0</v>
      </c>
      <c r="AR117" s="186" t="s">
        <v>24</v>
      </c>
      <c r="AT117" s="187" t="s">
        <v>74</v>
      </c>
      <c r="AU117" s="187" t="s">
        <v>24</v>
      </c>
      <c r="AY117" s="186" t="s">
        <v>205</v>
      </c>
      <c r="BK117" s="188">
        <f>SUM(BK118:BK122)</f>
        <v>0</v>
      </c>
    </row>
    <row r="118" spans="2:65" s="1" customFormat="1" ht="31.5" customHeight="1">
      <c r="B118" s="40"/>
      <c r="C118" s="192" t="s">
        <v>333</v>
      </c>
      <c r="D118" s="192" t="s">
        <v>208</v>
      </c>
      <c r="E118" s="193" t="s">
        <v>2676</v>
      </c>
      <c r="F118" s="194" t="s">
        <v>2677</v>
      </c>
      <c r="G118" s="195" t="s">
        <v>500</v>
      </c>
      <c r="H118" s="196">
        <v>136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0.1554</v>
      </c>
      <c r="R118" s="206">
        <f>Q118*H118</f>
        <v>21.134400000000003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2678</v>
      </c>
    </row>
    <row r="119" spans="2:65" s="1" customFormat="1" ht="22.5" customHeight="1">
      <c r="B119" s="40"/>
      <c r="C119" s="238" t="s">
        <v>338</v>
      </c>
      <c r="D119" s="238" t="s">
        <v>202</v>
      </c>
      <c r="E119" s="239" t="s">
        <v>2679</v>
      </c>
      <c r="F119" s="240" t="s">
        <v>2680</v>
      </c>
      <c r="G119" s="241" t="s">
        <v>514</v>
      </c>
      <c r="H119" s="242">
        <v>142.8</v>
      </c>
      <c r="I119" s="243"/>
      <c r="J119" s="244">
        <f>ROUND(I119*H119,2)</f>
        <v>0</v>
      </c>
      <c r="K119" s="240" t="s">
        <v>466</v>
      </c>
      <c r="L119" s="245"/>
      <c r="M119" s="246" t="s">
        <v>22</v>
      </c>
      <c r="N119" s="247" t="s">
        <v>46</v>
      </c>
      <c r="O119" s="41"/>
      <c r="P119" s="206">
        <f>O119*H119</f>
        <v>0</v>
      </c>
      <c r="Q119" s="206">
        <v>0.0483</v>
      </c>
      <c r="R119" s="206">
        <f>Q119*H119</f>
        <v>6.897240000000001</v>
      </c>
      <c r="S119" s="206">
        <v>0</v>
      </c>
      <c r="T119" s="207">
        <f>S119*H119</f>
        <v>0</v>
      </c>
      <c r="AR119" s="23" t="s">
        <v>286</v>
      </c>
      <c r="AT119" s="23" t="s">
        <v>202</v>
      </c>
      <c r="AU119" s="23" t="s">
        <v>84</v>
      </c>
      <c r="AY119" s="23" t="s">
        <v>205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24</v>
      </c>
      <c r="BK119" s="204">
        <f>ROUND(I119*H119,2)</f>
        <v>0</v>
      </c>
      <c r="BL119" s="23" t="s">
        <v>266</v>
      </c>
      <c r="BM119" s="23" t="s">
        <v>2681</v>
      </c>
    </row>
    <row r="120" spans="2:51" s="12" customFormat="1" ht="13.5">
      <c r="B120" s="220"/>
      <c r="C120" s="221"/>
      <c r="D120" s="222" t="s">
        <v>255</v>
      </c>
      <c r="E120" s="221"/>
      <c r="F120" s="224" t="s">
        <v>2682</v>
      </c>
      <c r="G120" s="221"/>
      <c r="H120" s="225">
        <v>142.8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255</v>
      </c>
      <c r="AU120" s="231" t="s">
        <v>84</v>
      </c>
      <c r="AV120" s="12" t="s">
        <v>84</v>
      </c>
      <c r="AW120" s="12" t="s">
        <v>6</v>
      </c>
      <c r="AX120" s="12" t="s">
        <v>24</v>
      </c>
      <c r="AY120" s="231" t="s">
        <v>205</v>
      </c>
    </row>
    <row r="121" spans="2:65" s="1" customFormat="1" ht="22.5" customHeight="1">
      <c r="B121" s="40"/>
      <c r="C121" s="192" t="s">
        <v>343</v>
      </c>
      <c r="D121" s="192" t="s">
        <v>208</v>
      </c>
      <c r="E121" s="193" t="s">
        <v>2683</v>
      </c>
      <c r="F121" s="194" t="s">
        <v>2684</v>
      </c>
      <c r="G121" s="195" t="s">
        <v>211</v>
      </c>
      <c r="H121" s="196">
        <v>1</v>
      </c>
      <c r="I121" s="197"/>
      <c r="J121" s="198">
        <f>ROUND(I121*H121,2)</f>
        <v>0</v>
      </c>
      <c r="K121" s="194" t="s">
        <v>466</v>
      </c>
      <c r="L121" s="60"/>
      <c r="M121" s="199" t="s">
        <v>22</v>
      </c>
      <c r="N121" s="205" t="s">
        <v>46</v>
      </c>
      <c r="O121" s="41"/>
      <c r="P121" s="206">
        <f>O121*H121</f>
        <v>0</v>
      </c>
      <c r="Q121" s="206">
        <v>0.08619</v>
      </c>
      <c r="R121" s="206">
        <f>Q121*H121</f>
        <v>0.08619</v>
      </c>
      <c r="S121" s="206">
        <v>0</v>
      </c>
      <c r="T121" s="207">
        <f>S121*H121</f>
        <v>0</v>
      </c>
      <c r="AR121" s="23" t="s">
        <v>266</v>
      </c>
      <c r="AT121" s="23" t="s">
        <v>208</v>
      </c>
      <c r="AU121" s="23" t="s">
        <v>84</v>
      </c>
      <c r="AY121" s="23" t="s">
        <v>205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24</v>
      </c>
      <c r="BK121" s="204">
        <f>ROUND(I121*H121,2)</f>
        <v>0</v>
      </c>
      <c r="BL121" s="23" t="s">
        <v>266</v>
      </c>
      <c r="BM121" s="23" t="s">
        <v>2685</v>
      </c>
    </row>
    <row r="122" spans="2:65" s="1" customFormat="1" ht="22.5" customHeight="1">
      <c r="B122" s="40"/>
      <c r="C122" s="192" t="s">
        <v>9</v>
      </c>
      <c r="D122" s="192" t="s">
        <v>208</v>
      </c>
      <c r="E122" s="193" t="s">
        <v>2686</v>
      </c>
      <c r="F122" s="194" t="s">
        <v>2687</v>
      </c>
      <c r="G122" s="195" t="s">
        <v>211</v>
      </c>
      <c r="H122" s="196">
        <v>1</v>
      </c>
      <c r="I122" s="197"/>
      <c r="J122" s="198">
        <f>ROUND(I122*H122,2)</f>
        <v>0</v>
      </c>
      <c r="K122" s="194" t="s">
        <v>466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0.08619</v>
      </c>
      <c r="R122" s="206">
        <f>Q122*H122</f>
        <v>0.08619</v>
      </c>
      <c r="S122" s="206">
        <v>0</v>
      </c>
      <c r="T122" s="207">
        <f>S122*H122</f>
        <v>0</v>
      </c>
      <c r="AR122" s="23" t="s">
        <v>266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266</v>
      </c>
      <c r="BM122" s="23" t="s">
        <v>2688</v>
      </c>
    </row>
    <row r="123" spans="2:63" s="10" customFormat="1" ht="29.85" customHeight="1">
      <c r="B123" s="175"/>
      <c r="C123" s="176"/>
      <c r="D123" s="189" t="s">
        <v>74</v>
      </c>
      <c r="E123" s="190" t="s">
        <v>1409</v>
      </c>
      <c r="F123" s="190" t="s">
        <v>1410</v>
      </c>
      <c r="G123" s="176"/>
      <c r="H123" s="176"/>
      <c r="I123" s="179"/>
      <c r="J123" s="191">
        <f>BK123</f>
        <v>0</v>
      </c>
      <c r="K123" s="176"/>
      <c r="L123" s="181"/>
      <c r="M123" s="182"/>
      <c r="N123" s="183"/>
      <c r="O123" s="183"/>
      <c r="P123" s="184">
        <f>P124</f>
        <v>0</v>
      </c>
      <c r="Q123" s="183"/>
      <c r="R123" s="184">
        <f>R124</f>
        <v>0</v>
      </c>
      <c r="S123" s="183"/>
      <c r="T123" s="185">
        <f>T124</f>
        <v>0</v>
      </c>
      <c r="AR123" s="186" t="s">
        <v>24</v>
      </c>
      <c r="AT123" s="187" t="s">
        <v>74</v>
      </c>
      <c r="AU123" s="187" t="s">
        <v>24</v>
      </c>
      <c r="AY123" s="186" t="s">
        <v>205</v>
      </c>
      <c r="BK123" s="188">
        <f>BK124</f>
        <v>0</v>
      </c>
    </row>
    <row r="124" spans="2:65" s="1" customFormat="1" ht="31.5" customHeight="1">
      <c r="B124" s="40"/>
      <c r="C124" s="192" t="s">
        <v>352</v>
      </c>
      <c r="D124" s="192" t="s">
        <v>208</v>
      </c>
      <c r="E124" s="193" t="s">
        <v>2689</v>
      </c>
      <c r="F124" s="194" t="s">
        <v>2690</v>
      </c>
      <c r="G124" s="195" t="s">
        <v>485</v>
      </c>
      <c r="H124" s="196">
        <v>35.078</v>
      </c>
      <c r="I124" s="197"/>
      <c r="J124" s="198">
        <f>ROUND(I124*H124,2)</f>
        <v>0</v>
      </c>
      <c r="K124" s="194" t="s">
        <v>466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266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266</v>
      </c>
      <c r="BM124" s="23" t="s">
        <v>2691</v>
      </c>
    </row>
    <row r="125" spans="2:63" s="10" customFormat="1" ht="37.35" customHeight="1">
      <c r="B125" s="175"/>
      <c r="C125" s="176"/>
      <c r="D125" s="177" t="s">
        <v>74</v>
      </c>
      <c r="E125" s="178" t="s">
        <v>246</v>
      </c>
      <c r="F125" s="178" t="s">
        <v>247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</f>
        <v>0</v>
      </c>
      <c r="Q125" s="183"/>
      <c r="R125" s="184">
        <f>R126</f>
        <v>0</v>
      </c>
      <c r="S125" s="183"/>
      <c r="T125" s="185">
        <f>T126</f>
        <v>0</v>
      </c>
      <c r="AR125" s="186" t="s">
        <v>84</v>
      </c>
      <c r="AT125" s="187" t="s">
        <v>74</v>
      </c>
      <c r="AU125" s="187" t="s">
        <v>75</v>
      </c>
      <c r="AY125" s="186" t="s">
        <v>205</v>
      </c>
      <c r="BK125" s="188">
        <f>BK126</f>
        <v>0</v>
      </c>
    </row>
    <row r="126" spans="2:63" s="10" customFormat="1" ht="19.9" customHeight="1">
      <c r="B126" s="175"/>
      <c r="C126" s="176"/>
      <c r="D126" s="189" t="s">
        <v>74</v>
      </c>
      <c r="E126" s="190" t="s">
        <v>1708</v>
      </c>
      <c r="F126" s="190" t="s">
        <v>1709</v>
      </c>
      <c r="G126" s="176"/>
      <c r="H126" s="176"/>
      <c r="I126" s="179"/>
      <c r="J126" s="191">
        <f>BK126</f>
        <v>0</v>
      </c>
      <c r="K126" s="176"/>
      <c r="L126" s="181"/>
      <c r="M126" s="182"/>
      <c r="N126" s="183"/>
      <c r="O126" s="183"/>
      <c r="P126" s="184">
        <f>SUM(P127:P128)</f>
        <v>0</v>
      </c>
      <c r="Q126" s="183"/>
      <c r="R126" s="184">
        <f>SUM(R127:R128)</f>
        <v>0</v>
      </c>
      <c r="S126" s="183"/>
      <c r="T126" s="185">
        <f>SUM(T127:T128)</f>
        <v>0</v>
      </c>
      <c r="AR126" s="186" t="s">
        <v>84</v>
      </c>
      <c r="AT126" s="187" t="s">
        <v>74</v>
      </c>
      <c r="AU126" s="187" t="s">
        <v>24</v>
      </c>
      <c r="AY126" s="186" t="s">
        <v>205</v>
      </c>
      <c r="BK126" s="188">
        <f>SUM(BK127:BK128)</f>
        <v>0</v>
      </c>
    </row>
    <row r="127" spans="2:65" s="1" customFormat="1" ht="22.5" customHeight="1">
      <c r="B127" s="40"/>
      <c r="C127" s="192" t="s">
        <v>357</v>
      </c>
      <c r="D127" s="192" t="s">
        <v>208</v>
      </c>
      <c r="E127" s="193" t="s">
        <v>1711</v>
      </c>
      <c r="F127" s="194" t="s">
        <v>2692</v>
      </c>
      <c r="G127" s="195" t="s">
        <v>494</v>
      </c>
      <c r="H127" s="196">
        <v>57.12</v>
      </c>
      <c r="I127" s="197"/>
      <c r="J127" s="198">
        <f>ROUND(I127*H127,2)</f>
        <v>0</v>
      </c>
      <c r="K127" s="194" t="s">
        <v>22</v>
      </c>
      <c r="L127" s="60"/>
      <c r="M127" s="199" t="s">
        <v>22</v>
      </c>
      <c r="N127" s="205" t="s">
        <v>46</v>
      </c>
      <c r="O127" s="41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3" t="s">
        <v>253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253</v>
      </c>
      <c r="BM127" s="23" t="s">
        <v>2693</v>
      </c>
    </row>
    <row r="128" spans="2:51" s="12" customFormat="1" ht="13.5">
      <c r="B128" s="220"/>
      <c r="C128" s="221"/>
      <c r="D128" s="210" t="s">
        <v>255</v>
      </c>
      <c r="E128" s="232" t="s">
        <v>22</v>
      </c>
      <c r="F128" s="233" t="s">
        <v>2694</v>
      </c>
      <c r="G128" s="221"/>
      <c r="H128" s="234">
        <v>57.12</v>
      </c>
      <c r="I128" s="226"/>
      <c r="J128" s="221"/>
      <c r="K128" s="221"/>
      <c r="L128" s="227"/>
      <c r="M128" s="235"/>
      <c r="N128" s="236"/>
      <c r="O128" s="236"/>
      <c r="P128" s="236"/>
      <c r="Q128" s="236"/>
      <c r="R128" s="236"/>
      <c r="S128" s="236"/>
      <c r="T128" s="237"/>
      <c r="AT128" s="231" t="s">
        <v>255</v>
      </c>
      <c r="AU128" s="231" t="s">
        <v>84</v>
      </c>
      <c r="AV128" s="12" t="s">
        <v>84</v>
      </c>
      <c r="AW128" s="12" t="s">
        <v>39</v>
      </c>
      <c r="AX128" s="12" t="s">
        <v>24</v>
      </c>
      <c r="AY128" s="231" t="s">
        <v>205</v>
      </c>
    </row>
    <row r="129" spans="2:12" s="1" customFormat="1" ht="6.95" customHeight="1">
      <c r="B129" s="55"/>
      <c r="C129" s="56"/>
      <c r="D129" s="56"/>
      <c r="E129" s="56"/>
      <c r="F129" s="56"/>
      <c r="G129" s="56"/>
      <c r="H129" s="56"/>
      <c r="I129" s="138"/>
      <c r="J129" s="56"/>
      <c r="K129" s="56"/>
      <c r="L129" s="60"/>
    </row>
  </sheetData>
  <sheetProtection password="CC35" sheet="1" objects="1" scenarios="1" formatCells="0" formatColumns="0" formatRows="0" sort="0" autoFilter="0"/>
  <autoFilter ref="C84:K12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124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2695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ROUND(SUM(BE89:BE156),2)</f>
        <v>0</v>
      </c>
      <c r="G30" s="41"/>
      <c r="H30" s="41"/>
      <c r="I30" s="130">
        <v>0.21</v>
      </c>
      <c r="J30" s="129">
        <f>ROUND(ROUND((SUM(BE89:BE156)),2)*I30,2)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ROUND(SUM(BF89:BF156),2)</f>
        <v>0</v>
      </c>
      <c r="G31" s="41"/>
      <c r="H31" s="41"/>
      <c r="I31" s="130">
        <v>0.15</v>
      </c>
      <c r="J31" s="129">
        <f>ROUND(ROUND((SUM(BF89:BF156)),2)*I31,2)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ROUND(SUM(BG89:BG156),2)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ROUND(SUM(BH89:BH156),2)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ROUND(SUM(BI89:BI156),2)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13 - SO 08-Multifunkční hřiště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J106</f>
        <v>0</v>
      </c>
      <c r="K59" s="161"/>
    </row>
    <row r="60" spans="2:11" s="8" customFormat="1" ht="19.9" customHeight="1">
      <c r="B60" s="155"/>
      <c r="C60" s="156"/>
      <c r="D60" s="157" t="s">
        <v>432</v>
      </c>
      <c r="E60" s="158"/>
      <c r="F60" s="158"/>
      <c r="G60" s="158"/>
      <c r="H60" s="158"/>
      <c r="I60" s="159"/>
      <c r="J60" s="160">
        <f>J113</f>
        <v>0</v>
      </c>
      <c r="K60" s="161"/>
    </row>
    <row r="61" spans="2:11" s="8" customFormat="1" ht="19.9" customHeight="1">
      <c r="B61" s="155"/>
      <c r="C61" s="156"/>
      <c r="D61" s="157" t="s">
        <v>2481</v>
      </c>
      <c r="E61" s="158"/>
      <c r="F61" s="158"/>
      <c r="G61" s="158"/>
      <c r="H61" s="158"/>
      <c r="I61" s="159"/>
      <c r="J61" s="160">
        <f>J118</f>
        <v>0</v>
      </c>
      <c r="K61" s="161"/>
    </row>
    <row r="62" spans="2:11" s="8" customFormat="1" ht="19.9" customHeight="1">
      <c r="B62" s="155"/>
      <c r="C62" s="156"/>
      <c r="D62" s="157" t="s">
        <v>434</v>
      </c>
      <c r="E62" s="158"/>
      <c r="F62" s="158"/>
      <c r="G62" s="158"/>
      <c r="H62" s="158"/>
      <c r="I62" s="159"/>
      <c r="J62" s="160">
        <f>J126</f>
        <v>0</v>
      </c>
      <c r="K62" s="161"/>
    </row>
    <row r="63" spans="2:11" s="8" customFormat="1" ht="19.9" customHeight="1">
      <c r="B63" s="155"/>
      <c r="C63" s="156"/>
      <c r="D63" s="157" t="s">
        <v>435</v>
      </c>
      <c r="E63" s="158"/>
      <c r="F63" s="158"/>
      <c r="G63" s="158"/>
      <c r="H63" s="158"/>
      <c r="I63" s="159"/>
      <c r="J63" s="160">
        <f>J137</f>
        <v>0</v>
      </c>
      <c r="K63" s="161"/>
    </row>
    <row r="64" spans="2:11" s="8" customFormat="1" ht="19.9" customHeight="1">
      <c r="B64" s="155"/>
      <c r="C64" s="156"/>
      <c r="D64" s="157" t="s">
        <v>436</v>
      </c>
      <c r="E64" s="158"/>
      <c r="F64" s="158"/>
      <c r="G64" s="158"/>
      <c r="H64" s="158"/>
      <c r="I64" s="159"/>
      <c r="J64" s="160">
        <f>J143</f>
        <v>0</v>
      </c>
      <c r="K64" s="161"/>
    </row>
    <row r="65" spans="2:11" s="7" customFormat="1" ht="24.95" customHeight="1">
      <c r="B65" s="148"/>
      <c r="C65" s="149"/>
      <c r="D65" s="150" t="s">
        <v>244</v>
      </c>
      <c r="E65" s="151"/>
      <c r="F65" s="151"/>
      <c r="G65" s="151"/>
      <c r="H65" s="151"/>
      <c r="I65" s="152"/>
      <c r="J65" s="153">
        <f>J145</f>
        <v>0</v>
      </c>
      <c r="K65" s="154"/>
    </row>
    <row r="66" spans="2:11" s="8" customFormat="1" ht="19.9" customHeight="1">
      <c r="B66" s="155"/>
      <c r="C66" s="156"/>
      <c r="D66" s="157" t="s">
        <v>445</v>
      </c>
      <c r="E66" s="158"/>
      <c r="F66" s="158"/>
      <c r="G66" s="158"/>
      <c r="H66" s="158"/>
      <c r="I66" s="159"/>
      <c r="J66" s="160">
        <f>J146</f>
        <v>0</v>
      </c>
      <c r="K66" s="161"/>
    </row>
    <row r="67" spans="2:11" s="8" customFormat="1" ht="19.9" customHeight="1">
      <c r="B67" s="155"/>
      <c r="C67" s="156"/>
      <c r="D67" s="157" t="s">
        <v>449</v>
      </c>
      <c r="E67" s="158"/>
      <c r="F67" s="158"/>
      <c r="G67" s="158"/>
      <c r="H67" s="158"/>
      <c r="I67" s="159"/>
      <c r="J67" s="160">
        <f>J149</f>
        <v>0</v>
      </c>
      <c r="K67" s="161"/>
    </row>
    <row r="68" spans="2:11" s="7" customFormat="1" ht="24.95" customHeight="1">
      <c r="B68" s="148"/>
      <c r="C68" s="149"/>
      <c r="D68" s="150" t="s">
        <v>186</v>
      </c>
      <c r="E68" s="151"/>
      <c r="F68" s="151"/>
      <c r="G68" s="151"/>
      <c r="H68" s="151"/>
      <c r="I68" s="152"/>
      <c r="J68" s="153">
        <f>J153</f>
        <v>0</v>
      </c>
      <c r="K68" s="154"/>
    </row>
    <row r="69" spans="2:11" s="8" customFormat="1" ht="19.9" customHeight="1">
      <c r="B69" s="155"/>
      <c r="C69" s="156"/>
      <c r="D69" s="157" t="s">
        <v>456</v>
      </c>
      <c r="E69" s="158"/>
      <c r="F69" s="158"/>
      <c r="G69" s="158"/>
      <c r="H69" s="158"/>
      <c r="I69" s="159"/>
      <c r="J69" s="160">
        <f>J154</f>
        <v>0</v>
      </c>
      <c r="K69" s="161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" customHeight="1">
      <c r="B76" s="40"/>
      <c r="C76" s="61" t="s">
        <v>188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22.5" customHeight="1">
      <c r="B79" s="40"/>
      <c r="C79" s="62"/>
      <c r="D79" s="62"/>
      <c r="E79" s="385" t="str">
        <f>E7</f>
        <v>Rekonstrukce a dostavba Střediska volného času</v>
      </c>
      <c r="F79" s="386"/>
      <c r="G79" s="386"/>
      <c r="H79" s="386"/>
      <c r="I79" s="162"/>
      <c r="J79" s="62"/>
      <c r="K79" s="62"/>
      <c r="L79" s="60"/>
    </row>
    <row r="80" spans="2:12" s="1" customFormat="1" ht="14.45" customHeight="1">
      <c r="B80" s="40"/>
      <c r="C80" s="64" t="s">
        <v>179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23.25" customHeight="1">
      <c r="B81" s="40"/>
      <c r="C81" s="62"/>
      <c r="D81" s="62"/>
      <c r="E81" s="361" t="str">
        <f>E9</f>
        <v>TRUTNOV 13 - SO 08-Multifunkční hřiště</v>
      </c>
      <c r="F81" s="387"/>
      <c r="G81" s="387"/>
      <c r="H81" s="387"/>
      <c r="I81" s="162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8" customHeight="1">
      <c r="B83" s="40"/>
      <c r="C83" s="64" t="s">
        <v>25</v>
      </c>
      <c r="D83" s="62"/>
      <c r="E83" s="62"/>
      <c r="F83" s="163" t="str">
        <f>F12</f>
        <v>Trutnov Na Nivách 568</v>
      </c>
      <c r="G83" s="62"/>
      <c r="H83" s="62"/>
      <c r="I83" s="164" t="s">
        <v>27</v>
      </c>
      <c r="J83" s="72" t="str">
        <f>IF(J12="","",J12)</f>
        <v>7. 1. 2017</v>
      </c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3.5">
      <c r="B85" s="40"/>
      <c r="C85" s="64" t="s">
        <v>31</v>
      </c>
      <c r="D85" s="62"/>
      <c r="E85" s="62"/>
      <c r="F85" s="163" t="str">
        <f>E15</f>
        <v>Město Trutnov</v>
      </c>
      <c r="G85" s="62"/>
      <c r="H85" s="62"/>
      <c r="I85" s="164" t="s">
        <v>37</v>
      </c>
      <c r="J85" s="163" t="str">
        <f>E21</f>
        <v>JIKA CZ  Hradec Králové</v>
      </c>
      <c r="K85" s="62"/>
      <c r="L85" s="60"/>
    </row>
    <row r="86" spans="2:12" s="1" customFormat="1" ht="14.45" customHeight="1">
      <c r="B86" s="40"/>
      <c r="C86" s="64" t="s">
        <v>35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20" s="9" customFormat="1" ht="29.25" customHeight="1">
      <c r="B88" s="165"/>
      <c r="C88" s="166" t="s">
        <v>189</v>
      </c>
      <c r="D88" s="167" t="s">
        <v>60</v>
      </c>
      <c r="E88" s="167" t="s">
        <v>56</v>
      </c>
      <c r="F88" s="167" t="s">
        <v>190</v>
      </c>
      <c r="G88" s="167" t="s">
        <v>191</v>
      </c>
      <c r="H88" s="167" t="s">
        <v>192</v>
      </c>
      <c r="I88" s="168" t="s">
        <v>193</v>
      </c>
      <c r="J88" s="167" t="s">
        <v>183</v>
      </c>
      <c r="K88" s="169" t="s">
        <v>194</v>
      </c>
      <c r="L88" s="170"/>
      <c r="M88" s="80" t="s">
        <v>195</v>
      </c>
      <c r="N88" s="81" t="s">
        <v>45</v>
      </c>
      <c r="O88" s="81" t="s">
        <v>196</v>
      </c>
      <c r="P88" s="81" t="s">
        <v>197</v>
      </c>
      <c r="Q88" s="81" t="s">
        <v>198</v>
      </c>
      <c r="R88" s="81" t="s">
        <v>199</v>
      </c>
      <c r="S88" s="81" t="s">
        <v>200</v>
      </c>
      <c r="T88" s="82" t="s">
        <v>201</v>
      </c>
    </row>
    <row r="89" spans="2:63" s="1" customFormat="1" ht="29.25" customHeight="1">
      <c r="B89" s="40"/>
      <c r="C89" s="86" t="s">
        <v>184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P90+P145+P153</f>
        <v>0</v>
      </c>
      <c r="Q89" s="84"/>
      <c r="R89" s="172">
        <f>R90+R145+R153</f>
        <v>135.02381158</v>
      </c>
      <c r="S89" s="84"/>
      <c r="T89" s="173">
        <f>T90+T145+T153</f>
        <v>841.9159400000001</v>
      </c>
      <c r="AT89" s="23" t="s">
        <v>74</v>
      </c>
      <c r="AU89" s="23" t="s">
        <v>185</v>
      </c>
      <c r="BK89" s="174">
        <f>BK90+BK145+BK153</f>
        <v>0</v>
      </c>
    </row>
    <row r="90" spans="2:63" s="10" customFormat="1" ht="37.35" customHeight="1">
      <c r="B90" s="175"/>
      <c r="C90" s="176"/>
      <c r="D90" s="177" t="s">
        <v>74</v>
      </c>
      <c r="E90" s="178" t="s">
        <v>224</v>
      </c>
      <c r="F90" s="178" t="s">
        <v>461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P91+P106+P113+P118+P126+P137+P143</f>
        <v>0</v>
      </c>
      <c r="Q90" s="183"/>
      <c r="R90" s="184">
        <f>R91+R106+R113+R118+R126+R137+R143</f>
        <v>135.02381158</v>
      </c>
      <c r="S90" s="183"/>
      <c r="T90" s="185">
        <f>T91+T106+T113+T118+T126+T137+T143</f>
        <v>841.9159400000001</v>
      </c>
      <c r="AR90" s="186" t="s">
        <v>24</v>
      </c>
      <c r="AT90" s="187" t="s">
        <v>74</v>
      </c>
      <c r="AU90" s="187" t="s">
        <v>75</v>
      </c>
      <c r="AY90" s="186" t="s">
        <v>205</v>
      </c>
      <c r="BK90" s="188">
        <f>BK91+BK106+BK113+BK118+BK126+BK137+BK143</f>
        <v>0</v>
      </c>
    </row>
    <row r="91" spans="2:63" s="10" customFormat="1" ht="19.9" customHeight="1">
      <c r="B91" s="175"/>
      <c r="C91" s="176"/>
      <c r="D91" s="189" t="s">
        <v>74</v>
      </c>
      <c r="E91" s="190" t="s">
        <v>24</v>
      </c>
      <c r="F91" s="190" t="s">
        <v>462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SUM(P92:P105)</f>
        <v>0</v>
      </c>
      <c r="Q91" s="183"/>
      <c r="R91" s="184">
        <f>SUM(R92:R105)</f>
        <v>0</v>
      </c>
      <c r="S91" s="183"/>
      <c r="T91" s="185">
        <f>SUM(T92:T105)</f>
        <v>837.2</v>
      </c>
      <c r="AR91" s="186" t="s">
        <v>24</v>
      </c>
      <c r="AT91" s="187" t="s">
        <v>74</v>
      </c>
      <c r="AU91" s="187" t="s">
        <v>24</v>
      </c>
      <c r="AY91" s="186" t="s">
        <v>205</v>
      </c>
      <c r="BK91" s="188">
        <f>SUM(BK92:BK105)</f>
        <v>0</v>
      </c>
    </row>
    <row r="92" spans="2:65" s="1" customFormat="1" ht="22.5" customHeight="1">
      <c r="B92" s="40"/>
      <c r="C92" s="192" t="s">
        <v>24</v>
      </c>
      <c r="D92" s="192" t="s">
        <v>208</v>
      </c>
      <c r="E92" s="193" t="s">
        <v>2696</v>
      </c>
      <c r="F92" s="194" t="s">
        <v>2697</v>
      </c>
      <c r="G92" s="195" t="s">
        <v>494</v>
      </c>
      <c r="H92" s="196">
        <v>1495</v>
      </c>
      <c r="I92" s="197"/>
      <c r="J92" s="198">
        <f>ROUND(I92*H92,2)</f>
        <v>0</v>
      </c>
      <c r="K92" s="194" t="s">
        <v>466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0.56</v>
      </c>
      <c r="T92" s="207">
        <f>S92*H92</f>
        <v>837.2</v>
      </c>
      <c r="AR92" s="23" t="s">
        <v>266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266</v>
      </c>
      <c r="BM92" s="23" t="s">
        <v>2698</v>
      </c>
    </row>
    <row r="93" spans="2:51" s="12" customFormat="1" ht="13.5">
      <c r="B93" s="220"/>
      <c r="C93" s="221"/>
      <c r="D93" s="222" t="s">
        <v>255</v>
      </c>
      <c r="E93" s="223" t="s">
        <v>22</v>
      </c>
      <c r="F93" s="224" t="s">
        <v>2699</v>
      </c>
      <c r="G93" s="221"/>
      <c r="H93" s="225">
        <v>1495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255</v>
      </c>
      <c r="AU93" s="231" t="s">
        <v>84</v>
      </c>
      <c r="AV93" s="12" t="s">
        <v>84</v>
      </c>
      <c r="AW93" s="12" t="s">
        <v>39</v>
      </c>
      <c r="AX93" s="12" t="s">
        <v>24</v>
      </c>
      <c r="AY93" s="231" t="s">
        <v>205</v>
      </c>
    </row>
    <row r="94" spans="2:65" s="1" customFormat="1" ht="22.5" customHeight="1">
      <c r="B94" s="40"/>
      <c r="C94" s="192" t="s">
        <v>84</v>
      </c>
      <c r="D94" s="192" t="s">
        <v>208</v>
      </c>
      <c r="E94" s="193" t="s">
        <v>2504</v>
      </c>
      <c r="F94" s="194" t="s">
        <v>2505</v>
      </c>
      <c r="G94" s="195" t="s">
        <v>465</v>
      </c>
      <c r="H94" s="196">
        <v>7.572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266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266</v>
      </c>
      <c r="BM94" s="23" t="s">
        <v>2700</v>
      </c>
    </row>
    <row r="95" spans="2:51" s="12" customFormat="1" ht="13.5">
      <c r="B95" s="220"/>
      <c r="C95" s="221"/>
      <c r="D95" s="222" t="s">
        <v>255</v>
      </c>
      <c r="E95" s="223" t="s">
        <v>22</v>
      </c>
      <c r="F95" s="224" t="s">
        <v>2701</v>
      </c>
      <c r="G95" s="221"/>
      <c r="H95" s="225">
        <v>7.572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255</v>
      </c>
      <c r="AU95" s="231" t="s">
        <v>84</v>
      </c>
      <c r="AV95" s="12" t="s">
        <v>84</v>
      </c>
      <c r="AW95" s="12" t="s">
        <v>39</v>
      </c>
      <c r="AX95" s="12" t="s">
        <v>24</v>
      </c>
      <c r="AY95" s="231" t="s">
        <v>205</v>
      </c>
    </row>
    <row r="96" spans="2:65" s="1" customFormat="1" ht="22.5" customHeight="1">
      <c r="B96" s="40"/>
      <c r="C96" s="192" t="s">
        <v>204</v>
      </c>
      <c r="D96" s="192" t="s">
        <v>208</v>
      </c>
      <c r="E96" s="193" t="s">
        <v>473</v>
      </c>
      <c r="F96" s="194" t="s">
        <v>474</v>
      </c>
      <c r="G96" s="195" t="s">
        <v>465</v>
      </c>
      <c r="H96" s="196">
        <v>7.572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2702</v>
      </c>
    </row>
    <row r="97" spans="2:65" s="1" customFormat="1" ht="22.5" customHeight="1">
      <c r="B97" s="40"/>
      <c r="C97" s="192" t="s">
        <v>266</v>
      </c>
      <c r="D97" s="192" t="s">
        <v>208</v>
      </c>
      <c r="E97" s="193" t="s">
        <v>2509</v>
      </c>
      <c r="F97" s="194" t="s">
        <v>2510</v>
      </c>
      <c r="G97" s="195" t="s">
        <v>465</v>
      </c>
      <c r="H97" s="196">
        <v>7.572</v>
      </c>
      <c r="I97" s="197"/>
      <c r="J97" s="198">
        <f>ROUND(I97*H97,2)</f>
        <v>0</v>
      </c>
      <c r="K97" s="194" t="s">
        <v>466</v>
      </c>
      <c r="L97" s="60"/>
      <c r="M97" s="199" t="s">
        <v>22</v>
      </c>
      <c r="N97" s="205" t="s">
        <v>46</v>
      </c>
      <c r="O97" s="41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3" t="s">
        <v>266</v>
      </c>
      <c r="AT97" s="23" t="s">
        <v>208</v>
      </c>
      <c r="AU97" s="23" t="s">
        <v>84</v>
      </c>
      <c r="AY97" s="23" t="s">
        <v>205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24</v>
      </c>
      <c r="BK97" s="204">
        <f>ROUND(I97*H97,2)</f>
        <v>0</v>
      </c>
      <c r="BL97" s="23" t="s">
        <v>266</v>
      </c>
      <c r="BM97" s="23" t="s">
        <v>2703</v>
      </c>
    </row>
    <row r="98" spans="2:65" s="1" customFormat="1" ht="22.5" customHeight="1">
      <c r="B98" s="40"/>
      <c r="C98" s="192" t="s">
        <v>271</v>
      </c>
      <c r="D98" s="192" t="s">
        <v>208</v>
      </c>
      <c r="E98" s="193" t="s">
        <v>2704</v>
      </c>
      <c r="F98" s="194" t="s">
        <v>2705</v>
      </c>
      <c r="G98" s="195" t="s">
        <v>465</v>
      </c>
      <c r="H98" s="196">
        <v>290.4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2706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2707</v>
      </c>
      <c r="G99" s="221"/>
      <c r="H99" s="225">
        <v>290.4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276</v>
      </c>
      <c r="D100" s="192" t="s">
        <v>208</v>
      </c>
      <c r="E100" s="193" t="s">
        <v>480</v>
      </c>
      <c r="F100" s="194" t="s">
        <v>481</v>
      </c>
      <c r="G100" s="195" t="s">
        <v>465</v>
      </c>
      <c r="H100" s="196">
        <v>7.572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2708</v>
      </c>
    </row>
    <row r="101" spans="2:65" s="1" customFormat="1" ht="22.5" customHeight="1">
      <c r="B101" s="40"/>
      <c r="C101" s="192" t="s">
        <v>281</v>
      </c>
      <c r="D101" s="192" t="s">
        <v>208</v>
      </c>
      <c r="E101" s="193" t="s">
        <v>483</v>
      </c>
      <c r="F101" s="194" t="s">
        <v>484</v>
      </c>
      <c r="G101" s="195" t="s">
        <v>485</v>
      </c>
      <c r="H101" s="196">
        <v>13.63</v>
      </c>
      <c r="I101" s="197"/>
      <c r="J101" s="198">
        <f>ROUND(I101*H101,2)</f>
        <v>0</v>
      </c>
      <c r="K101" s="194" t="s">
        <v>466</v>
      </c>
      <c r="L101" s="60"/>
      <c r="M101" s="199" t="s">
        <v>22</v>
      </c>
      <c r="N101" s="205" t="s">
        <v>46</v>
      </c>
      <c r="O101" s="41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23" t="s">
        <v>266</v>
      </c>
      <c r="AT101" s="23" t="s">
        <v>208</v>
      </c>
      <c r="AU101" s="23" t="s">
        <v>84</v>
      </c>
      <c r="AY101" s="23" t="s">
        <v>205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24</v>
      </c>
      <c r="BK101" s="204">
        <f>ROUND(I101*H101,2)</f>
        <v>0</v>
      </c>
      <c r="BL101" s="23" t="s">
        <v>266</v>
      </c>
      <c r="BM101" s="23" t="s">
        <v>2709</v>
      </c>
    </row>
    <row r="102" spans="2:51" s="12" customFormat="1" ht="13.5">
      <c r="B102" s="220"/>
      <c r="C102" s="221"/>
      <c r="D102" s="222" t="s">
        <v>255</v>
      </c>
      <c r="E102" s="223" t="s">
        <v>22</v>
      </c>
      <c r="F102" s="224" t="s">
        <v>2710</v>
      </c>
      <c r="G102" s="221"/>
      <c r="H102" s="225">
        <v>13.63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255</v>
      </c>
      <c r="AU102" s="231" t="s">
        <v>84</v>
      </c>
      <c r="AV102" s="12" t="s">
        <v>84</v>
      </c>
      <c r="AW102" s="12" t="s">
        <v>39</v>
      </c>
      <c r="AX102" s="12" t="s">
        <v>24</v>
      </c>
      <c r="AY102" s="231" t="s">
        <v>205</v>
      </c>
    </row>
    <row r="103" spans="2:65" s="1" customFormat="1" ht="22.5" customHeight="1">
      <c r="B103" s="40"/>
      <c r="C103" s="192" t="s">
        <v>286</v>
      </c>
      <c r="D103" s="192" t="s">
        <v>208</v>
      </c>
      <c r="E103" s="193" t="s">
        <v>492</v>
      </c>
      <c r="F103" s="194" t="s">
        <v>493</v>
      </c>
      <c r="G103" s="195" t="s">
        <v>494</v>
      </c>
      <c r="H103" s="196">
        <v>700</v>
      </c>
      <c r="I103" s="197"/>
      <c r="J103" s="198">
        <f>ROUND(I103*H103,2)</f>
        <v>0</v>
      </c>
      <c r="K103" s="194" t="s">
        <v>466</v>
      </c>
      <c r="L103" s="60"/>
      <c r="M103" s="199" t="s">
        <v>22</v>
      </c>
      <c r="N103" s="205" t="s">
        <v>46</v>
      </c>
      <c r="O103" s="41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3" t="s">
        <v>266</v>
      </c>
      <c r="AT103" s="23" t="s">
        <v>208</v>
      </c>
      <c r="AU103" s="23" t="s">
        <v>84</v>
      </c>
      <c r="AY103" s="23" t="s">
        <v>205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24</v>
      </c>
      <c r="BK103" s="204">
        <f>ROUND(I103*H103,2)</f>
        <v>0</v>
      </c>
      <c r="BL103" s="23" t="s">
        <v>266</v>
      </c>
      <c r="BM103" s="23" t="s">
        <v>2711</v>
      </c>
    </row>
    <row r="104" spans="2:65" s="1" customFormat="1" ht="22.5" customHeight="1">
      <c r="B104" s="40"/>
      <c r="C104" s="192" t="s">
        <v>291</v>
      </c>
      <c r="D104" s="192" t="s">
        <v>208</v>
      </c>
      <c r="E104" s="193" t="s">
        <v>492</v>
      </c>
      <c r="F104" s="194" t="s">
        <v>493</v>
      </c>
      <c r="G104" s="195" t="s">
        <v>494</v>
      </c>
      <c r="H104" s="196">
        <v>484</v>
      </c>
      <c r="I104" s="197"/>
      <c r="J104" s="198">
        <f>ROUND(I104*H104,2)</f>
        <v>0</v>
      </c>
      <c r="K104" s="194" t="s">
        <v>466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3" t="s">
        <v>266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266</v>
      </c>
      <c r="BM104" s="23" t="s">
        <v>2712</v>
      </c>
    </row>
    <row r="105" spans="2:51" s="12" customFormat="1" ht="13.5">
      <c r="B105" s="220"/>
      <c r="C105" s="221"/>
      <c r="D105" s="210" t="s">
        <v>255</v>
      </c>
      <c r="E105" s="232" t="s">
        <v>22</v>
      </c>
      <c r="F105" s="233" t="s">
        <v>2713</v>
      </c>
      <c r="G105" s="221"/>
      <c r="H105" s="234">
        <v>484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255</v>
      </c>
      <c r="AU105" s="231" t="s">
        <v>84</v>
      </c>
      <c r="AV105" s="12" t="s">
        <v>84</v>
      </c>
      <c r="AW105" s="12" t="s">
        <v>39</v>
      </c>
      <c r="AX105" s="12" t="s">
        <v>24</v>
      </c>
      <c r="AY105" s="231" t="s">
        <v>205</v>
      </c>
    </row>
    <row r="106" spans="2:63" s="10" customFormat="1" ht="29.85" customHeight="1">
      <c r="B106" s="175"/>
      <c r="C106" s="176"/>
      <c r="D106" s="189" t="s">
        <v>74</v>
      </c>
      <c r="E106" s="190" t="s">
        <v>84</v>
      </c>
      <c r="F106" s="190" t="s">
        <v>497</v>
      </c>
      <c r="G106" s="176"/>
      <c r="H106" s="176"/>
      <c r="I106" s="179"/>
      <c r="J106" s="191">
        <f>BK106</f>
        <v>0</v>
      </c>
      <c r="K106" s="176"/>
      <c r="L106" s="181"/>
      <c r="M106" s="182"/>
      <c r="N106" s="183"/>
      <c r="O106" s="183"/>
      <c r="P106" s="184">
        <f>SUM(P107:P112)</f>
        <v>0</v>
      </c>
      <c r="Q106" s="183"/>
      <c r="R106" s="184">
        <f>SUM(R107:R112)</f>
        <v>115.67943657999999</v>
      </c>
      <c r="S106" s="183"/>
      <c r="T106" s="185">
        <f>SUM(T107:T112)</f>
        <v>0</v>
      </c>
      <c r="AR106" s="186" t="s">
        <v>24</v>
      </c>
      <c r="AT106" s="187" t="s">
        <v>74</v>
      </c>
      <c r="AU106" s="187" t="s">
        <v>24</v>
      </c>
      <c r="AY106" s="186" t="s">
        <v>205</v>
      </c>
      <c r="BK106" s="188">
        <f>SUM(BK107:BK112)</f>
        <v>0</v>
      </c>
    </row>
    <row r="107" spans="2:65" s="1" customFormat="1" ht="22.5" customHeight="1">
      <c r="B107" s="40"/>
      <c r="C107" s="192" t="s">
        <v>29</v>
      </c>
      <c r="D107" s="192" t="s">
        <v>208</v>
      </c>
      <c r="E107" s="193" t="s">
        <v>2714</v>
      </c>
      <c r="F107" s="194" t="s">
        <v>2715</v>
      </c>
      <c r="G107" s="195" t="s">
        <v>465</v>
      </c>
      <c r="H107" s="196">
        <v>9.024</v>
      </c>
      <c r="I107" s="197"/>
      <c r="J107" s="198">
        <f>ROUND(I107*H107,2)</f>
        <v>0</v>
      </c>
      <c r="K107" s="194" t="s">
        <v>22</v>
      </c>
      <c r="L107" s="60"/>
      <c r="M107" s="199" t="s">
        <v>22</v>
      </c>
      <c r="N107" s="205" t="s">
        <v>46</v>
      </c>
      <c r="O107" s="41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3" t="s">
        <v>266</v>
      </c>
      <c r="AT107" s="23" t="s">
        <v>208</v>
      </c>
      <c r="AU107" s="23" t="s">
        <v>84</v>
      </c>
      <c r="AY107" s="23" t="s">
        <v>205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24</v>
      </c>
      <c r="BK107" s="204">
        <f>ROUND(I107*H107,2)</f>
        <v>0</v>
      </c>
      <c r="BL107" s="23" t="s">
        <v>266</v>
      </c>
      <c r="BM107" s="23" t="s">
        <v>2716</v>
      </c>
    </row>
    <row r="108" spans="2:51" s="12" customFormat="1" ht="13.5">
      <c r="B108" s="220"/>
      <c r="C108" s="221"/>
      <c r="D108" s="222" t="s">
        <v>255</v>
      </c>
      <c r="E108" s="223" t="s">
        <v>22</v>
      </c>
      <c r="F108" s="224" t="s">
        <v>2717</v>
      </c>
      <c r="G108" s="221"/>
      <c r="H108" s="225">
        <v>9.024</v>
      </c>
      <c r="I108" s="226"/>
      <c r="J108" s="221"/>
      <c r="K108" s="221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255</v>
      </c>
      <c r="AU108" s="231" t="s">
        <v>84</v>
      </c>
      <c r="AV108" s="12" t="s">
        <v>84</v>
      </c>
      <c r="AW108" s="12" t="s">
        <v>39</v>
      </c>
      <c r="AX108" s="12" t="s">
        <v>24</v>
      </c>
      <c r="AY108" s="231" t="s">
        <v>205</v>
      </c>
    </row>
    <row r="109" spans="2:65" s="1" customFormat="1" ht="31.5" customHeight="1">
      <c r="B109" s="40"/>
      <c r="C109" s="192" t="s">
        <v>300</v>
      </c>
      <c r="D109" s="192" t="s">
        <v>208</v>
      </c>
      <c r="E109" s="193" t="s">
        <v>2718</v>
      </c>
      <c r="F109" s="194" t="s">
        <v>2719</v>
      </c>
      <c r="G109" s="195" t="s">
        <v>500</v>
      </c>
      <c r="H109" s="196">
        <v>425</v>
      </c>
      <c r="I109" s="197"/>
      <c r="J109" s="198">
        <f>ROUND(I109*H109,2)</f>
        <v>0</v>
      </c>
      <c r="K109" s="194" t="s">
        <v>466</v>
      </c>
      <c r="L109" s="60"/>
      <c r="M109" s="199" t="s">
        <v>22</v>
      </c>
      <c r="N109" s="205" t="s">
        <v>46</v>
      </c>
      <c r="O109" s="41"/>
      <c r="P109" s="206">
        <f>O109*H109</f>
        <v>0</v>
      </c>
      <c r="Q109" s="206">
        <v>0.23058</v>
      </c>
      <c r="R109" s="206">
        <f>Q109*H109</f>
        <v>97.9965</v>
      </c>
      <c r="S109" s="206">
        <v>0</v>
      </c>
      <c r="T109" s="207">
        <f>S109*H109</f>
        <v>0</v>
      </c>
      <c r="AR109" s="23" t="s">
        <v>266</v>
      </c>
      <c r="AT109" s="23" t="s">
        <v>208</v>
      </c>
      <c r="AU109" s="23" t="s">
        <v>84</v>
      </c>
      <c r="AY109" s="23" t="s">
        <v>205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24</v>
      </c>
      <c r="BK109" s="204">
        <f>ROUND(I109*H109,2)</f>
        <v>0</v>
      </c>
      <c r="BL109" s="23" t="s">
        <v>266</v>
      </c>
      <c r="BM109" s="23" t="s">
        <v>2720</v>
      </c>
    </row>
    <row r="110" spans="2:51" s="12" customFormat="1" ht="13.5">
      <c r="B110" s="220"/>
      <c r="C110" s="221"/>
      <c r="D110" s="222" t="s">
        <v>255</v>
      </c>
      <c r="E110" s="223" t="s">
        <v>22</v>
      </c>
      <c r="F110" s="224" t="s">
        <v>2721</v>
      </c>
      <c r="G110" s="221"/>
      <c r="H110" s="225">
        <v>425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255</v>
      </c>
      <c r="AU110" s="231" t="s">
        <v>84</v>
      </c>
      <c r="AV110" s="12" t="s">
        <v>84</v>
      </c>
      <c r="AW110" s="12" t="s">
        <v>39</v>
      </c>
      <c r="AX110" s="12" t="s">
        <v>24</v>
      </c>
      <c r="AY110" s="231" t="s">
        <v>205</v>
      </c>
    </row>
    <row r="111" spans="2:65" s="1" customFormat="1" ht="22.5" customHeight="1">
      <c r="B111" s="40"/>
      <c r="C111" s="192" t="s">
        <v>305</v>
      </c>
      <c r="D111" s="192" t="s">
        <v>208</v>
      </c>
      <c r="E111" s="193" t="s">
        <v>2722</v>
      </c>
      <c r="F111" s="194" t="s">
        <v>2723</v>
      </c>
      <c r="G111" s="195" t="s">
        <v>465</v>
      </c>
      <c r="H111" s="196">
        <v>7.837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2.25634</v>
      </c>
      <c r="R111" s="206">
        <f>Q111*H111</f>
        <v>17.682936579999996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2724</v>
      </c>
    </row>
    <row r="112" spans="2:51" s="12" customFormat="1" ht="13.5">
      <c r="B112" s="220"/>
      <c r="C112" s="221"/>
      <c r="D112" s="210" t="s">
        <v>255</v>
      </c>
      <c r="E112" s="232" t="s">
        <v>22</v>
      </c>
      <c r="F112" s="233" t="s">
        <v>2725</v>
      </c>
      <c r="G112" s="221"/>
      <c r="H112" s="234">
        <v>7.837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39</v>
      </c>
      <c r="AX112" s="12" t="s">
        <v>24</v>
      </c>
      <c r="AY112" s="231" t="s">
        <v>205</v>
      </c>
    </row>
    <row r="113" spans="2:63" s="10" customFormat="1" ht="29.85" customHeight="1">
      <c r="B113" s="175"/>
      <c r="C113" s="176"/>
      <c r="D113" s="189" t="s">
        <v>74</v>
      </c>
      <c r="E113" s="190" t="s">
        <v>266</v>
      </c>
      <c r="F113" s="190" t="s">
        <v>744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SUM(P114:P117)</f>
        <v>0</v>
      </c>
      <c r="Q113" s="183"/>
      <c r="R113" s="184">
        <f>SUM(R114:R117)</f>
        <v>0</v>
      </c>
      <c r="S113" s="183"/>
      <c r="T113" s="185">
        <f>SUM(T114:T117)</f>
        <v>0</v>
      </c>
      <c r="AR113" s="186" t="s">
        <v>24</v>
      </c>
      <c r="AT113" s="187" t="s">
        <v>74</v>
      </c>
      <c r="AU113" s="187" t="s">
        <v>24</v>
      </c>
      <c r="AY113" s="186" t="s">
        <v>205</v>
      </c>
      <c r="BK113" s="188">
        <f>SUM(BK114:BK117)</f>
        <v>0</v>
      </c>
    </row>
    <row r="114" spans="2:65" s="1" customFormat="1" ht="22.5" customHeight="1">
      <c r="B114" s="40"/>
      <c r="C114" s="192" t="s">
        <v>310</v>
      </c>
      <c r="D114" s="192" t="s">
        <v>208</v>
      </c>
      <c r="E114" s="193" t="s">
        <v>2654</v>
      </c>
      <c r="F114" s="194" t="s">
        <v>2726</v>
      </c>
      <c r="G114" s="195" t="s">
        <v>252</v>
      </c>
      <c r="H114" s="196">
        <v>4</v>
      </c>
      <c r="I114" s="197"/>
      <c r="J114" s="198">
        <f>ROUND(I114*H114,2)</f>
        <v>0</v>
      </c>
      <c r="K114" s="194" t="s">
        <v>22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266</v>
      </c>
      <c r="BM114" s="23" t="s">
        <v>2727</v>
      </c>
    </row>
    <row r="115" spans="2:51" s="12" customFormat="1" ht="13.5">
      <c r="B115" s="220"/>
      <c r="C115" s="221"/>
      <c r="D115" s="222" t="s">
        <v>255</v>
      </c>
      <c r="E115" s="223" t="s">
        <v>22</v>
      </c>
      <c r="F115" s="224" t="s">
        <v>266</v>
      </c>
      <c r="G115" s="221"/>
      <c r="H115" s="225">
        <v>4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255</v>
      </c>
      <c r="AU115" s="231" t="s">
        <v>84</v>
      </c>
      <c r="AV115" s="12" t="s">
        <v>84</v>
      </c>
      <c r="AW115" s="12" t="s">
        <v>39</v>
      </c>
      <c r="AX115" s="12" t="s">
        <v>24</v>
      </c>
      <c r="AY115" s="231" t="s">
        <v>205</v>
      </c>
    </row>
    <row r="116" spans="2:65" s="1" customFormat="1" ht="22.5" customHeight="1">
      <c r="B116" s="40"/>
      <c r="C116" s="192" t="s">
        <v>315</v>
      </c>
      <c r="D116" s="192" t="s">
        <v>208</v>
      </c>
      <c r="E116" s="193" t="s">
        <v>2728</v>
      </c>
      <c r="F116" s="194" t="s">
        <v>2729</v>
      </c>
      <c r="G116" s="195" t="s">
        <v>465</v>
      </c>
      <c r="H116" s="196">
        <v>38.25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2730</v>
      </c>
    </row>
    <row r="117" spans="2:51" s="12" customFormat="1" ht="13.5">
      <c r="B117" s="220"/>
      <c r="C117" s="221"/>
      <c r="D117" s="210" t="s">
        <v>255</v>
      </c>
      <c r="E117" s="232" t="s">
        <v>22</v>
      </c>
      <c r="F117" s="233" t="s">
        <v>2731</v>
      </c>
      <c r="G117" s="221"/>
      <c r="H117" s="234">
        <v>38.25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255</v>
      </c>
      <c r="AU117" s="231" t="s">
        <v>84</v>
      </c>
      <c r="AV117" s="12" t="s">
        <v>84</v>
      </c>
      <c r="AW117" s="12" t="s">
        <v>39</v>
      </c>
      <c r="AX117" s="12" t="s">
        <v>24</v>
      </c>
      <c r="AY117" s="231" t="s">
        <v>205</v>
      </c>
    </row>
    <row r="118" spans="2:63" s="10" customFormat="1" ht="29.85" customHeight="1">
      <c r="B118" s="175"/>
      <c r="C118" s="176"/>
      <c r="D118" s="189" t="s">
        <v>74</v>
      </c>
      <c r="E118" s="190" t="s">
        <v>271</v>
      </c>
      <c r="F118" s="190" t="s">
        <v>2482</v>
      </c>
      <c r="G118" s="176"/>
      <c r="H118" s="176"/>
      <c r="I118" s="179"/>
      <c r="J118" s="191">
        <f>BK118</f>
        <v>0</v>
      </c>
      <c r="K118" s="176"/>
      <c r="L118" s="181"/>
      <c r="M118" s="182"/>
      <c r="N118" s="183"/>
      <c r="O118" s="183"/>
      <c r="P118" s="184">
        <f>SUM(P119:P125)</f>
        <v>0</v>
      </c>
      <c r="Q118" s="183"/>
      <c r="R118" s="184">
        <f>SUM(R119:R125)</f>
        <v>0</v>
      </c>
      <c r="S118" s="183"/>
      <c r="T118" s="185">
        <f>SUM(T119:T125)</f>
        <v>0</v>
      </c>
      <c r="AR118" s="186" t="s">
        <v>24</v>
      </c>
      <c r="AT118" s="187" t="s">
        <v>74</v>
      </c>
      <c r="AU118" s="187" t="s">
        <v>24</v>
      </c>
      <c r="AY118" s="186" t="s">
        <v>205</v>
      </c>
      <c r="BK118" s="188">
        <f>SUM(BK119:BK125)</f>
        <v>0</v>
      </c>
    </row>
    <row r="119" spans="2:65" s="1" customFormat="1" ht="31.5" customHeight="1">
      <c r="B119" s="40"/>
      <c r="C119" s="192" t="s">
        <v>417</v>
      </c>
      <c r="D119" s="192" t="s">
        <v>208</v>
      </c>
      <c r="E119" s="193" t="s">
        <v>2732</v>
      </c>
      <c r="F119" s="194" t="s">
        <v>2733</v>
      </c>
      <c r="G119" s="195" t="s">
        <v>494</v>
      </c>
      <c r="H119" s="196">
        <v>700</v>
      </c>
      <c r="I119" s="197"/>
      <c r="J119" s="198">
        <f>ROUND(I119*H119,2)</f>
        <v>0</v>
      </c>
      <c r="K119" s="194" t="s">
        <v>466</v>
      </c>
      <c r="L119" s="60"/>
      <c r="M119" s="199" t="s">
        <v>22</v>
      </c>
      <c r="N119" s="205" t="s">
        <v>46</v>
      </c>
      <c r="O119" s="41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3" t="s">
        <v>266</v>
      </c>
      <c r="AT119" s="23" t="s">
        <v>208</v>
      </c>
      <c r="AU119" s="23" t="s">
        <v>84</v>
      </c>
      <c r="AY119" s="23" t="s">
        <v>205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24</v>
      </c>
      <c r="BK119" s="204">
        <f>ROUND(I119*H119,2)</f>
        <v>0</v>
      </c>
      <c r="BL119" s="23" t="s">
        <v>266</v>
      </c>
      <c r="BM119" s="23" t="s">
        <v>2734</v>
      </c>
    </row>
    <row r="120" spans="2:65" s="1" customFormat="1" ht="22.5" customHeight="1">
      <c r="B120" s="40"/>
      <c r="C120" s="192" t="s">
        <v>10</v>
      </c>
      <c r="D120" s="192" t="s">
        <v>208</v>
      </c>
      <c r="E120" s="193" t="s">
        <v>2735</v>
      </c>
      <c r="F120" s="194" t="s">
        <v>2736</v>
      </c>
      <c r="G120" s="195" t="s">
        <v>494</v>
      </c>
      <c r="H120" s="196">
        <v>700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2737</v>
      </c>
    </row>
    <row r="121" spans="2:51" s="12" customFormat="1" ht="13.5">
      <c r="B121" s="220"/>
      <c r="C121" s="221"/>
      <c r="D121" s="222" t="s">
        <v>255</v>
      </c>
      <c r="E121" s="223" t="s">
        <v>22</v>
      </c>
      <c r="F121" s="224" t="s">
        <v>2738</v>
      </c>
      <c r="G121" s="221"/>
      <c r="H121" s="225">
        <v>700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24</v>
      </c>
      <c r="AY121" s="231" t="s">
        <v>205</v>
      </c>
    </row>
    <row r="122" spans="2:65" s="1" customFormat="1" ht="22.5" customHeight="1">
      <c r="B122" s="40"/>
      <c r="C122" s="192" t="s">
        <v>253</v>
      </c>
      <c r="D122" s="192" t="s">
        <v>208</v>
      </c>
      <c r="E122" s="193" t="s">
        <v>2739</v>
      </c>
      <c r="F122" s="194" t="s">
        <v>2740</v>
      </c>
      <c r="G122" s="195" t="s">
        <v>494</v>
      </c>
      <c r="H122" s="196">
        <v>700</v>
      </c>
      <c r="I122" s="197"/>
      <c r="J122" s="198">
        <f>ROUND(I122*H122,2)</f>
        <v>0</v>
      </c>
      <c r="K122" s="194" t="s">
        <v>466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3" t="s">
        <v>266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266</v>
      </c>
      <c r="BM122" s="23" t="s">
        <v>2741</v>
      </c>
    </row>
    <row r="123" spans="2:65" s="1" customFormat="1" ht="22.5" customHeight="1">
      <c r="B123" s="40"/>
      <c r="C123" s="192" t="s">
        <v>328</v>
      </c>
      <c r="D123" s="192" t="s">
        <v>208</v>
      </c>
      <c r="E123" s="193" t="s">
        <v>2742</v>
      </c>
      <c r="F123" s="194" t="s">
        <v>2743</v>
      </c>
      <c r="G123" s="195" t="s">
        <v>494</v>
      </c>
      <c r="H123" s="196">
        <v>700</v>
      </c>
      <c r="I123" s="197"/>
      <c r="J123" s="198">
        <f>ROUND(I123*H123,2)</f>
        <v>0</v>
      </c>
      <c r="K123" s="194" t="s">
        <v>466</v>
      </c>
      <c r="L123" s="60"/>
      <c r="M123" s="199" t="s">
        <v>22</v>
      </c>
      <c r="N123" s="205" t="s">
        <v>46</v>
      </c>
      <c r="O123" s="41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3" t="s">
        <v>266</v>
      </c>
      <c r="AT123" s="23" t="s">
        <v>208</v>
      </c>
      <c r="AU123" s="23" t="s">
        <v>84</v>
      </c>
      <c r="AY123" s="23" t="s">
        <v>205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24</v>
      </c>
      <c r="BK123" s="204">
        <f>ROUND(I123*H123,2)</f>
        <v>0</v>
      </c>
      <c r="BL123" s="23" t="s">
        <v>266</v>
      </c>
      <c r="BM123" s="23" t="s">
        <v>2744</v>
      </c>
    </row>
    <row r="124" spans="2:65" s="1" customFormat="1" ht="31.5" customHeight="1">
      <c r="B124" s="40"/>
      <c r="C124" s="192" t="s">
        <v>333</v>
      </c>
      <c r="D124" s="192" t="s">
        <v>208</v>
      </c>
      <c r="E124" s="193" t="s">
        <v>2745</v>
      </c>
      <c r="F124" s="194" t="s">
        <v>2746</v>
      </c>
      <c r="G124" s="195" t="s">
        <v>494</v>
      </c>
      <c r="H124" s="196">
        <v>700</v>
      </c>
      <c r="I124" s="197"/>
      <c r="J124" s="198">
        <f>ROUND(I124*H124,2)</f>
        <v>0</v>
      </c>
      <c r="K124" s="194" t="s">
        <v>466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266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266</v>
      </c>
      <c r="BM124" s="23" t="s">
        <v>2747</v>
      </c>
    </row>
    <row r="125" spans="2:65" s="1" customFormat="1" ht="22.5" customHeight="1">
      <c r="B125" s="40"/>
      <c r="C125" s="192" t="s">
        <v>338</v>
      </c>
      <c r="D125" s="192" t="s">
        <v>208</v>
      </c>
      <c r="E125" s="193" t="s">
        <v>2748</v>
      </c>
      <c r="F125" s="194" t="s">
        <v>2749</v>
      </c>
      <c r="G125" s="195" t="s">
        <v>494</v>
      </c>
      <c r="H125" s="196">
        <v>700</v>
      </c>
      <c r="I125" s="197"/>
      <c r="J125" s="198">
        <f>ROUND(I125*H125,2)</f>
        <v>0</v>
      </c>
      <c r="K125" s="194" t="s">
        <v>22</v>
      </c>
      <c r="L125" s="60"/>
      <c r="M125" s="199" t="s">
        <v>22</v>
      </c>
      <c r="N125" s="205" t="s">
        <v>46</v>
      </c>
      <c r="O125" s="41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3" t="s">
        <v>266</v>
      </c>
      <c r="AT125" s="23" t="s">
        <v>208</v>
      </c>
      <c r="AU125" s="23" t="s">
        <v>84</v>
      </c>
      <c r="AY125" s="23" t="s">
        <v>205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24</v>
      </c>
      <c r="BK125" s="204">
        <f>ROUND(I125*H125,2)</f>
        <v>0</v>
      </c>
      <c r="BL125" s="23" t="s">
        <v>266</v>
      </c>
      <c r="BM125" s="23" t="s">
        <v>2750</v>
      </c>
    </row>
    <row r="126" spans="2:63" s="10" customFormat="1" ht="29.85" customHeight="1">
      <c r="B126" s="175"/>
      <c r="C126" s="176"/>
      <c r="D126" s="189" t="s">
        <v>74</v>
      </c>
      <c r="E126" s="190" t="s">
        <v>291</v>
      </c>
      <c r="F126" s="190" t="s">
        <v>1157</v>
      </c>
      <c r="G126" s="176"/>
      <c r="H126" s="176"/>
      <c r="I126" s="179"/>
      <c r="J126" s="191">
        <f>BK126</f>
        <v>0</v>
      </c>
      <c r="K126" s="176"/>
      <c r="L126" s="181"/>
      <c r="M126" s="182"/>
      <c r="N126" s="183"/>
      <c r="O126" s="183"/>
      <c r="P126" s="184">
        <f>SUM(P127:P136)</f>
        <v>0</v>
      </c>
      <c r="Q126" s="183"/>
      <c r="R126" s="184">
        <f>SUM(R127:R136)</f>
        <v>19.344375000000003</v>
      </c>
      <c r="S126" s="183"/>
      <c r="T126" s="185">
        <f>SUM(T127:T136)</f>
        <v>4.715939999999999</v>
      </c>
      <c r="AR126" s="186" t="s">
        <v>24</v>
      </c>
      <c r="AT126" s="187" t="s">
        <v>74</v>
      </c>
      <c r="AU126" s="187" t="s">
        <v>24</v>
      </c>
      <c r="AY126" s="186" t="s">
        <v>205</v>
      </c>
      <c r="BK126" s="188">
        <f>SUM(BK127:BK136)</f>
        <v>0</v>
      </c>
    </row>
    <row r="127" spans="2:65" s="1" customFormat="1" ht="31.5" customHeight="1">
      <c r="B127" s="40"/>
      <c r="C127" s="192" t="s">
        <v>343</v>
      </c>
      <c r="D127" s="192" t="s">
        <v>208</v>
      </c>
      <c r="E127" s="193" t="s">
        <v>2751</v>
      </c>
      <c r="F127" s="194" t="s">
        <v>2752</v>
      </c>
      <c r="G127" s="195" t="s">
        <v>500</v>
      </c>
      <c r="H127" s="196">
        <v>110</v>
      </c>
      <c r="I127" s="197"/>
      <c r="J127" s="198">
        <f>ROUND(I127*H127,2)</f>
        <v>0</v>
      </c>
      <c r="K127" s="194" t="s">
        <v>466</v>
      </c>
      <c r="L127" s="60"/>
      <c r="M127" s="199" t="s">
        <v>22</v>
      </c>
      <c r="N127" s="205" t="s">
        <v>46</v>
      </c>
      <c r="O127" s="41"/>
      <c r="P127" s="206">
        <f>O127*H127</f>
        <v>0</v>
      </c>
      <c r="Q127" s="206">
        <v>0.1295</v>
      </c>
      <c r="R127" s="206">
        <f>Q127*H127</f>
        <v>14.245000000000001</v>
      </c>
      <c r="S127" s="206">
        <v>0</v>
      </c>
      <c r="T127" s="207">
        <f>S127*H127</f>
        <v>0</v>
      </c>
      <c r="AR127" s="23" t="s">
        <v>266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266</v>
      </c>
      <c r="BM127" s="23" t="s">
        <v>2753</v>
      </c>
    </row>
    <row r="128" spans="2:51" s="12" customFormat="1" ht="13.5">
      <c r="B128" s="220"/>
      <c r="C128" s="221"/>
      <c r="D128" s="222" t="s">
        <v>255</v>
      </c>
      <c r="E128" s="223" t="s">
        <v>22</v>
      </c>
      <c r="F128" s="224" t="s">
        <v>2754</v>
      </c>
      <c r="G128" s="221"/>
      <c r="H128" s="225">
        <v>110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255</v>
      </c>
      <c r="AU128" s="231" t="s">
        <v>84</v>
      </c>
      <c r="AV128" s="12" t="s">
        <v>84</v>
      </c>
      <c r="AW128" s="12" t="s">
        <v>39</v>
      </c>
      <c r="AX128" s="12" t="s">
        <v>24</v>
      </c>
      <c r="AY128" s="231" t="s">
        <v>205</v>
      </c>
    </row>
    <row r="129" spans="2:65" s="1" customFormat="1" ht="22.5" customHeight="1">
      <c r="B129" s="40"/>
      <c r="C129" s="238" t="s">
        <v>9</v>
      </c>
      <c r="D129" s="238" t="s">
        <v>202</v>
      </c>
      <c r="E129" s="239" t="s">
        <v>2755</v>
      </c>
      <c r="F129" s="240" t="s">
        <v>2756</v>
      </c>
      <c r="G129" s="241" t="s">
        <v>514</v>
      </c>
      <c r="H129" s="242">
        <v>111.1</v>
      </c>
      <c r="I129" s="243"/>
      <c r="J129" s="244">
        <f>ROUND(I129*H129,2)</f>
        <v>0</v>
      </c>
      <c r="K129" s="240" t="s">
        <v>466</v>
      </c>
      <c r="L129" s="245"/>
      <c r="M129" s="246" t="s">
        <v>22</v>
      </c>
      <c r="N129" s="247" t="s">
        <v>46</v>
      </c>
      <c r="O129" s="41"/>
      <c r="P129" s="206">
        <f>O129*H129</f>
        <v>0</v>
      </c>
      <c r="Q129" s="206">
        <v>0.045</v>
      </c>
      <c r="R129" s="206">
        <f>Q129*H129</f>
        <v>4.999499999999999</v>
      </c>
      <c r="S129" s="206">
        <v>0</v>
      </c>
      <c r="T129" s="207">
        <f>S129*H129</f>
        <v>0</v>
      </c>
      <c r="AR129" s="23" t="s">
        <v>286</v>
      </c>
      <c r="AT129" s="23" t="s">
        <v>202</v>
      </c>
      <c r="AU129" s="23" t="s">
        <v>84</v>
      </c>
      <c r="AY129" s="23" t="s">
        <v>205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24</v>
      </c>
      <c r="BK129" s="204">
        <f>ROUND(I129*H129,2)</f>
        <v>0</v>
      </c>
      <c r="BL129" s="23" t="s">
        <v>266</v>
      </c>
      <c r="BM129" s="23" t="s">
        <v>2757</v>
      </c>
    </row>
    <row r="130" spans="2:51" s="12" customFormat="1" ht="13.5">
      <c r="B130" s="220"/>
      <c r="C130" s="221"/>
      <c r="D130" s="222" t="s">
        <v>255</v>
      </c>
      <c r="E130" s="221"/>
      <c r="F130" s="224" t="s">
        <v>2758</v>
      </c>
      <c r="G130" s="221"/>
      <c r="H130" s="225">
        <v>111.1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255</v>
      </c>
      <c r="AU130" s="231" t="s">
        <v>84</v>
      </c>
      <c r="AV130" s="12" t="s">
        <v>84</v>
      </c>
      <c r="AW130" s="12" t="s">
        <v>6</v>
      </c>
      <c r="AX130" s="12" t="s">
        <v>24</v>
      </c>
      <c r="AY130" s="231" t="s">
        <v>205</v>
      </c>
    </row>
    <row r="131" spans="2:65" s="1" customFormat="1" ht="22.5" customHeight="1">
      <c r="B131" s="40"/>
      <c r="C131" s="192" t="s">
        <v>352</v>
      </c>
      <c r="D131" s="192" t="s">
        <v>208</v>
      </c>
      <c r="E131" s="193" t="s">
        <v>2759</v>
      </c>
      <c r="F131" s="194" t="s">
        <v>2760</v>
      </c>
      <c r="G131" s="195" t="s">
        <v>1764</v>
      </c>
      <c r="H131" s="196">
        <v>70</v>
      </c>
      <c r="I131" s="197"/>
      <c r="J131" s="198">
        <f>ROUND(I131*H131,2)</f>
        <v>0</v>
      </c>
      <c r="K131" s="194" t="s">
        <v>22</v>
      </c>
      <c r="L131" s="60"/>
      <c r="M131" s="199" t="s">
        <v>22</v>
      </c>
      <c r="N131" s="205" t="s">
        <v>46</v>
      </c>
      <c r="O131" s="41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AR131" s="23" t="s">
        <v>266</v>
      </c>
      <c r="AT131" s="23" t="s">
        <v>208</v>
      </c>
      <c r="AU131" s="23" t="s">
        <v>84</v>
      </c>
      <c r="AY131" s="23" t="s">
        <v>205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24</v>
      </c>
      <c r="BK131" s="204">
        <f>ROUND(I131*H131,2)</f>
        <v>0</v>
      </c>
      <c r="BL131" s="23" t="s">
        <v>266</v>
      </c>
      <c r="BM131" s="23" t="s">
        <v>2761</v>
      </c>
    </row>
    <row r="132" spans="2:51" s="12" customFormat="1" ht="13.5">
      <c r="B132" s="220"/>
      <c r="C132" s="221"/>
      <c r="D132" s="222" t="s">
        <v>255</v>
      </c>
      <c r="E132" s="223" t="s">
        <v>22</v>
      </c>
      <c r="F132" s="224" t="s">
        <v>2762</v>
      </c>
      <c r="G132" s="221"/>
      <c r="H132" s="225">
        <v>70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255</v>
      </c>
      <c r="AU132" s="231" t="s">
        <v>84</v>
      </c>
      <c r="AV132" s="12" t="s">
        <v>84</v>
      </c>
      <c r="AW132" s="12" t="s">
        <v>39</v>
      </c>
      <c r="AX132" s="12" t="s">
        <v>24</v>
      </c>
      <c r="AY132" s="231" t="s">
        <v>205</v>
      </c>
    </row>
    <row r="133" spans="2:65" s="1" customFormat="1" ht="22.5" customHeight="1">
      <c r="B133" s="40"/>
      <c r="C133" s="192" t="s">
        <v>357</v>
      </c>
      <c r="D133" s="192" t="s">
        <v>208</v>
      </c>
      <c r="E133" s="193" t="s">
        <v>2763</v>
      </c>
      <c r="F133" s="194" t="s">
        <v>2764</v>
      </c>
      <c r="G133" s="195" t="s">
        <v>494</v>
      </c>
      <c r="H133" s="196">
        <v>212.5</v>
      </c>
      <c r="I133" s="197"/>
      <c r="J133" s="198">
        <f>ROUND(I133*H133,2)</f>
        <v>0</v>
      </c>
      <c r="K133" s="194" t="s">
        <v>466</v>
      </c>
      <c r="L133" s="60"/>
      <c r="M133" s="199" t="s">
        <v>22</v>
      </c>
      <c r="N133" s="205" t="s">
        <v>46</v>
      </c>
      <c r="O133" s="41"/>
      <c r="P133" s="206">
        <f>O133*H133</f>
        <v>0</v>
      </c>
      <c r="Q133" s="206">
        <v>0.00047</v>
      </c>
      <c r="R133" s="206">
        <f>Q133*H133</f>
        <v>0.09987499999999999</v>
      </c>
      <c r="S133" s="206">
        <v>0</v>
      </c>
      <c r="T133" s="207">
        <f>S133*H133</f>
        <v>0</v>
      </c>
      <c r="AR133" s="23" t="s">
        <v>266</v>
      </c>
      <c r="AT133" s="23" t="s">
        <v>208</v>
      </c>
      <c r="AU133" s="23" t="s">
        <v>84</v>
      </c>
      <c r="AY133" s="23" t="s">
        <v>205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24</v>
      </c>
      <c r="BK133" s="204">
        <f>ROUND(I133*H133,2)</f>
        <v>0</v>
      </c>
      <c r="BL133" s="23" t="s">
        <v>266</v>
      </c>
      <c r="BM133" s="23" t="s">
        <v>2765</v>
      </c>
    </row>
    <row r="134" spans="2:51" s="12" customFormat="1" ht="13.5">
      <c r="B134" s="220"/>
      <c r="C134" s="221"/>
      <c r="D134" s="222" t="s">
        <v>255</v>
      </c>
      <c r="E134" s="223" t="s">
        <v>22</v>
      </c>
      <c r="F134" s="224" t="s">
        <v>2766</v>
      </c>
      <c r="G134" s="221"/>
      <c r="H134" s="225">
        <v>212.5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255</v>
      </c>
      <c r="AU134" s="231" t="s">
        <v>84</v>
      </c>
      <c r="AV134" s="12" t="s">
        <v>84</v>
      </c>
      <c r="AW134" s="12" t="s">
        <v>39</v>
      </c>
      <c r="AX134" s="12" t="s">
        <v>24</v>
      </c>
      <c r="AY134" s="231" t="s">
        <v>205</v>
      </c>
    </row>
    <row r="135" spans="2:65" s="1" customFormat="1" ht="22.5" customHeight="1">
      <c r="B135" s="40"/>
      <c r="C135" s="192" t="s">
        <v>362</v>
      </c>
      <c r="D135" s="192" t="s">
        <v>208</v>
      </c>
      <c r="E135" s="193" t="s">
        <v>2767</v>
      </c>
      <c r="F135" s="194" t="s">
        <v>2768</v>
      </c>
      <c r="G135" s="195" t="s">
        <v>514</v>
      </c>
      <c r="H135" s="196">
        <v>65</v>
      </c>
      <c r="I135" s="197"/>
      <c r="J135" s="198">
        <f>ROUND(I135*H135,2)</f>
        <v>0</v>
      </c>
      <c r="K135" s="194" t="s">
        <v>466</v>
      </c>
      <c r="L135" s="60"/>
      <c r="M135" s="199" t="s">
        <v>22</v>
      </c>
      <c r="N135" s="205" t="s">
        <v>46</v>
      </c>
      <c r="O135" s="41"/>
      <c r="P135" s="206">
        <f>O135*H135</f>
        <v>0</v>
      </c>
      <c r="Q135" s="206">
        <v>0</v>
      </c>
      <c r="R135" s="206">
        <f>Q135*H135</f>
        <v>0</v>
      </c>
      <c r="S135" s="206">
        <v>0.0657</v>
      </c>
      <c r="T135" s="207">
        <f>S135*H135</f>
        <v>4.270499999999999</v>
      </c>
      <c r="AR135" s="23" t="s">
        <v>266</v>
      </c>
      <c r="AT135" s="23" t="s">
        <v>208</v>
      </c>
      <c r="AU135" s="23" t="s">
        <v>84</v>
      </c>
      <c r="AY135" s="23" t="s">
        <v>205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24</v>
      </c>
      <c r="BK135" s="204">
        <f>ROUND(I135*H135,2)</f>
        <v>0</v>
      </c>
      <c r="BL135" s="23" t="s">
        <v>266</v>
      </c>
      <c r="BM135" s="23" t="s">
        <v>2769</v>
      </c>
    </row>
    <row r="136" spans="2:65" s="1" customFormat="1" ht="22.5" customHeight="1">
      <c r="B136" s="40"/>
      <c r="C136" s="192" t="s">
        <v>367</v>
      </c>
      <c r="D136" s="192" t="s">
        <v>208</v>
      </c>
      <c r="E136" s="193" t="s">
        <v>2770</v>
      </c>
      <c r="F136" s="194" t="s">
        <v>2771</v>
      </c>
      <c r="G136" s="195" t="s">
        <v>500</v>
      </c>
      <c r="H136" s="196">
        <v>128</v>
      </c>
      <c r="I136" s="197"/>
      <c r="J136" s="198">
        <f>ROUND(I136*H136,2)</f>
        <v>0</v>
      </c>
      <c r="K136" s="194" t="s">
        <v>466</v>
      </c>
      <c r="L136" s="60"/>
      <c r="M136" s="199" t="s">
        <v>22</v>
      </c>
      <c r="N136" s="205" t="s">
        <v>46</v>
      </c>
      <c r="O136" s="41"/>
      <c r="P136" s="206">
        <f>O136*H136</f>
        <v>0</v>
      </c>
      <c r="Q136" s="206">
        <v>0</v>
      </c>
      <c r="R136" s="206">
        <f>Q136*H136</f>
        <v>0</v>
      </c>
      <c r="S136" s="206">
        <v>0.00348</v>
      </c>
      <c r="T136" s="207">
        <f>S136*H136</f>
        <v>0.44544</v>
      </c>
      <c r="AR136" s="23" t="s">
        <v>266</v>
      </c>
      <c r="AT136" s="23" t="s">
        <v>208</v>
      </c>
      <c r="AU136" s="23" t="s">
        <v>84</v>
      </c>
      <c r="AY136" s="23" t="s">
        <v>205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24</v>
      </c>
      <c r="BK136" s="204">
        <f>ROUND(I136*H136,2)</f>
        <v>0</v>
      </c>
      <c r="BL136" s="23" t="s">
        <v>266</v>
      </c>
      <c r="BM136" s="23" t="s">
        <v>2772</v>
      </c>
    </row>
    <row r="137" spans="2:63" s="10" customFormat="1" ht="29.85" customHeight="1">
      <c r="B137" s="175"/>
      <c r="C137" s="176"/>
      <c r="D137" s="189" t="s">
        <v>74</v>
      </c>
      <c r="E137" s="190" t="s">
        <v>1385</v>
      </c>
      <c r="F137" s="190" t="s">
        <v>1386</v>
      </c>
      <c r="G137" s="176"/>
      <c r="H137" s="176"/>
      <c r="I137" s="179"/>
      <c r="J137" s="191">
        <f>BK137</f>
        <v>0</v>
      </c>
      <c r="K137" s="176"/>
      <c r="L137" s="181"/>
      <c r="M137" s="182"/>
      <c r="N137" s="183"/>
      <c r="O137" s="183"/>
      <c r="P137" s="184">
        <f>SUM(P138:P142)</f>
        <v>0</v>
      </c>
      <c r="Q137" s="183"/>
      <c r="R137" s="184">
        <f>SUM(R138:R142)</f>
        <v>0</v>
      </c>
      <c r="S137" s="183"/>
      <c r="T137" s="185">
        <f>SUM(T138:T142)</f>
        <v>0</v>
      </c>
      <c r="AR137" s="186" t="s">
        <v>24</v>
      </c>
      <c r="AT137" s="187" t="s">
        <v>74</v>
      </c>
      <c r="AU137" s="187" t="s">
        <v>24</v>
      </c>
      <c r="AY137" s="186" t="s">
        <v>205</v>
      </c>
      <c r="BK137" s="188">
        <f>SUM(BK138:BK142)</f>
        <v>0</v>
      </c>
    </row>
    <row r="138" spans="2:65" s="1" customFormat="1" ht="31.5" customHeight="1">
      <c r="B138" s="40"/>
      <c r="C138" s="192" t="s">
        <v>372</v>
      </c>
      <c r="D138" s="192" t="s">
        <v>208</v>
      </c>
      <c r="E138" s="193" t="s">
        <v>2773</v>
      </c>
      <c r="F138" s="194" t="s">
        <v>2774</v>
      </c>
      <c r="G138" s="195" t="s">
        <v>485</v>
      </c>
      <c r="H138" s="196">
        <v>841.916</v>
      </c>
      <c r="I138" s="197"/>
      <c r="J138" s="198">
        <f>ROUND(I138*H138,2)</f>
        <v>0</v>
      </c>
      <c r="K138" s="194" t="s">
        <v>466</v>
      </c>
      <c r="L138" s="60"/>
      <c r="M138" s="199" t="s">
        <v>22</v>
      </c>
      <c r="N138" s="205" t="s">
        <v>46</v>
      </c>
      <c r="O138" s="41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AR138" s="23" t="s">
        <v>266</v>
      </c>
      <c r="AT138" s="23" t="s">
        <v>208</v>
      </c>
      <c r="AU138" s="23" t="s">
        <v>84</v>
      </c>
      <c r="AY138" s="23" t="s">
        <v>205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24</v>
      </c>
      <c r="BK138" s="204">
        <f>ROUND(I138*H138,2)</f>
        <v>0</v>
      </c>
      <c r="BL138" s="23" t="s">
        <v>266</v>
      </c>
      <c r="BM138" s="23" t="s">
        <v>2775</v>
      </c>
    </row>
    <row r="139" spans="2:65" s="1" customFormat="1" ht="22.5" customHeight="1">
      <c r="B139" s="40"/>
      <c r="C139" s="192" t="s">
        <v>377</v>
      </c>
      <c r="D139" s="192" t="s">
        <v>208</v>
      </c>
      <c r="E139" s="193" t="s">
        <v>1392</v>
      </c>
      <c r="F139" s="194" t="s">
        <v>1393</v>
      </c>
      <c r="G139" s="195" t="s">
        <v>485</v>
      </c>
      <c r="H139" s="196">
        <v>841.916</v>
      </c>
      <c r="I139" s="197"/>
      <c r="J139" s="198">
        <f>ROUND(I139*H139,2)</f>
        <v>0</v>
      </c>
      <c r="K139" s="194" t="s">
        <v>466</v>
      </c>
      <c r="L139" s="60"/>
      <c r="M139" s="199" t="s">
        <v>22</v>
      </c>
      <c r="N139" s="205" t="s">
        <v>46</v>
      </c>
      <c r="O139" s="41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AR139" s="23" t="s">
        <v>266</v>
      </c>
      <c r="AT139" s="23" t="s">
        <v>208</v>
      </c>
      <c r="AU139" s="23" t="s">
        <v>84</v>
      </c>
      <c r="AY139" s="23" t="s">
        <v>205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24</v>
      </c>
      <c r="BK139" s="204">
        <f>ROUND(I139*H139,2)</f>
        <v>0</v>
      </c>
      <c r="BL139" s="23" t="s">
        <v>266</v>
      </c>
      <c r="BM139" s="23" t="s">
        <v>2776</v>
      </c>
    </row>
    <row r="140" spans="2:65" s="1" customFormat="1" ht="22.5" customHeight="1">
      <c r="B140" s="40"/>
      <c r="C140" s="192" t="s">
        <v>382</v>
      </c>
      <c r="D140" s="192" t="s">
        <v>208</v>
      </c>
      <c r="E140" s="193" t="s">
        <v>1396</v>
      </c>
      <c r="F140" s="194" t="s">
        <v>1397</v>
      </c>
      <c r="G140" s="195" t="s">
        <v>485</v>
      </c>
      <c r="H140" s="196">
        <v>7577.244</v>
      </c>
      <c r="I140" s="197"/>
      <c r="J140" s="198">
        <f>ROUND(I140*H140,2)</f>
        <v>0</v>
      </c>
      <c r="K140" s="194" t="s">
        <v>466</v>
      </c>
      <c r="L140" s="60"/>
      <c r="M140" s="199" t="s">
        <v>22</v>
      </c>
      <c r="N140" s="205" t="s">
        <v>46</v>
      </c>
      <c r="O140" s="41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3" t="s">
        <v>266</v>
      </c>
      <c r="AT140" s="23" t="s">
        <v>208</v>
      </c>
      <c r="AU140" s="23" t="s">
        <v>84</v>
      </c>
      <c r="AY140" s="23" t="s">
        <v>205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24</v>
      </c>
      <c r="BK140" s="204">
        <f>ROUND(I140*H140,2)</f>
        <v>0</v>
      </c>
      <c r="BL140" s="23" t="s">
        <v>266</v>
      </c>
      <c r="BM140" s="23" t="s">
        <v>2777</v>
      </c>
    </row>
    <row r="141" spans="2:51" s="12" customFormat="1" ht="13.5">
      <c r="B141" s="220"/>
      <c r="C141" s="221"/>
      <c r="D141" s="222" t="s">
        <v>255</v>
      </c>
      <c r="E141" s="223" t="s">
        <v>22</v>
      </c>
      <c r="F141" s="224" t="s">
        <v>2778</v>
      </c>
      <c r="G141" s="221"/>
      <c r="H141" s="225">
        <v>7577.244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255</v>
      </c>
      <c r="AU141" s="231" t="s">
        <v>84</v>
      </c>
      <c r="AV141" s="12" t="s">
        <v>84</v>
      </c>
      <c r="AW141" s="12" t="s">
        <v>39</v>
      </c>
      <c r="AX141" s="12" t="s">
        <v>24</v>
      </c>
      <c r="AY141" s="231" t="s">
        <v>205</v>
      </c>
    </row>
    <row r="142" spans="2:65" s="1" customFormat="1" ht="22.5" customHeight="1">
      <c r="B142" s="40"/>
      <c r="C142" s="192" t="s">
        <v>387</v>
      </c>
      <c r="D142" s="192" t="s">
        <v>208</v>
      </c>
      <c r="E142" s="193" t="s">
        <v>1406</v>
      </c>
      <c r="F142" s="194" t="s">
        <v>1407</v>
      </c>
      <c r="G142" s="195" t="s">
        <v>485</v>
      </c>
      <c r="H142" s="196">
        <v>841.916</v>
      </c>
      <c r="I142" s="197"/>
      <c r="J142" s="198">
        <f>ROUND(I142*H142,2)</f>
        <v>0</v>
      </c>
      <c r="K142" s="194" t="s">
        <v>466</v>
      </c>
      <c r="L142" s="60"/>
      <c r="M142" s="199" t="s">
        <v>22</v>
      </c>
      <c r="N142" s="205" t="s">
        <v>46</v>
      </c>
      <c r="O142" s="41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AR142" s="23" t="s">
        <v>266</v>
      </c>
      <c r="AT142" s="23" t="s">
        <v>208</v>
      </c>
      <c r="AU142" s="23" t="s">
        <v>84</v>
      </c>
      <c r="AY142" s="23" t="s">
        <v>205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24</v>
      </c>
      <c r="BK142" s="204">
        <f>ROUND(I142*H142,2)</f>
        <v>0</v>
      </c>
      <c r="BL142" s="23" t="s">
        <v>266</v>
      </c>
      <c r="BM142" s="23" t="s">
        <v>2779</v>
      </c>
    </row>
    <row r="143" spans="2:63" s="10" customFormat="1" ht="29.85" customHeight="1">
      <c r="B143" s="175"/>
      <c r="C143" s="176"/>
      <c r="D143" s="189" t="s">
        <v>74</v>
      </c>
      <c r="E143" s="190" t="s">
        <v>1409</v>
      </c>
      <c r="F143" s="190" t="s">
        <v>1410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P144</f>
        <v>0</v>
      </c>
      <c r="Q143" s="183"/>
      <c r="R143" s="184">
        <f>R144</f>
        <v>0</v>
      </c>
      <c r="S143" s="183"/>
      <c r="T143" s="185">
        <f>T144</f>
        <v>0</v>
      </c>
      <c r="AR143" s="186" t="s">
        <v>24</v>
      </c>
      <c r="AT143" s="187" t="s">
        <v>74</v>
      </c>
      <c r="AU143" s="187" t="s">
        <v>24</v>
      </c>
      <c r="AY143" s="186" t="s">
        <v>205</v>
      </c>
      <c r="BK143" s="188">
        <f>BK144</f>
        <v>0</v>
      </c>
    </row>
    <row r="144" spans="2:65" s="1" customFormat="1" ht="31.5" customHeight="1">
      <c r="B144" s="40"/>
      <c r="C144" s="192" t="s">
        <v>392</v>
      </c>
      <c r="D144" s="192" t="s">
        <v>208</v>
      </c>
      <c r="E144" s="193" t="s">
        <v>2689</v>
      </c>
      <c r="F144" s="194" t="s">
        <v>2690</v>
      </c>
      <c r="G144" s="195" t="s">
        <v>485</v>
      </c>
      <c r="H144" s="196">
        <v>135.024</v>
      </c>
      <c r="I144" s="197"/>
      <c r="J144" s="198">
        <f>ROUND(I144*H144,2)</f>
        <v>0</v>
      </c>
      <c r="K144" s="194" t="s">
        <v>466</v>
      </c>
      <c r="L144" s="60"/>
      <c r="M144" s="199" t="s">
        <v>22</v>
      </c>
      <c r="N144" s="205" t="s">
        <v>46</v>
      </c>
      <c r="O144" s="41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3" t="s">
        <v>266</v>
      </c>
      <c r="AT144" s="23" t="s">
        <v>208</v>
      </c>
      <c r="AU144" s="23" t="s">
        <v>84</v>
      </c>
      <c r="AY144" s="23" t="s">
        <v>205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24</v>
      </c>
      <c r="BK144" s="204">
        <f>ROUND(I144*H144,2)</f>
        <v>0</v>
      </c>
      <c r="BL144" s="23" t="s">
        <v>266</v>
      </c>
      <c r="BM144" s="23" t="s">
        <v>2780</v>
      </c>
    </row>
    <row r="145" spans="2:63" s="10" customFormat="1" ht="37.35" customHeight="1">
      <c r="B145" s="175"/>
      <c r="C145" s="176"/>
      <c r="D145" s="177" t="s">
        <v>74</v>
      </c>
      <c r="E145" s="178" t="s">
        <v>246</v>
      </c>
      <c r="F145" s="178" t="s">
        <v>247</v>
      </c>
      <c r="G145" s="176"/>
      <c r="H145" s="176"/>
      <c r="I145" s="179"/>
      <c r="J145" s="180">
        <f>BK145</f>
        <v>0</v>
      </c>
      <c r="K145" s="176"/>
      <c r="L145" s="181"/>
      <c r="M145" s="182"/>
      <c r="N145" s="183"/>
      <c r="O145" s="183"/>
      <c r="P145" s="184">
        <f>P146+P149</f>
        <v>0</v>
      </c>
      <c r="Q145" s="183"/>
      <c r="R145" s="184">
        <f>R146+R149</f>
        <v>0</v>
      </c>
      <c r="S145" s="183"/>
      <c r="T145" s="185">
        <f>T146+T149</f>
        <v>0</v>
      </c>
      <c r="AR145" s="186" t="s">
        <v>84</v>
      </c>
      <c r="AT145" s="187" t="s">
        <v>74</v>
      </c>
      <c r="AU145" s="187" t="s">
        <v>75</v>
      </c>
      <c r="AY145" s="186" t="s">
        <v>205</v>
      </c>
      <c r="BK145" s="188">
        <f>BK146+BK149</f>
        <v>0</v>
      </c>
    </row>
    <row r="146" spans="2:63" s="10" customFormat="1" ht="19.9" customHeight="1">
      <c r="B146" s="175"/>
      <c r="C146" s="176"/>
      <c r="D146" s="189" t="s">
        <v>74</v>
      </c>
      <c r="E146" s="190" t="s">
        <v>1708</v>
      </c>
      <c r="F146" s="190" t="s">
        <v>1709</v>
      </c>
      <c r="G146" s="176"/>
      <c r="H146" s="176"/>
      <c r="I146" s="179"/>
      <c r="J146" s="191">
        <f>BK146</f>
        <v>0</v>
      </c>
      <c r="K146" s="176"/>
      <c r="L146" s="181"/>
      <c r="M146" s="182"/>
      <c r="N146" s="183"/>
      <c r="O146" s="183"/>
      <c r="P146" s="184">
        <f>SUM(P147:P148)</f>
        <v>0</v>
      </c>
      <c r="Q146" s="183"/>
      <c r="R146" s="184">
        <f>SUM(R147:R148)</f>
        <v>0</v>
      </c>
      <c r="S146" s="183"/>
      <c r="T146" s="185">
        <f>SUM(T147:T148)</f>
        <v>0</v>
      </c>
      <c r="AR146" s="186" t="s">
        <v>84</v>
      </c>
      <c r="AT146" s="187" t="s">
        <v>74</v>
      </c>
      <c r="AU146" s="187" t="s">
        <v>24</v>
      </c>
      <c r="AY146" s="186" t="s">
        <v>205</v>
      </c>
      <c r="BK146" s="188">
        <f>SUM(BK147:BK148)</f>
        <v>0</v>
      </c>
    </row>
    <row r="147" spans="2:65" s="1" customFormat="1" ht="31.5" customHeight="1">
      <c r="B147" s="40"/>
      <c r="C147" s="192" t="s">
        <v>397</v>
      </c>
      <c r="D147" s="192" t="s">
        <v>208</v>
      </c>
      <c r="E147" s="193" t="s">
        <v>1711</v>
      </c>
      <c r="F147" s="194" t="s">
        <v>2781</v>
      </c>
      <c r="G147" s="195" t="s">
        <v>494</v>
      </c>
      <c r="H147" s="196">
        <v>22.56</v>
      </c>
      <c r="I147" s="197"/>
      <c r="J147" s="198">
        <f>ROUND(I147*H147,2)</f>
        <v>0</v>
      </c>
      <c r="K147" s="194" t="s">
        <v>22</v>
      </c>
      <c r="L147" s="60"/>
      <c r="M147" s="199" t="s">
        <v>22</v>
      </c>
      <c r="N147" s="205" t="s">
        <v>46</v>
      </c>
      <c r="O147" s="41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AR147" s="23" t="s">
        <v>253</v>
      </c>
      <c r="AT147" s="23" t="s">
        <v>208</v>
      </c>
      <c r="AU147" s="23" t="s">
        <v>84</v>
      </c>
      <c r="AY147" s="23" t="s">
        <v>205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24</v>
      </c>
      <c r="BK147" s="204">
        <f>ROUND(I147*H147,2)</f>
        <v>0</v>
      </c>
      <c r="BL147" s="23" t="s">
        <v>253</v>
      </c>
      <c r="BM147" s="23" t="s">
        <v>2782</v>
      </c>
    </row>
    <row r="148" spans="2:51" s="12" customFormat="1" ht="13.5">
      <c r="B148" s="220"/>
      <c r="C148" s="221"/>
      <c r="D148" s="210" t="s">
        <v>255</v>
      </c>
      <c r="E148" s="232" t="s">
        <v>22</v>
      </c>
      <c r="F148" s="233" t="s">
        <v>2783</v>
      </c>
      <c r="G148" s="221"/>
      <c r="H148" s="234">
        <v>22.56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255</v>
      </c>
      <c r="AU148" s="231" t="s">
        <v>84</v>
      </c>
      <c r="AV148" s="12" t="s">
        <v>84</v>
      </c>
      <c r="AW148" s="12" t="s">
        <v>39</v>
      </c>
      <c r="AX148" s="12" t="s">
        <v>24</v>
      </c>
      <c r="AY148" s="231" t="s">
        <v>205</v>
      </c>
    </row>
    <row r="149" spans="2:63" s="10" customFormat="1" ht="29.85" customHeight="1">
      <c r="B149" s="175"/>
      <c r="C149" s="176"/>
      <c r="D149" s="189" t="s">
        <v>74</v>
      </c>
      <c r="E149" s="190" t="s">
        <v>1985</v>
      </c>
      <c r="F149" s="190" t="s">
        <v>1986</v>
      </c>
      <c r="G149" s="176"/>
      <c r="H149" s="176"/>
      <c r="I149" s="179"/>
      <c r="J149" s="191">
        <f>BK149</f>
        <v>0</v>
      </c>
      <c r="K149" s="176"/>
      <c r="L149" s="181"/>
      <c r="M149" s="182"/>
      <c r="N149" s="183"/>
      <c r="O149" s="183"/>
      <c r="P149" s="184">
        <f>SUM(P150:P152)</f>
        <v>0</v>
      </c>
      <c r="Q149" s="183"/>
      <c r="R149" s="184">
        <f>SUM(R150:R152)</f>
        <v>0</v>
      </c>
      <c r="S149" s="183"/>
      <c r="T149" s="185">
        <f>SUM(T150:T152)</f>
        <v>0</v>
      </c>
      <c r="AR149" s="186" t="s">
        <v>84</v>
      </c>
      <c r="AT149" s="187" t="s">
        <v>74</v>
      </c>
      <c r="AU149" s="187" t="s">
        <v>24</v>
      </c>
      <c r="AY149" s="186" t="s">
        <v>205</v>
      </c>
      <c r="BK149" s="188">
        <f>SUM(BK150:BK152)</f>
        <v>0</v>
      </c>
    </row>
    <row r="150" spans="2:65" s="1" customFormat="1" ht="31.5" customHeight="1">
      <c r="B150" s="40"/>
      <c r="C150" s="192" t="s">
        <v>402</v>
      </c>
      <c r="D150" s="192" t="s">
        <v>208</v>
      </c>
      <c r="E150" s="193" t="s">
        <v>1988</v>
      </c>
      <c r="F150" s="194" t="s">
        <v>2784</v>
      </c>
      <c r="G150" s="195" t="s">
        <v>1764</v>
      </c>
      <c r="H150" s="196">
        <v>114</v>
      </c>
      <c r="I150" s="197"/>
      <c r="J150" s="198">
        <f>ROUND(I150*H150,2)</f>
        <v>0</v>
      </c>
      <c r="K150" s="194" t="s">
        <v>22</v>
      </c>
      <c r="L150" s="60"/>
      <c r="M150" s="199" t="s">
        <v>22</v>
      </c>
      <c r="N150" s="205" t="s">
        <v>46</v>
      </c>
      <c r="O150" s="41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3" t="s">
        <v>253</v>
      </c>
      <c r="AT150" s="23" t="s">
        <v>208</v>
      </c>
      <c r="AU150" s="23" t="s">
        <v>84</v>
      </c>
      <c r="AY150" s="23" t="s">
        <v>205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24</v>
      </c>
      <c r="BK150" s="204">
        <f>ROUND(I150*H150,2)</f>
        <v>0</v>
      </c>
      <c r="BL150" s="23" t="s">
        <v>253</v>
      </c>
      <c r="BM150" s="23" t="s">
        <v>2785</v>
      </c>
    </row>
    <row r="151" spans="2:51" s="12" customFormat="1" ht="13.5">
      <c r="B151" s="220"/>
      <c r="C151" s="221"/>
      <c r="D151" s="222" t="s">
        <v>255</v>
      </c>
      <c r="E151" s="223" t="s">
        <v>22</v>
      </c>
      <c r="F151" s="224" t="s">
        <v>2786</v>
      </c>
      <c r="G151" s="221"/>
      <c r="H151" s="225">
        <v>114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255</v>
      </c>
      <c r="AU151" s="231" t="s">
        <v>84</v>
      </c>
      <c r="AV151" s="12" t="s">
        <v>84</v>
      </c>
      <c r="AW151" s="12" t="s">
        <v>39</v>
      </c>
      <c r="AX151" s="12" t="s">
        <v>24</v>
      </c>
      <c r="AY151" s="231" t="s">
        <v>205</v>
      </c>
    </row>
    <row r="152" spans="2:65" s="1" customFormat="1" ht="22.5" customHeight="1">
      <c r="B152" s="40"/>
      <c r="C152" s="192" t="s">
        <v>407</v>
      </c>
      <c r="D152" s="192" t="s">
        <v>208</v>
      </c>
      <c r="E152" s="193" t="s">
        <v>2495</v>
      </c>
      <c r="F152" s="194" t="s">
        <v>2496</v>
      </c>
      <c r="G152" s="195" t="s">
        <v>1453</v>
      </c>
      <c r="H152" s="259"/>
      <c r="I152" s="197"/>
      <c r="J152" s="198">
        <f>ROUND(I152*H152,2)</f>
        <v>0</v>
      </c>
      <c r="K152" s="194" t="s">
        <v>466</v>
      </c>
      <c r="L152" s="60"/>
      <c r="M152" s="199" t="s">
        <v>22</v>
      </c>
      <c r="N152" s="205" t="s">
        <v>46</v>
      </c>
      <c r="O152" s="41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AR152" s="23" t="s">
        <v>253</v>
      </c>
      <c r="AT152" s="23" t="s">
        <v>208</v>
      </c>
      <c r="AU152" s="23" t="s">
        <v>84</v>
      </c>
      <c r="AY152" s="23" t="s">
        <v>205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24</v>
      </c>
      <c r="BK152" s="204">
        <f>ROUND(I152*H152,2)</f>
        <v>0</v>
      </c>
      <c r="BL152" s="23" t="s">
        <v>253</v>
      </c>
      <c r="BM152" s="23" t="s">
        <v>2787</v>
      </c>
    </row>
    <row r="153" spans="2:63" s="10" customFormat="1" ht="37.35" customHeight="1">
      <c r="B153" s="175"/>
      <c r="C153" s="176"/>
      <c r="D153" s="177" t="s">
        <v>74</v>
      </c>
      <c r="E153" s="178" t="s">
        <v>202</v>
      </c>
      <c r="F153" s="178" t="s">
        <v>203</v>
      </c>
      <c r="G153" s="176"/>
      <c r="H153" s="176"/>
      <c r="I153" s="179"/>
      <c r="J153" s="180">
        <f>BK153</f>
        <v>0</v>
      </c>
      <c r="K153" s="176"/>
      <c r="L153" s="181"/>
      <c r="M153" s="182"/>
      <c r="N153" s="183"/>
      <c r="O153" s="183"/>
      <c r="P153" s="184">
        <f>P154</f>
        <v>0</v>
      </c>
      <c r="Q153" s="183"/>
      <c r="R153" s="184">
        <f>R154</f>
        <v>0</v>
      </c>
      <c r="S153" s="183"/>
      <c r="T153" s="185">
        <f>T154</f>
        <v>0</v>
      </c>
      <c r="AR153" s="186" t="s">
        <v>204</v>
      </c>
      <c r="AT153" s="187" t="s">
        <v>74</v>
      </c>
      <c r="AU153" s="187" t="s">
        <v>75</v>
      </c>
      <c r="AY153" s="186" t="s">
        <v>205</v>
      </c>
      <c r="BK153" s="188">
        <f>BK154</f>
        <v>0</v>
      </c>
    </row>
    <row r="154" spans="2:63" s="10" customFormat="1" ht="19.9" customHeight="1">
      <c r="B154" s="175"/>
      <c r="C154" s="176"/>
      <c r="D154" s="189" t="s">
        <v>74</v>
      </c>
      <c r="E154" s="190" t="s">
        <v>2439</v>
      </c>
      <c r="F154" s="190" t="s">
        <v>2440</v>
      </c>
      <c r="G154" s="176"/>
      <c r="H154" s="176"/>
      <c r="I154" s="179"/>
      <c r="J154" s="191">
        <f>BK154</f>
        <v>0</v>
      </c>
      <c r="K154" s="176"/>
      <c r="L154" s="181"/>
      <c r="M154" s="182"/>
      <c r="N154" s="183"/>
      <c r="O154" s="183"/>
      <c r="P154" s="184">
        <f>SUM(P155:P156)</f>
        <v>0</v>
      </c>
      <c r="Q154" s="183"/>
      <c r="R154" s="184">
        <f>SUM(R155:R156)</f>
        <v>0</v>
      </c>
      <c r="S154" s="183"/>
      <c r="T154" s="185">
        <f>SUM(T155:T156)</f>
        <v>0</v>
      </c>
      <c r="AR154" s="186" t="s">
        <v>204</v>
      </c>
      <c r="AT154" s="187" t="s">
        <v>74</v>
      </c>
      <c r="AU154" s="187" t="s">
        <v>24</v>
      </c>
      <c r="AY154" s="186" t="s">
        <v>205</v>
      </c>
      <c r="BK154" s="188">
        <f>SUM(BK155:BK156)</f>
        <v>0</v>
      </c>
    </row>
    <row r="155" spans="2:65" s="1" customFormat="1" ht="22.5" customHeight="1">
      <c r="B155" s="40"/>
      <c r="C155" s="192" t="s">
        <v>412</v>
      </c>
      <c r="D155" s="192" t="s">
        <v>208</v>
      </c>
      <c r="E155" s="193" t="s">
        <v>2442</v>
      </c>
      <c r="F155" s="194" t="s">
        <v>2443</v>
      </c>
      <c r="G155" s="195" t="s">
        <v>211</v>
      </c>
      <c r="H155" s="196">
        <v>1</v>
      </c>
      <c r="I155" s="197"/>
      <c r="J155" s="198">
        <f>ROUND(I155*H155,2)</f>
        <v>0</v>
      </c>
      <c r="K155" s="194" t="s">
        <v>22</v>
      </c>
      <c r="L155" s="60"/>
      <c r="M155" s="199" t="s">
        <v>22</v>
      </c>
      <c r="N155" s="205" t="s">
        <v>46</v>
      </c>
      <c r="O155" s="41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23" t="s">
        <v>775</v>
      </c>
      <c r="AT155" s="23" t="s">
        <v>208</v>
      </c>
      <c r="AU155" s="23" t="s">
        <v>84</v>
      </c>
      <c r="AY155" s="23" t="s">
        <v>205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24</v>
      </c>
      <c r="BK155" s="204">
        <f>ROUND(I155*H155,2)</f>
        <v>0</v>
      </c>
      <c r="BL155" s="23" t="s">
        <v>775</v>
      </c>
      <c r="BM155" s="23" t="s">
        <v>2788</v>
      </c>
    </row>
    <row r="156" spans="2:51" s="12" customFormat="1" ht="13.5">
      <c r="B156" s="220"/>
      <c r="C156" s="221"/>
      <c r="D156" s="210" t="s">
        <v>255</v>
      </c>
      <c r="E156" s="232" t="s">
        <v>22</v>
      </c>
      <c r="F156" s="233" t="s">
        <v>24</v>
      </c>
      <c r="G156" s="221"/>
      <c r="H156" s="234">
        <v>1</v>
      </c>
      <c r="I156" s="226"/>
      <c r="J156" s="221"/>
      <c r="K156" s="221"/>
      <c r="L156" s="227"/>
      <c r="M156" s="235"/>
      <c r="N156" s="236"/>
      <c r="O156" s="236"/>
      <c r="P156" s="236"/>
      <c r="Q156" s="236"/>
      <c r="R156" s="236"/>
      <c r="S156" s="236"/>
      <c r="T156" s="237"/>
      <c r="AT156" s="231" t="s">
        <v>255</v>
      </c>
      <c r="AU156" s="231" t="s">
        <v>84</v>
      </c>
      <c r="AV156" s="12" t="s">
        <v>84</v>
      </c>
      <c r="AW156" s="12" t="s">
        <v>39</v>
      </c>
      <c r="AX156" s="12" t="s">
        <v>24</v>
      </c>
      <c r="AY156" s="231" t="s">
        <v>205</v>
      </c>
    </row>
    <row r="157" spans="2:12" s="1" customFormat="1" ht="6.95" customHeight="1">
      <c r="B157" s="55"/>
      <c r="C157" s="56"/>
      <c r="D157" s="56"/>
      <c r="E157" s="56"/>
      <c r="F157" s="56"/>
      <c r="G157" s="56"/>
      <c r="H157" s="56"/>
      <c r="I157" s="138"/>
      <c r="J157" s="56"/>
      <c r="K157" s="56"/>
      <c r="L157" s="60"/>
    </row>
  </sheetData>
  <sheetProtection password="CC35" sheet="1" objects="1" scenarios="1" formatCells="0" formatColumns="0" formatRows="0" sort="0" autoFilter="0"/>
  <autoFilter ref="C88:K156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127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2789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ROUND(SUM(BE85:BE123),2)</f>
        <v>0</v>
      </c>
      <c r="G30" s="41"/>
      <c r="H30" s="41"/>
      <c r="I30" s="130">
        <v>0.21</v>
      </c>
      <c r="J30" s="129">
        <f>ROUND(ROUND((SUM(BE85:BE123)),2)*I30,2)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ROUND(SUM(BF85:BF123),2)</f>
        <v>0</v>
      </c>
      <c r="G31" s="41"/>
      <c r="H31" s="41"/>
      <c r="I31" s="130">
        <v>0.15</v>
      </c>
      <c r="J31" s="129">
        <f>ROUND(ROUND((SUM(BF85:BF123)),2)*I31,2)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ROUND(SUM(BG85:BG123),2)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ROUND(SUM(BH85:BH123),2)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ROUND(SUM(BI85:BI123),2)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14 - SO 09-Kurt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J97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J102</f>
        <v>0</v>
      </c>
      <c r="K60" s="161"/>
    </row>
    <row r="61" spans="2:11" s="8" customFormat="1" ht="19.9" customHeight="1">
      <c r="B61" s="155"/>
      <c r="C61" s="156"/>
      <c r="D61" s="157" t="s">
        <v>432</v>
      </c>
      <c r="E61" s="158"/>
      <c r="F61" s="158"/>
      <c r="G61" s="158"/>
      <c r="H61" s="158"/>
      <c r="I61" s="159"/>
      <c r="J61" s="160">
        <f>J105</f>
        <v>0</v>
      </c>
      <c r="K61" s="161"/>
    </row>
    <row r="62" spans="2:11" s="8" customFormat="1" ht="19.9" customHeight="1">
      <c r="B62" s="155"/>
      <c r="C62" s="156"/>
      <c r="D62" s="157" t="s">
        <v>2481</v>
      </c>
      <c r="E62" s="158"/>
      <c r="F62" s="158"/>
      <c r="G62" s="158"/>
      <c r="H62" s="158"/>
      <c r="I62" s="159"/>
      <c r="J62" s="160">
        <f>J108</f>
        <v>0</v>
      </c>
      <c r="K62" s="161"/>
    </row>
    <row r="63" spans="2:11" s="8" customFormat="1" ht="19.9" customHeight="1">
      <c r="B63" s="155"/>
      <c r="C63" s="156"/>
      <c r="D63" s="157" t="s">
        <v>433</v>
      </c>
      <c r="E63" s="158"/>
      <c r="F63" s="158"/>
      <c r="G63" s="158"/>
      <c r="H63" s="158"/>
      <c r="I63" s="159"/>
      <c r="J63" s="160">
        <f>J112</f>
        <v>0</v>
      </c>
      <c r="K63" s="161"/>
    </row>
    <row r="64" spans="2:11" s="8" customFormat="1" ht="19.9" customHeight="1">
      <c r="B64" s="155"/>
      <c r="C64" s="156"/>
      <c r="D64" s="157" t="s">
        <v>434</v>
      </c>
      <c r="E64" s="158"/>
      <c r="F64" s="158"/>
      <c r="G64" s="158"/>
      <c r="H64" s="158"/>
      <c r="I64" s="159"/>
      <c r="J64" s="160">
        <f>J115</f>
        <v>0</v>
      </c>
      <c r="K64" s="161"/>
    </row>
    <row r="65" spans="2:11" s="8" customFormat="1" ht="19.9" customHeight="1">
      <c r="B65" s="155"/>
      <c r="C65" s="156"/>
      <c r="D65" s="157" t="s">
        <v>436</v>
      </c>
      <c r="E65" s="158"/>
      <c r="F65" s="158"/>
      <c r="G65" s="158"/>
      <c r="H65" s="158"/>
      <c r="I65" s="159"/>
      <c r="J65" s="160">
        <f>J122</f>
        <v>0</v>
      </c>
      <c r="K65" s="161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" customHeight="1">
      <c r="B72" s="40"/>
      <c r="C72" s="61" t="s">
        <v>188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22.5" customHeight="1">
      <c r="B75" s="40"/>
      <c r="C75" s="62"/>
      <c r="D75" s="62"/>
      <c r="E75" s="385" t="str">
        <f>E7</f>
        <v>Rekonstrukce a dostavba Střediska volného času</v>
      </c>
      <c r="F75" s="386"/>
      <c r="G75" s="386"/>
      <c r="H75" s="386"/>
      <c r="I75" s="162"/>
      <c r="J75" s="62"/>
      <c r="K75" s="62"/>
      <c r="L75" s="60"/>
    </row>
    <row r="76" spans="2:12" s="1" customFormat="1" ht="14.45" customHeight="1">
      <c r="B76" s="40"/>
      <c r="C76" s="64" t="s">
        <v>179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23.25" customHeight="1">
      <c r="B77" s="40"/>
      <c r="C77" s="62"/>
      <c r="D77" s="62"/>
      <c r="E77" s="361" t="str">
        <f>E9</f>
        <v>TRUTNOV 14 - SO 09-Kurt</v>
      </c>
      <c r="F77" s="387"/>
      <c r="G77" s="387"/>
      <c r="H77" s="387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25</v>
      </c>
      <c r="D79" s="62"/>
      <c r="E79" s="62"/>
      <c r="F79" s="163" t="str">
        <f>F12</f>
        <v>Trutnov Na Nivách 568</v>
      </c>
      <c r="G79" s="62"/>
      <c r="H79" s="62"/>
      <c r="I79" s="164" t="s">
        <v>27</v>
      </c>
      <c r="J79" s="72" t="str">
        <f>IF(J12="","",J12)</f>
        <v>7. 1. 2017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3.5">
      <c r="B81" s="40"/>
      <c r="C81" s="64" t="s">
        <v>31</v>
      </c>
      <c r="D81" s="62"/>
      <c r="E81" s="62"/>
      <c r="F81" s="163" t="str">
        <f>E15</f>
        <v>Město Trutnov</v>
      </c>
      <c r="G81" s="62"/>
      <c r="H81" s="62"/>
      <c r="I81" s="164" t="s">
        <v>37</v>
      </c>
      <c r="J81" s="163" t="str">
        <f>E21</f>
        <v>JIKA CZ  Hradec Králové</v>
      </c>
      <c r="K81" s="62"/>
      <c r="L81" s="60"/>
    </row>
    <row r="82" spans="2:12" s="1" customFormat="1" ht="14.45" customHeight="1">
      <c r="B82" s="40"/>
      <c r="C82" s="64" t="s">
        <v>35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12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20" s="9" customFormat="1" ht="29.25" customHeight="1">
      <c r="B84" s="165"/>
      <c r="C84" s="166" t="s">
        <v>189</v>
      </c>
      <c r="D84" s="167" t="s">
        <v>60</v>
      </c>
      <c r="E84" s="167" t="s">
        <v>56</v>
      </c>
      <c r="F84" s="167" t="s">
        <v>190</v>
      </c>
      <c r="G84" s="167" t="s">
        <v>191</v>
      </c>
      <c r="H84" s="167" t="s">
        <v>192</v>
      </c>
      <c r="I84" s="168" t="s">
        <v>193</v>
      </c>
      <c r="J84" s="167" t="s">
        <v>183</v>
      </c>
      <c r="K84" s="169" t="s">
        <v>194</v>
      </c>
      <c r="L84" s="170"/>
      <c r="M84" s="80" t="s">
        <v>195</v>
      </c>
      <c r="N84" s="81" t="s">
        <v>45</v>
      </c>
      <c r="O84" s="81" t="s">
        <v>196</v>
      </c>
      <c r="P84" s="81" t="s">
        <v>197</v>
      </c>
      <c r="Q84" s="81" t="s">
        <v>198</v>
      </c>
      <c r="R84" s="81" t="s">
        <v>199</v>
      </c>
      <c r="S84" s="81" t="s">
        <v>200</v>
      </c>
      <c r="T84" s="82" t="s">
        <v>201</v>
      </c>
    </row>
    <row r="85" spans="2:63" s="1" customFormat="1" ht="29.25" customHeight="1">
      <c r="B85" s="40"/>
      <c r="C85" s="86" t="s">
        <v>184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</f>
        <v>0</v>
      </c>
      <c r="Q85" s="84"/>
      <c r="R85" s="172">
        <f>R86</f>
        <v>221.89694880000002</v>
      </c>
      <c r="S85" s="84"/>
      <c r="T85" s="173">
        <f>T86</f>
        <v>0</v>
      </c>
      <c r="AT85" s="23" t="s">
        <v>74</v>
      </c>
      <c r="AU85" s="23" t="s">
        <v>185</v>
      </c>
      <c r="BK85" s="174">
        <f>BK86</f>
        <v>0</v>
      </c>
    </row>
    <row r="86" spans="2:63" s="10" customFormat="1" ht="37.35" customHeight="1">
      <c r="B86" s="175"/>
      <c r="C86" s="176"/>
      <c r="D86" s="177" t="s">
        <v>74</v>
      </c>
      <c r="E86" s="178" t="s">
        <v>224</v>
      </c>
      <c r="F86" s="178" t="s">
        <v>461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P87+P97+P102+P105+P108+P112+P115+P122</f>
        <v>0</v>
      </c>
      <c r="Q86" s="183"/>
      <c r="R86" s="184">
        <f>R87+R97+R102+R105+R108+R112+R115+R122</f>
        <v>221.89694880000002</v>
      </c>
      <c r="S86" s="183"/>
      <c r="T86" s="185">
        <f>T87+T97+T102+T105+T108+T112+T115+T122</f>
        <v>0</v>
      </c>
      <c r="AR86" s="186" t="s">
        <v>24</v>
      </c>
      <c r="AT86" s="187" t="s">
        <v>74</v>
      </c>
      <c r="AU86" s="187" t="s">
        <v>75</v>
      </c>
      <c r="AY86" s="186" t="s">
        <v>205</v>
      </c>
      <c r="BK86" s="188">
        <f>BK87+BK97+BK102+BK105+BK108+BK112+BK115+BK122</f>
        <v>0</v>
      </c>
    </row>
    <row r="87" spans="2:63" s="10" customFormat="1" ht="19.9" customHeight="1">
      <c r="B87" s="175"/>
      <c r="C87" s="176"/>
      <c r="D87" s="189" t="s">
        <v>74</v>
      </c>
      <c r="E87" s="190" t="s">
        <v>24</v>
      </c>
      <c r="F87" s="190" t="s">
        <v>462</v>
      </c>
      <c r="G87" s="176"/>
      <c r="H87" s="176"/>
      <c r="I87" s="179"/>
      <c r="J87" s="191">
        <f>BK87</f>
        <v>0</v>
      </c>
      <c r="K87" s="176"/>
      <c r="L87" s="181"/>
      <c r="M87" s="182"/>
      <c r="N87" s="183"/>
      <c r="O87" s="183"/>
      <c r="P87" s="184">
        <f>SUM(P88:P96)</f>
        <v>0</v>
      </c>
      <c r="Q87" s="183"/>
      <c r="R87" s="184">
        <f>SUM(R88:R96)</f>
        <v>0</v>
      </c>
      <c r="S87" s="183"/>
      <c r="T87" s="185">
        <f>SUM(T88:T96)</f>
        <v>0</v>
      </c>
      <c r="AR87" s="186" t="s">
        <v>24</v>
      </c>
      <c r="AT87" s="187" t="s">
        <v>74</v>
      </c>
      <c r="AU87" s="187" t="s">
        <v>24</v>
      </c>
      <c r="AY87" s="186" t="s">
        <v>205</v>
      </c>
      <c r="BK87" s="188">
        <f>SUM(BK88:BK96)</f>
        <v>0</v>
      </c>
    </row>
    <row r="88" spans="2:65" s="1" customFormat="1" ht="22.5" customHeight="1">
      <c r="B88" s="40"/>
      <c r="C88" s="192" t="s">
        <v>24</v>
      </c>
      <c r="D88" s="192" t="s">
        <v>208</v>
      </c>
      <c r="E88" s="193" t="s">
        <v>2504</v>
      </c>
      <c r="F88" s="194" t="s">
        <v>2505</v>
      </c>
      <c r="G88" s="195" t="s">
        <v>465</v>
      </c>
      <c r="H88" s="196">
        <v>0.792</v>
      </c>
      <c r="I88" s="197"/>
      <c r="J88" s="198">
        <f>ROUND(I88*H88,2)</f>
        <v>0</v>
      </c>
      <c r="K88" s="194" t="s">
        <v>466</v>
      </c>
      <c r="L88" s="60"/>
      <c r="M88" s="199" t="s">
        <v>22</v>
      </c>
      <c r="N88" s="205" t="s">
        <v>46</v>
      </c>
      <c r="O88" s="41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23" t="s">
        <v>266</v>
      </c>
      <c r="AT88" s="23" t="s">
        <v>208</v>
      </c>
      <c r="AU88" s="23" t="s">
        <v>84</v>
      </c>
      <c r="AY88" s="23" t="s">
        <v>205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24</v>
      </c>
      <c r="BK88" s="204">
        <f>ROUND(I88*H88,2)</f>
        <v>0</v>
      </c>
      <c r="BL88" s="23" t="s">
        <v>266</v>
      </c>
      <c r="BM88" s="23" t="s">
        <v>2790</v>
      </c>
    </row>
    <row r="89" spans="2:51" s="12" customFormat="1" ht="13.5">
      <c r="B89" s="220"/>
      <c r="C89" s="221"/>
      <c r="D89" s="222" t="s">
        <v>255</v>
      </c>
      <c r="E89" s="223" t="s">
        <v>22</v>
      </c>
      <c r="F89" s="224" t="s">
        <v>2791</v>
      </c>
      <c r="G89" s="221"/>
      <c r="H89" s="225">
        <v>0.792</v>
      </c>
      <c r="I89" s="226"/>
      <c r="J89" s="221"/>
      <c r="K89" s="221"/>
      <c r="L89" s="227"/>
      <c r="M89" s="228"/>
      <c r="N89" s="229"/>
      <c r="O89" s="229"/>
      <c r="P89" s="229"/>
      <c r="Q89" s="229"/>
      <c r="R89" s="229"/>
      <c r="S89" s="229"/>
      <c r="T89" s="230"/>
      <c r="AT89" s="231" t="s">
        <v>255</v>
      </c>
      <c r="AU89" s="231" t="s">
        <v>84</v>
      </c>
      <c r="AV89" s="12" t="s">
        <v>84</v>
      </c>
      <c r="AW89" s="12" t="s">
        <v>39</v>
      </c>
      <c r="AX89" s="12" t="s">
        <v>24</v>
      </c>
      <c r="AY89" s="231" t="s">
        <v>205</v>
      </c>
    </row>
    <row r="90" spans="2:65" s="1" customFormat="1" ht="22.5" customHeight="1">
      <c r="B90" s="40"/>
      <c r="C90" s="192" t="s">
        <v>84</v>
      </c>
      <c r="D90" s="192" t="s">
        <v>208</v>
      </c>
      <c r="E90" s="193" t="s">
        <v>473</v>
      </c>
      <c r="F90" s="194" t="s">
        <v>474</v>
      </c>
      <c r="G90" s="195" t="s">
        <v>465</v>
      </c>
      <c r="H90" s="196">
        <v>0.792</v>
      </c>
      <c r="I90" s="197"/>
      <c r="J90" s="198">
        <f>ROUND(I90*H90,2)</f>
        <v>0</v>
      </c>
      <c r="K90" s="194" t="s">
        <v>466</v>
      </c>
      <c r="L90" s="60"/>
      <c r="M90" s="199" t="s">
        <v>22</v>
      </c>
      <c r="N90" s="205" t="s">
        <v>46</v>
      </c>
      <c r="O90" s="41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3" t="s">
        <v>266</v>
      </c>
      <c r="AT90" s="23" t="s">
        <v>208</v>
      </c>
      <c r="AU90" s="23" t="s">
        <v>84</v>
      </c>
      <c r="AY90" s="23" t="s">
        <v>205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24</v>
      </c>
      <c r="BK90" s="204">
        <f>ROUND(I90*H90,2)</f>
        <v>0</v>
      </c>
      <c r="BL90" s="23" t="s">
        <v>266</v>
      </c>
      <c r="BM90" s="23" t="s">
        <v>2792</v>
      </c>
    </row>
    <row r="91" spans="2:51" s="12" customFormat="1" ht="13.5">
      <c r="B91" s="220"/>
      <c r="C91" s="221"/>
      <c r="D91" s="222" t="s">
        <v>255</v>
      </c>
      <c r="E91" s="223" t="s">
        <v>22</v>
      </c>
      <c r="F91" s="224" t="s">
        <v>2791</v>
      </c>
      <c r="G91" s="221"/>
      <c r="H91" s="225">
        <v>0.792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255</v>
      </c>
      <c r="AU91" s="231" t="s">
        <v>84</v>
      </c>
      <c r="AV91" s="12" t="s">
        <v>84</v>
      </c>
      <c r="AW91" s="12" t="s">
        <v>39</v>
      </c>
      <c r="AX91" s="12" t="s">
        <v>24</v>
      </c>
      <c r="AY91" s="231" t="s">
        <v>205</v>
      </c>
    </row>
    <row r="92" spans="2:65" s="1" customFormat="1" ht="22.5" customHeight="1">
      <c r="B92" s="40"/>
      <c r="C92" s="192" t="s">
        <v>204</v>
      </c>
      <c r="D92" s="192" t="s">
        <v>208</v>
      </c>
      <c r="E92" s="193" t="s">
        <v>2509</v>
      </c>
      <c r="F92" s="194" t="s">
        <v>2510</v>
      </c>
      <c r="G92" s="195" t="s">
        <v>465</v>
      </c>
      <c r="H92" s="196">
        <v>0.792</v>
      </c>
      <c r="I92" s="197"/>
      <c r="J92" s="198">
        <f>ROUND(I92*H92,2)</f>
        <v>0</v>
      </c>
      <c r="K92" s="194" t="s">
        <v>466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3" t="s">
        <v>266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266</v>
      </c>
      <c r="BM92" s="23" t="s">
        <v>2793</v>
      </c>
    </row>
    <row r="93" spans="2:65" s="1" customFormat="1" ht="22.5" customHeight="1">
      <c r="B93" s="40"/>
      <c r="C93" s="192" t="s">
        <v>266</v>
      </c>
      <c r="D93" s="192" t="s">
        <v>208</v>
      </c>
      <c r="E93" s="193" t="s">
        <v>480</v>
      </c>
      <c r="F93" s="194" t="s">
        <v>481</v>
      </c>
      <c r="G93" s="195" t="s">
        <v>465</v>
      </c>
      <c r="H93" s="196">
        <v>0.792</v>
      </c>
      <c r="I93" s="197"/>
      <c r="J93" s="198">
        <f>ROUND(I93*H93,2)</f>
        <v>0</v>
      </c>
      <c r="K93" s="194" t="s">
        <v>466</v>
      </c>
      <c r="L93" s="60"/>
      <c r="M93" s="199" t="s">
        <v>22</v>
      </c>
      <c r="N93" s="205" t="s">
        <v>46</v>
      </c>
      <c r="O93" s="41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3" t="s">
        <v>266</v>
      </c>
      <c r="AT93" s="23" t="s">
        <v>208</v>
      </c>
      <c r="AU93" s="23" t="s">
        <v>84</v>
      </c>
      <c r="AY93" s="23" t="s">
        <v>205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24</v>
      </c>
      <c r="BK93" s="204">
        <f>ROUND(I93*H93,2)</f>
        <v>0</v>
      </c>
      <c r="BL93" s="23" t="s">
        <v>266</v>
      </c>
      <c r="BM93" s="23" t="s">
        <v>2794</v>
      </c>
    </row>
    <row r="94" spans="2:65" s="1" customFormat="1" ht="22.5" customHeight="1">
      <c r="B94" s="40"/>
      <c r="C94" s="192" t="s">
        <v>271</v>
      </c>
      <c r="D94" s="192" t="s">
        <v>208</v>
      </c>
      <c r="E94" s="193" t="s">
        <v>483</v>
      </c>
      <c r="F94" s="194" t="s">
        <v>484</v>
      </c>
      <c r="G94" s="195" t="s">
        <v>485</v>
      </c>
      <c r="H94" s="196">
        <v>1.426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266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266</v>
      </c>
      <c r="BM94" s="23" t="s">
        <v>2795</v>
      </c>
    </row>
    <row r="95" spans="2:51" s="12" customFormat="1" ht="13.5">
      <c r="B95" s="220"/>
      <c r="C95" s="221"/>
      <c r="D95" s="222" t="s">
        <v>255</v>
      </c>
      <c r="E95" s="223" t="s">
        <v>22</v>
      </c>
      <c r="F95" s="224" t="s">
        <v>2796</v>
      </c>
      <c r="G95" s="221"/>
      <c r="H95" s="225">
        <v>1.426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255</v>
      </c>
      <c r="AU95" s="231" t="s">
        <v>84</v>
      </c>
      <c r="AV95" s="12" t="s">
        <v>84</v>
      </c>
      <c r="AW95" s="12" t="s">
        <v>39</v>
      </c>
      <c r="AX95" s="12" t="s">
        <v>24</v>
      </c>
      <c r="AY95" s="231" t="s">
        <v>205</v>
      </c>
    </row>
    <row r="96" spans="2:65" s="1" customFormat="1" ht="22.5" customHeight="1">
      <c r="B96" s="40"/>
      <c r="C96" s="192" t="s">
        <v>276</v>
      </c>
      <c r="D96" s="192" t="s">
        <v>208</v>
      </c>
      <c r="E96" s="193" t="s">
        <v>492</v>
      </c>
      <c r="F96" s="194" t="s">
        <v>493</v>
      </c>
      <c r="G96" s="195" t="s">
        <v>494</v>
      </c>
      <c r="H96" s="196">
        <v>416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2797</v>
      </c>
    </row>
    <row r="97" spans="2:63" s="10" customFormat="1" ht="29.85" customHeight="1">
      <c r="B97" s="175"/>
      <c r="C97" s="176"/>
      <c r="D97" s="189" t="s">
        <v>74</v>
      </c>
      <c r="E97" s="190" t="s">
        <v>84</v>
      </c>
      <c r="F97" s="190" t="s">
        <v>497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SUM(P98:P101)</f>
        <v>0</v>
      </c>
      <c r="Q97" s="183"/>
      <c r="R97" s="184">
        <f>SUM(R98:R101)</f>
        <v>49.3496788</v>
      </c>
      <c r="S97" s="183"/>
      <c r="T97" s="185">
        <f>SUM(T98:T101)</f>
        <v>0</v>
      </c>
      <c r="AR97" s="186" t="s">
        <v>24</v>
      </c>
      <c r="AT97" s="187" t="s">
        <v>74</v>
      </c>
      <c r="AU97" s="187" t="s">
        <v>24</v>
      </c>
      <c r="AY97" s="186" t="s">
        <v>205</v>
      </c>
      <c r="BK97" s="188">
        <f>SUM(BK98:BK101)</f>
        <v>0</v>
      </c>
    </row>
    <row r="98" spans="2:65" s="1" customFormat="1" ht="31.5" customHeight="1">
      <c r="B98" s="40"/>
      <c r="C98" s="192" t="s">
        <v>281</v>
      </c>
      <c r="D98" s="192" t="s">
        <v>208</v>
      </c>
      <c r="E98" s="193" t="s">
        <v>2718</v>
      </c>
      <c r="F98" s="194" t="s">
        <v>2719</v>
      </c>
      <c r="G98" s="195" t="s">
        <v>500</v>
      </c>
      <c r="H98" s="196">
        <v>206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0.23058</v>
      </c>
      <c r="R98" s="206">
        <f>Q98*H98</f>
        <v>47.49948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2798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2799</v>
      </c>
      <c r="G99" s="221"/>
      <c r="H99" s="225">
        <v>206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286</v>
      </c>
      <c r="D100" s="192" t="s">
        <v>208</v>
      </c>
      <c r="E100" s="193" t="s">
        <v>2800</v>
      </c>
      <c r="F100" s="194" t="s">
        <v>2801</v>
      </c>
      <c r="G100" s="195" t="s">
        <v>465</v>
      </c>
      <c r="H100" s="196">
        <v>0.82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2.25634</v>
      </c>
      <c r="R100" s="206">
        <f>Q100*H100</f>
        <v>1.8501987999999998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2802</v>
      </c>
    </row>
    <row r="101" spans="2:51" s="12" customFormat="1" ht="13.5">
      <c r="B101" s="220"/>
      <c r="C101" s="221"/>
      <c r="D101" s="210" t="s">
        <v>255</v>
      </c>
      <c r="E101" s="232" t="s">
        <v>22</v>
      </c>
      <c r="F101" s="233" t="s">
        <v>2803</v>
      </c>
      <c r="G101" s="221"/>
      <c r="H101" s="234">
        <v>0.82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255</v>
      </c>
      <c r="AU101" s="231" t="s">
        <v>84</v>
      </c>
      <c r="AV101" s="12" t="s">
        <v>84</v>
      </c>
      <c r="AW101" s="12" t="s">
        <v>39</v>
      </c>
      <c r="AX101" s="12" t="s">
        <v>24</v>
      </c>
      <c r="AY101" s="231" t="s">
        <v>205</v>
      </c>
    </row>
    <row r="102" spans="2:63" s="10" customFormat="1" ht="29.85" customHeight="1">
      <c r="B102" s="175"/>
      <c r="C102" s="176"/>
      <c r="D102" s="189" t="s">
        <v>74</v>
      </c>
      <c r="E102" s="190" t="s">
        <v>204</v>
      </c>
      <c r="F102" s="190" t="s">
        <v>560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SUM(P103:P104)</f>
        <v>0</v>
      </c>
      <c r="Q102" s="183"/>
      <c r="R102" s="184">
        <f>SUM(R103:R104)</f>
        <v>0.34978</v>
      </c>
      <c r="S102" s="183"/>
      <c r="T102" s="185">
        <f>SUM(T103:T104)</f>
        <v>0</v>
      </c>
      <c r="AR102" s="186" t="s">
        <v>24</v>
      </c>
      <c r="AT102" s="187" t="s">
        <v>74</v>
      </c>
      <c r="AU102" s="187" t="s">
        <v>24</v>
      </c>
      <c r="AY102" s="186" t="s">
        <v>205</v>
      </c>
      <c r="BK102" s="188">
        <f>SUM(BK103:BK104)</f>
        <v>0</v>
      </c>
    </row>
    <row r="103" spans="2:65" s="1" customFormat="1" ht="22.5" customHeight="1">
      <c r="B103" s="40"/>
      <c r="C103" s="192" t="s">
        <v>291</v>
      </c>
      <c r="D103" s="192" t="s">
        <v>208</v>
      </c>
      <c r="E103" s="193" t="s">
        <v>2804</v>
      </c>
      <c r="F103" s="194" t="s">
        <v>2805</v>
      </c>
      <c r="G103" s="195" t="s">
        <v>211</v>
      </c>
      <c r="H103" s="196">
        <v>1</v>
      </c>
      <c r="I103" s="197"/>
      <c r="J103" s="198">
        <f>ROUND(I103*H103,2)</f>
        <v>0</v>
      </c>
      <c r="K103" s="194" t="s">
        <v>22</v>
      </c>
      <c r="L103" s="60"/>
      <c r="M103" s="199" t="s">
        <v>22</v>
      </c>
      <c r="N103" s="205" t="s">
        <v>46</v>
      </c>
      <c r="O103" s="41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3" t="s">
        <v>266</v>
      </c>
      <c r="AT103" s="23" t="s">
        <v>208</v>
      </c>
      <c r="AU103" s="23" t="s">
        <v>84</v>
      </c>
      <c r="AY103" s="23" t="s">
        <v>205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24</v>
      </c>
      <c r="BK103" s="204">
        <f>ROUND(I103*H103,2)</f>
        <v>0</v>
      </c>
      <c r="BL103" s="23" t="s">
        <v>266</v>
      </c>
      <c r="BM103" s="23" t="s">
        <v>2806</v>
      </c>
    </row>
    <row r="104" spans="2:65" s="1" customFormat="1" ht="22.5" customHeight="1">
      <c r="B104" s="40"/>
      <c r="C104" s="192" t="s">
        <v>29</v>
      </c>
      <c r="D104" s="192" t="s">
        <v>208</v>
      </c>
      <c r="E104" s="193" t="s">
        <v>2807</v>
      </c>
      <c r="F104" s="194" t="s">
        <v>2808</v>
      </c>
      <c r="G104" s="195" t="s">
        <v>514</v>
      </c>
      <c r="H104" s="196">
        <v>2</v>
      </c>
      <c r="I104" s="197"/>
      <c r="J104" s="198">
        <f>ROUND(I104*H104,2)</f>
        <v>0</v>
      </c>
      <c r="K104" s="194" t="s">
        <v>466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0.17489</v>
      </c>
      <c r="R104" s="206">
        <f>Q104*H104</f>
        <v>0.34978</v>
      </c>
      <c r="S104" s="206">
        <v>0</v>
      </c>
      <c r="T104" s="207">
        <f>S104*H104</f>
        <v>0</v>
      </c>
      <c r="AR104" s="23" t="s">
        <v>266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266</v>
      </c>
      <c r="BM104" s="23" t="s">
        <v>2809</v>
      </c>
    </row>
    <row r="105" spans="2:63" s="10" customFormat="1" ht="29.85" customHeight="1">
      <c r="B105" s="175"/>
      <c r="C105" s="176"/>
      <c r="D105" s="189" t="s">
        <v>74</v>
      </c>
      <c r="E105" s="190" t="s">
        <v>266</v>
      </c>
      <c r="F105" s="190" t="s">
        <v>744</v>
      </c>
      <c r="G105" s="176"/>
      <c r="H105" s="176"/>
      <c r="I105" s="179"/>
      <c r="J105" s="191">
        <f>BK105</f>
        <v>0</v>
      </c>
      <c r="K105" s="176"/>
      <c r="L105" s="181"/>
      <c r="M105" s="182"/>
      <c r="N105" s="183"/>
      <c r="O105" s="183"/>
      <c r="P105" s="184">
        <f>SUM(P106:P107)</f>
        <v>0</v>
      </c>
      <c r="Q105" s="183"/>
      <c r="R105" s="184">
        <f>SUM(R106:R107)</f>
        <v>0</v>
      </c>
      <c r="S105" s="183"/>
      <c r="T105" s="185">
        <f>SUM(T106:T107)</f>
        <v>0</v>
      </c>
      <c r="AR105" s="186" t="s">
        <v>24</v>
      </c>
      <c r="AT105" s="187" t="s">
        <v>74</v>
      </c>
      <c r="AU105" s="187" t="s">
        <v>24</v>
      </c>
      <c r="AY105" s="186" t="s">
        <v>205</v>
      </c>
      <c r="BK105" s="188">
        <f>SUM(BK106:BK107)</f>
        <v>0</v>
      </c>
    </row>
    <row r="106" spans="2:65" s="1" customFormat="1" ht="22.5" customHeight="1">
      <c r="B106" s="40"/>
      <c r="C106" s="192" t="s">
        <v>300</v>
      </c>
      <c r="D106" s="192" t="s">
        <v>208</v>
      </c>
      <c r="E106" s="193" t="s">
        <v>2728</v>
      </c>
      <c r="F106" s="194" t="s">
        <v>2729</v>
      </c>
      <c r="G106" s="195" t="s">
        <v>465</v>
      </c>
      <c r="H106" s="196">
        <v>18.54</v>
      </c>
      <c r="I106" s="197"/>
      <c r="J106" s="198">
        <f>ROUND(I106*H106,2)</f>
        <v>0</v>
      </c>
      <c r="K106" s="194" t="s">
        <v>466</v>
      </c>
      <c r="L106" s="60"/>
      <c r="M106" s="199" t="s">
        <v>22</v>
      </c>
      <c r="N106" s="205" t="s">
        <v>46</v>
      </c>
      <c r="O106" s="41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3" t="s">
        <v>266</v>
      </c>
      <c r="AT106" s="23" t="s">
        <v>208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266</v>
      </c>
      <c r="BM106" s="23" t="s">
        <v>2810</v>
      </c>
    </row>
    <row r="107" spans="2:51" s="12" customFormat="1" ht="13.5">
      <c r="B107" s="220"/>
      <c r="C107" s="221"/>
      <c r="D107" s="210" t="s">
        <v>255</v>
      </c>
      <c r="E107" s="232" t="s">
        <v>22</v>
      </c>
      <c r="F107" s="233" t="s">
        <v>2811</v>
      </c>
      <c r="G107" s="221"/>
      <c r="H107" s="234">
        <v>18.54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255</v>
      </c>
      <c r="AU107" s="231" t="s">
        <v>84</v>
      </c>
      <c r="AV107" s="12" t="s">
        <v>84</v>
      </c>
      <c r="AW107" s="12" t="s">
        <v>39</v>
      </c>
      <c r="AX107" s="12" t="s">
        <v>24</v>
      </c>
      <c r="AY107" s="231" t="s">
        <v>205</v>
      </c>
    </row>
    <row r="108" spans="2:63" s="10" customFormat="1" ht="29.85" customHeight="1">
      <c r="B108" s="175"/>
      <c r="C108" s="176"/>
      <c r="D108" s="189" t="s">
        <v>74</v>
      </c>
      <c r="E108" s="190" t="s">
        <v>271</v>
      </c>
      <c r="F108" s="190" t="s">
        <v>2482</v>
      </c>
      <c r="G108" s="176"/>
      <c r="H108" s="176"/>
      <c r="I108" s="179"/>
      <c r="J108" s="191">
        <f>BK108</f>
        <v>0</v>
      </c>
      <c r="K108" s="176"/>
      <c r="L108" s="181"/>
      <c r="M108" s="182"/>
      <c r="N108" s="183"/>
      <c r="O108" s="183"/>
      <c r="P108" s="184">
        <f>SUM(P109:P111)</f>
        <v>0</v>
      </c>
      <c r="Q108" s="183"/>
      <c r="R108" s="184">
        <f>SUM(R109:R111)</f>
        <v>54.80384</v>
      </c>
      <c r="S108" s="183"/>
      <c r="T108" s="185">
        <f>SUM(T109:T111)</f>
        <v>0</v>
      </c>
      <c r="AR108" s="186" t="s">
        <v>24</v>
      </c>
      <c r="AT108" s="187" t="s">
        <v>74</v>
      </c>
      <c r="AU108" s="187" t="s">
        <v>24</v>
      </c>
      <c r="AY108" s="186" t="s">
        <v>205</v>
      </c>
      <c r="BK108" s="188">
        <f>SUM(BK109:BK111)</f>
        <v>0</v>
      </c>
    </row>
    <row r="109" spans="2:65" s="1" customFormat="1" ht="22.5" customHeight="1">
      <c r="B109" s="40"/>
      <c r="C109" s="192" t="s">
        <v>305</v>
      </c>
      <c r="D109" s="192" t="s">
        <v>208</v>
      </c>
      <c r="E109" s="193" t="s">
        <v>2812</v>
      </c>
      <c r="F109" s="194" t="s">
        <v>2813</v>
      </c>
      <c r="G109" s="195" t="s">
        <v>494</v>
      </c>
      <c r="H109" s="196">
        <v>416</v>
      </c>
      <c r="I109" s="197"/>
      <c r="J109" s="198">
        <f>ROUND(I109*H109,2)</f>
        <v>0</v>
      </c>
      <c r="K109" s="194" t="s">
        <v>466</v>
      </c>
      <c r="L109" s="60"/>
      <c r="M109" s="199" t="s">
        <v>22</v>
      </c>
      <c r="N109" s="205" t="s">
        <v>46</v>
      </c>
      <c r="O109" s="41"/>
      <c r="P109" s="206">
        <f>O109*H109</f>
        <v>0</v>
      </c>
      <c r="Q109" s="206">
        <v>0.0681</v>
      </c>
      <c r="R109" s="206">
        <f>Q109*H109</f>
        <v>28.3296</v>
      </c>
      <c r="S109" s="206">
        <v>0</v>
      </c>
      <c r="T109" s="207">
        <f>S109*H109</f>
        <v>0</v>
      </c>
      <c r="AR109" s="23" t="s">
        <v>266</v>
      </c>
      <c r="AT109" s="23" t="s">
        <v>208</v>
      </c>
      <c r="AU109" s="23" t="s">
        <v>84</v>
      </c>
      <c r="AY109" s="23" t="s">
        <v>205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24</v>
      </c>
      <c r="BK109" s="204">
        <f>ROUND(I109*H109,2)</f>
        <v>0</v>
      </c>
      <c r="BL109" s="23" t="s">
        <v>266</v>
      </c>
      <c r="BM109" s="23" t="s">
        <v>2814</v>
      </c>
    </row>
    <row r="110" spans="2:51" s="12" customFormat="1" ht="13.5">
      <c r="B110" s="220"/>
      <c r="C110" s="221"/>
      <c r="D110" s="222" t="s">
        <v>255</v>
      </c>
      <c r="E110" s="223" t="s">
        <v>22</v>
      </c>
      <c r="F110" s="224" t="s">
        <v>2815</v>
      </c>
      <c r="G110" s="221"/>
      <c r="H110" s="225">
        <v>416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255</v>
      </c>
      <c r="AU110" s="231" t="s">
        <v>84</v>
      </c>
      <c r="AV110" s="12" t="s">
        <v>84</v>
      </c>
      <c r="AW110" s="12" t="s">
        <v>39</v>
      </c>
      <c r="AX110" s="12" t="s">
        <v>24</v>
      </c>
      <c r="AY110" s="231" t="s">
        <v>205</v>
      </c>
    </row>
    <row r="111" spans="2:65" s="1" customFormat="1" ht="22.5" customHeight="1">
      <c r="B111" s="40"/>
      <c r="C111" s="192" t="s">
        <v>310</v>
      </c>
      <c r="D111" s="192" t="s">
        <v>208</v>
      </c>
      <c r="E111" s="193" t="s">
        <v>2816</v>
      </c>
      <c r="F111" s="194" t="s">
        <v>2817</v>
      </c>
      <c r="G111" s="195" t="s">
        <v>494</v>
      </c>
      <c r="H111" s="196">
        <v>416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0.06364</v>
      </c>
      <c r="R111" s="206">
        <f>Q111*H111</f>
        <v>26.47424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2818</v>
      </c>
    </row>
    <row r="112" spans="2:63" s="10" customFormat="1" ht="29.85" customHeight="1">
      <c r="B112" s="175"/>
      <c r="C112" s="176"/>
      <c r="D112" s="189" t="s">
        <v>74</v>
      </c>
      <c r="E112" s="190" t="s">
        <v>276</v>
      </c>
      <c r="F112" s="190" t="s">
        <v>839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SUM(P113:P114)</f>
        <v>0</v>
      </c>
      <c r="Q112" s="183"/>
      <c r="R112" s="184">
        <f>SUM(R113:R114)</f>
        <v>114.816</v>
      </c>
      <c r="S112" s="183"/>
      <c r="T112" s="185">
        <f>SUM(T113:T114)</f>
        <v>0</v>
      </c>
      <c r="AR112" s="186" t="s">
        <v>24</v>
      </c>
      <c r="AT112" s="187" t="s">
        <v>74</v>
      </c>
      <c r="AU112" s="187" t="s">
        <v>24</v>
      </c>
      <c r="AY112" s="186" t="s">
        <v>205</v>
      </c>
      <c r="BK112" s="188">
        <f>SUM(BK113:BK114)</f>
        <v>0</v>
      </c>
    </row>
    <row r="113" spans="2:65" s="1" customFormat="1" ht="22.5" customHeight="1">
      <c r="B113" s="40"/>
      <c r="C113" s="192" t="s">
        <v>315</v>
      </c>
      <c r="D113" s="192" t="s">
        <v>208</v>
      </c>
      <c r="E113" s="193" t="s">
        <v>2819</v>
      </c>
      <c r="F113" s="194" t="s">
        <v>2820</v>
      </c>
      <c r="G113" s="195" t="s">
        <v>465</v>
      </c>
      <c r="H113" s="196">
        <v>95.68</v>
      </c>
      <c r="I113" s="197"/>
      <c r="J113" s="198">
        <f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>O113*H113</f>
        <v>0</v>
      </c>
      <c r="Q113" s="206">
        <v>1.2</v>
      </c>
      <c r="R113" s="206">
        <f>Q113*H113</f>
        <v>114.816</v>
      </c>
      <c r="S113" s="206">
        <v>0</v>
      </c>
      <c r="T113" s="207">
        <f>S113*H113</f>
        <v>0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24</v>
      </c>
      <c r="BK113" s="204">
        <f>ROUND(I113*H113,2)</f>
        <v>0</v>
      </c>
      <c r="BL113" s="23" t="s">
        <v>266</v>
      </c>
      <c r="BM113" s="23" t="s">
        <v>2821</v>
      </c>
    </row>
    <row r="114" spans="2:51" s="12" customFormat="1" ht="13.5">
      <c r="B114" s="220"/>
      <c r="C114" s="221"/>
      <c r="D114" s="210" t="s">
        <v>255</v>
      </c>
      <c r="E114" s="232" t="s">
        <v>22</v>
      </c>
      <c r="F114" s="233" t="s">
        <v>2822</v>
      </c>
      <c r="G114" s="221"/>
      <c r="H114" s="234">
        <v>95.68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255</v>
      </c>
      <c r="AU114" s="231" t="s">
        <v>84</v>
      </c>
      <c r="AV114" s="12" t="s">
        <v>84</v>
      </c>
      <c r="AW114" s="12" t="s">
        <v>39</v>
      </c>
      <c r="AX114" s="12" t="s">
        <v>24</v>
      </c>
      <c r="AY114" s="231" t="s">
        <v>205</v>
      </c>
    </row>
    <row r="115" spans="2:63" s="10" customFormat="1" ht="29.85" customHeight="1">
      <c r="B115" s="175"/>
      <c r="C115" s="176"/>
      <c r="D115" s="189" t="s">
        <v>74</v>
      </c>
      <c r="E115" s="190" t="s">
        <v>291</v>
      </c>
      <c r="F115" s="190" t="s">
        <v>1157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SUM(P116:P121)</f>
        <v>0</v>
      </c>
      <c r="Q115" s="183"/>
      <c r="R115" s="184">
        <f>SUM(R116:R121)</f>
        <v>2.57765</v>
      </c>
      <c r="S115" s="183"/>
      <c r="T115" s="185">
        <f>SUM(T116:T121)</f>
        <v>0</v>
      </c>
      <c r="AR115" s="186" t="s">
        <v>24</v>
      </c>
      <c r="AT115" s="187" t="s">
        <v>74</v>
      </c>
      <c r="AU115" s="187" t="s">
        <v>24</v>
      </c>
      <c r="AY115" s="186" t="s">
        <v>205</v>
      </c>
      <c r="BK115" s="188">
        <f>SUM(BK116:BK121)</f>
        <v>0</v>
      </c>
    </row>
    <row r="116" spans="2:65" s="1" customFormat="1" ht="31.5" customHeight="1">
      <c r="B116" s="40"/>
      <c r="C116" s="192" t="s">
        <v>10</v>
      </c>
      <c r="D116" s="192" t="s">
        <v>208</v>
      </c>
      <c r="E116" s="193" t="s">
        <v>2823</v>
      </c>
      <c r="F116" s="194" t="s">
        <v>2824</v>
      </c>
      <c r="G116" s="195" t="s">
        <v>500</v>
      </c>
      <c r="H116" s="196">
        <v>84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0.03011</v>
      </c>
      <c r="R116" s="206">
        <f>Q116*H116</f>
        <v>2.52924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2825</v>
      </c>
    </row>
    <row r="117" spans="2:51" s="12" customFormat="1" ht="13.5">
      <c r="B117" s="220"/>
      <c r="C117" s="221"/>
      <c r="D117" s="222" t="s">
        <v>255</v>
      </c>
      <c r="E117" s="223" t="s">
        <v>22</v>
      </c>
      <c r="F117" s="224" t="s">
        <v>2826</v>
      </c>
      <c r="G117" s="221"/>
      <c r="H117" s="225">
        <v>84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255</v>
      </c>
      <c r="AU117" s="231" t="s">
        <v>84</v>
      </c>
      <c r="AV117" s="12" t="s">
        <v>84</v>
      </c>
      <c r="AW117" s="12" t="s">
        <v>39</v>
      </c>
      <c r="AX117" s="12" t="s">
        <v>24</v>
      </c>
      <c r="AY117" s="231" t="s">
        <v>205</v>
      </c>
    </row>
    <row r="118" spans="2:65" s="1" customFormat="1" ht="22.5" customHeight="1">
      <c r="B118" s="40"/>
      <c r="C118" s="192" t="s">
        <v>253</v>
      </c>
      <c r="D118" s="192" t="s">
        <v>208</v>
      </c>
      <c r="E118" s="193" t="s">
        <v>2759</v>
      </c>
      <c r="F118" s="194" t="s">
        <v>2760</v>
      </c>
      <c r="G118" s="195" t="s">
        <v>1764</v>
      </c>
      <c r="H118" s="196">
        <v>52</v>
      </c>
      <c r="I118" s="197"/>
      <c r="J118" s="198">
        <f>ROUND(I118*H118,2)</f>
        <v>0</v>
      </c>
      <c r="K118" s="194" t="s">
        <v>22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2827</v>
      </c>
    </row>
    <row r="119" spans="2:51" s="12" customFormat="1" ht="13.5">
      <c r="B119" s="220"/>
      <c r="C119" s="221"/>
      <c r="D119" s="222" t="s">
        <v>255</v>
      </c>
      <c r="E119" s="223" t="s">
        <v>22</v>
      </c>
      <c r="F119" s="224" t="s">
        <v>2828</v>
      </c>
      <c r="G119" s="221"/>
      <c r="H119" s="225">
        <v>52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255</v>
      </c>
      <c r="AU119" s="231" t="s">
        <v>84</v>
      </c>
      <c r="AV119" s="12" t="s">
        <v>84</v>
      </c>
      <c r="AW119" s="12" t="s">
        <v>39</v>
      </c>
      <c r="AX119" s="12" t="s">
        <v>24</v>
      </c>
      <c r="AY119" s="231" t="s">
        <v>205</v>
      </c>
    </row>
    <row r="120" spans="2:65" s="1" customFormat="1" ht="22.5" customHeight="1">
      <c r="B120" s="40"/>
      <c r="C120" s="192" t="s">
        <v>328</v>
      </c>
      <c r="D120" s="192" t="s">
        <v>208</v>
      </c>
      <c r="E120" s="193" t="s">
        <v>2763</v>
      </c>
      <c r="F120" s="194" t="s">
        <v>2764</v>
      </c>
      <c r="G120" s="195" t="s">
        <v>494</v>
      </c>
      <c r="H120" s="196">
        <v>103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0.00047</v>
      </c>
      <c r="R120" s="206">
        <f>Q120*H120</f>
        <v>0.04841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2829</v>
      </c>
    </row>
    <row r="121" spans="2:51" s="12" customFormat="1" ht="13.5">
      <c r="B121" s="220"/>
      <c r="C121" s="221"/>
      <c r="D121" s="210" t="s">
        <v>255</v>
      </c>
      <c r="E121" s="232" t="s">
        <v>22</v>
      </c>
      <c r="F121" s="233" t="s">
        <v>2830</v>
      </c>
      <c r="G121" s="221"/>
      <c r="H121" s="234">
        <v>103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24</v>
      </c>
      <c r="AY121" s="231" t="s">
        <v>205</v>
      </c>
    </row>
    <row r="122" spans="2:63" s="10" customFormat="1" ht="29.85" customHeight="1">
      <c r="B122" s="175"/>
      <c r="C122" s="176"/>
      <c r="D122" s="189" t="s">
        <v>74</v>
      </c>
      <c r="E122" s="190" t="s">
        <v>1409</v>
      </c>
      <c r="F122" s="190" t="s">
        <v>1410</v>
      </c>
      <c r="G122" s="176"/>
      <c r="H122" s="176"/>
      <c r="I122" s="179"/>
      <c r="J122" s="191">
        <f>BK122</f>
        <v>0</v>
      </c>
      <c r="K122" s="176"/>
      <c r="L122" s="181"/>
      <c r="M122" s="182"/>
      <c r="N122" s="183"/>
      <c r="O122" s="183"/>
      <c r="P122" s="184">
        <f>P123</f>
        <v>0</v>
      </c>
      <c r="Q122" s="183"/>
      <c r="R122" s="184">
        <f>R123</f>
        <v>0</v>
      </c>
      <c r="S122" s="183"/>
      <c r="T122" s="185">
        <f>T123</f>
        <v>0</v>
      </c>
      <c r="AR122" s="186" t="s">
        <v>24</v>
      </c>
      <c r="AT122" s="187" t="s">
        <v>74</v>
      </c>
      <c r="AU122" s="187" t="s">
        <v>24</v>
      </c>
      <c r="AY122" s="186" t="s">
        <v>205</v>
      </c>
      <c r="BK122" s="188">
        <f>BK123</f>
        <v>0</v>
      </c>
    </row>
    <row r="123" spans="2:65" s="1" customFormat="1" ht="31.5" customHeight="1">
      <c r="B123" s="40"/>
      <c r="C123" s="192" t="s">
        <v>333</v>
      </c>
      <c r="D123" s="192" t="s">
        <v>208</v>
      </c>
      <c r="E123" s="193" t="s">
        <v>2689</v>
      </c>
      <c r="F123" s="194" t="s">
        <v>2690</v>
      </c>
      <c r="G123" s="195" t="s">
        <v>485</v>
      </c>
      <c r="H123" s="196">
        <v>221.897</v>
      </c>
      <c r="I123" s="197"/>
      <c r="J123" s="198">
        <f>ROUND(I123*H123,2)</f>
        <v>0</v>
      </c>
      <c r="K123" s="194" t="s">
        <v>466</v>
      </c>
      <c r="L123" s="60"/>
      <c r="M123" s="199" t="s">
        <v>22</v>
      </c>
      <c r="N123" s="200" t="s">
        <v>46</v>
      </c>
      <c r="O123" s="201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266</v>
      </c>
      <c r="AT123" s="23" t="s">
        <v>208</v>
      </c>
      <c r="AU123" s="23" t="s">
        <v>84</v>
      </c>
      <c r="AY123" s="23" t="s">
        <v>205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24</v>
      </c>
      <c r="BK123" s="204">
        <f>ROUND(I123*H123,2)</f>
        <v>0</v>
      </c>
      <c r="BL123" s="23" t="s">
        <v>266</v>
      </c>
      <c r="BM123" s="23" t="s">
        <v>2831</v>
      </c>
    </row>
    <row r="124" spans="2:12" s="1" customFormat="1" ht="6.95" customHeight="1">
      <c r="B124" s="55"/>
      <c r="C124" s="56"/>
      <c r="D124" s="56"/>
      <c r="E124" s="56"/>
      <c r="F124" s="56"/>
      <c r="G124" s="56"/>
      <c r="H124" s="56"/>
      <c r="I124" s="138"/>
      <c r="J124" s="56"/>
      <c r="K124" s="56"/>
      <c r="L124" s="60"/>
    </row>
  </sheetData>
  <sheetProtection password="CC35" sheet="1" objects="1" scenarios="1" formatCells="0" formatColumns="0" formatRows="0" sort="0" autoFilter="0"/>
  <autoFilter ref="C84:K12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130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2832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ROUND(J99,2)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ROUND(SUM(BE99:BE350),2)</f>
        <v>0</v>
      </c>
      <c r="G30" s="41"/>
      <c r="H30" s="41"/>
      <c r="I30" s="130">
        <v>0.21</v>
      </c>
      <c r="J30" s="129">
        <f>ROUND(ROUND((SUM(BE99:BE350)),2)*I30,2)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ROUND(SUM(BF99:BF350),2)</f>
        <v>0</v>
      </c>
      <c r="G31" s="41"/>
      <c r="H31" s="41"/>
      <c r="I31" s="130">
        <v>0.15</v>
      </c>
      <c r="J31" s="129">
        <f>ROUND(ROUND((SUM(BF99:BF350)),2)*I31,2)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ROUND(SUM(BG99:BG350),2)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ROUND(SUM(BH99:BH350),2)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ROUND(SUM(BI99:BI350),2)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15 - SO 10-Zázemí venkovních sportovišť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J99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J100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J101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J117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J131</f>
        <v>0</v>
      </c>
      <c r="K60" s="161"/>
    </row>
    <row r="61" spans="2:11" s="8" customFormat="1" ht="19.9" customHeight="1">
      <c r="B61" s="155"/>
      <c r="C61" s="156"/>
      <c r="D61" s="157" t="s">
        <v>432</v>
      </c>
      <c r="E61" s="158"/>
      <c r="F61" s="158"/>
      <c r="G61" s="158"/>
      <c r="H61" s="158"/>
      <c r="I61" s="159"/>
      <c r="J61" s="160">
        <f>J154</f>
        <v>0</v>
      </c>
      <c r="K61" s="161"/>
    </row>
    <row r="62" spans="2:11" s="8" customFormat="1" ht="19.9" customHeight="1">
      <c r="B62" s="155"/>
      <c r="C62" s="156"/>
      <c r="D62" s="157" t="s">
        <v>433</v>
      </c>
      <c r="E62" s="158"/>
      <c r="F62" s="158"/>
      <c r="G62" s="158"/>
      <c r="H62" s="158"/>
      <c r="I62" s="159"/>
      <c r="J62" s="160">
        <f>J159</f>
        <v>0</v>
      </c>
      <c r="K62" s="161"/>
    </row>
    <row r="63" spans="2:11" s="8" customFormat="1" ht="19.9" customHeight="1">
      <c r="B63" s="155"/>
      <c r="C63" s="156"/>
      <c r="D63" s="157" t="s">
        <v>434</v>
      </c>
      <c r="E63" s="158"/>
      <c r="F63" s="158"/>
      <c r="G63" s="158"/>
      <c r="H63" s="158"/>
      <c r="I63" s="159"/>
      <c r="J63" s="160">
        <f>J212</f>
        <v>0</v>
      </c>
      <c r="K63" s="161"/>
    </row>
    <row r="64" spans="2:11" s="8" customFormat="1" ht="19.9" customHeight="1">
      <c r="B64" s="155"/>
      <c r="C64" s="156"/>
      <c r="D64" s="157" t="s">
        <v>435</v>
      </c>
      <c r="E64" s="158"/>
      <c r="F64" s="158"/>
      <c r="G64" s="158"/>
      <c r="H64" s="158"/>
      <c r="I64" s="159"/>
      <c r="J64" s="160">
        <f>J228</f>
        <v>0</v>
      </c>
      <c r="K64" s="161"/>
    </row>
    <row r="65" spans="2:11" s="8" customFormat="1" ht="19.9" customHeight="1">
      <c r="B65" s="155"/>
      <c r="C65" s="156"/>
      <c r="D65" s="157" t="s">
        <v>436</v>
      </c>
      <c r="E65" s="158"/>
      <c r="F65" s="158"/>
      <c r="G65" s="158"/>
      <c r="H65" s="158"/>
      <c r="I65" s="159"/>
      <c r="J65" s="160">
        <f>J234</f>
        <v>0</v>
      </c>
      <c r="K65" s="161"/>
    </row>
    <row r="66" spans="2:11" s="7" customFormat="1" ht="24.95" customHeight="1">
      <c r="B66" s="148"/>
      <c r="C66" s="149"/>
      <c r="D66" s="150" t="s">
        <v>244</v>
      </c>
      <c r="E66" s="151"/>
      <c r="F66" s="151"/>
      <c r="G66" s="151"/>
      <c r="H66" s="151"/>
      <c r="I66" s="152"/>
      <c r="J66" s="153">
        <f>J236</f>
        <v>0</v>
      </c>
      <c r="K66" s="154"/>
    </row>
    <row r="67" spans="2:11" s="8" customFormat="1" ht="19.9" customHeight="1">
      <c r="B67" s="155"/>
      <c r="C67" s="156"/>
      <c r="D67" s="157" t="s">
        <v>437</v>
      </c>
      <c r="E67" s="158"/>
      <c r="F67" s="158"/>
      <c r="G67" s="158"/>
      <c r="H67" s="158"/>
      <c r="I67" s="159"/>
      <c r="J67" s="160">
        <f>J237</f>
        <v>0</v>
      </c>
      <c r="K67" s="161"/>
    </row>
    <row r="68" spans="2:11" s="8" customFormat="1" ht="19.9" customHeight="1">
      <c r="B68" s="155"/>
      <c r="C68" s="156"/>
      <c r="D68" s="157" t="s">
        <v>438</v>
      </c>
      <c r="E68" s="158"/>
      <c r="F68" s="158"/>
      <c r="G68" s="158"/>
      <c r="H68" s="158"/>
      <c r="I68" s="159"/>
      <c r="J68" s="160">
        <f>J256</f>
        <v>0</v>
      </c>
      <c r="K68" s="161"/>
    </row>
    <row r="69" spans="2:11" s="8" customFormat="1" ht="19.9" customHeight="1">
      <c r="B69" s="155"/>
      <c r="C69" s="156"/>
      <c r="D69" s="157" t="s">
        <v>439</v>
      </c>
      <c r="E69" s="158"/>
      <c r="F69" s="158"/>
      <c r="G69" s="158"/>
      <c r="H69" s="158"/>
      <c r="I69" s="159"/>
      <c r="J69" s="160">
        <f>J274</f>
        <v>0</v>
      </c>
      <c r="K69" s="161"/>
    </row>
    <row r="70" spans="2:11" s="8" customFormat="1" ht="19.9" customHeight="1">
      <c r="B70" s="155"/>
      <c r="C70" s="156"/>
      <c r="D70" s="157" t="s">
        <v>441</v>
      </c>
      <c r="E70" s="158"/>
      <c r="F70" s="158"/>
      <c r="G70" s="158"/>
      <c r="H70" s="158"/>
      <c r="I70" s="159"/>
      <c r="J70" s="160">
        <f>J284</f>
        <v>0</v>
      </c>
      <c r="K70" s="161"/>
    </row>
    <row r="71" spans="2:11" s="8" customFormat="1" ht="19.9" customHeight="1">
      <c r="B71" s="155"/>
      <c r="C71" s="156"/>
      <c r="D71" s="157" t="s">
        <v>445</v>
      </c>
      <c r="E71" s="158"/>
      <c r="F71" s="158"/>
      <c r="G71" s="158"/>
      <c r="H71" s="158"/>
      <c r="I71" s="159"/>
      <c r="J71" s="160">
        <f>J286</f>
        <v>0</v>
      </c>
      <c r="K71" s="161"/>
    </row>
    <row r="72" spans="2:11" s="8" customFormat="1" ht="19.9" customHeight="1">
      <c r="B72" s="155"/>
      <c r="C72" s="156"/>
      <c r="D72" s="157" t="s">
        <v>447</v>
      </c>
      <c r="E72" s="158"/>
      <c r="F72" s="158"/>
      <c r="G72" s="158"/>
      <c r="H72" s="158"/>
      <c r="I72" s="159"/>
      <c r="J72" s="160">
        <f>J295</f>
        <v>0</v>
      </c>
      <c r="K72" s="161"/>
    </row>
    <row r="73" spans="2:11" s="8" customFormat="1" ht="19.9" customHeight="1">
      <c r="B73" s="155"/>
      <c r="C73" s="156"/>
      <c r="D73" s="157" t="s">
        <v>448</v>
      </c>
      <c r="E73" s="158"/>
      <c r="F73" s="158"/>
      <c r="G73" s="158"/>
      <c r="H73" s="158"/>
      <c r="I73" s="159"/>
      <c r="J73" s="160">
        <f>J310</f>
        <v>0</v>
      </c>
      <c r="K73" s="161"/>
    </row>
    <row r="74" spans="2:11" s="8" customFormat="1" ht="19.9" customHeight="1">
      <c r="B74" s="155"/>
      <c r="C74" s="156"/>
      <c r="D74" s="157" t="s">
        <v>449</v>
      </c>
      <c r="E74" s="158"/>
      <c r="F74" s="158"/>
      <c r="G74" s="158"/>
      <c r="H74" s="158"/>
      <c r="I74" s="159"/>
      <c r="J74" s="160">
        <f>J321</f>
        <v>0</v>
      </c>
      <c r="K74" s="161"/>
    </row>
    <row r="75" spans="2:11" s="8" customFormat="1" ht="19.9" customHeight="1">
      <c r="B75" s="155"/>
      <c r="C75" s="156"/>
      <c r="D75" s="157" t="s">
        <v>450</v>
      </c>
      <c r="E75" s="158"/>
      <c r="F75" s="158"/>
      <c r="G75" s="158"/>
      <c r="H75" s="158"/>
      <c r="I75" s="159"/>
      <c r="J75" s="160">
        <f>J329</f>
        <v>0</v>
      </c>
      <c r="K75" s="161"/>
    </row>
    <row r="76" spans="2:11" s="8" customFormat="1" ht="19.9" customHeight="1">
      <c r="B76" s="155"/>
      <c r="C76" s="156"/>
      <c r="D76" s="157" t="s">
        <v>454</v>
      </c>
      <c r="E76" s="158"/>
      <c r="F76" s="158"/>
      <c r="G76" s="158"/>
      <c r="H76" s="158"/>
      <c r="I76" s="159"/>
      <c r="J76" s="160">
        <f>J337</f>
        <v>0</v>
      </c>
      <c r="K76" s="161"/>
    </row>
    <row r="77" spans="2:11" s="8" customFormat="1" ht="19.9" customHeight="1">
      <c r="B77" s="155"/>
      <c r="C77" s="156"/>
      <c r="D77" s="157" t="s">
        <v>455</v>
      </c>
      <c r="E77" s="158"/>
      <c r="F77" s="158"/>
      <c r="G77" s="158"/>
      <c r="H77" s="158"/>
      <c r="I77" s="159"/>
      <c r="J77" s="160">
        <f>J344</f>
        <v>0</v>
      </c>
      <c r="K77" s="161"/>
    </row>
    <row r="78" spans="2:11" s="7" customFormat="1" ht="24.95" customHeight="1">
      <c r="B78" s="148"/>
      <c r="C78" s="149"/>
      <c r="D78" s="150" t="s">
        <v>186</v>
      </c>
      <c r="E78" s="151"/>
      <c r="F78" s="151"/>
      <c r="G78" s="151"/>
      <c r="H78" s="151"/>
      <c r="I78" s="152"/>
      <c r="J78" s="153">
        <f>J348</f>
        <v>0</v>
      </c>
      <c r="K78" s="154"/>
    </row>
    <row r="79" spans="2:11" s="8" customFormat="1" ht="19.9" customHeight="1">
      <c r="B79" s="155"/>
      <c r="C79" s="156"/>
      <c r="D79" s="157" t="s">
        <v>456</v>
      </c>
      <c r="E79" s="158"/>
      <c r="F79" s="158"/>
      <c r="G79" s="158"/>
      <c r="H79" s="158"/>
      <c r="I79" s="159"/>
      <c r="J79" s="160">
        <f>J349</f>
        <v>0</v>
      </c>
      <c r="K79" s="161"/>
    </row>
    <row r="80" spans="2:11" s="1" customFormat="1" ht="21.75" customHeight="1">
      <c r="B80" s="40"/>
      <c r="C80" s="41"/>
      <c r="D80" s="41"/>
      <c r="E80" s="41"/>
      <c r="F80" s="41"/>
      <c r="G80" s="41"/>
      <c r="H80" s="41"/>
      <c r="I80" s="117"/>
      <c r="J80" s="41"/>
      <c r="K80" s="44"/>
    </row>
    <row r="81" spans="2:11" s="1" customFormat="1" ht="6.95" customHeight="1">
      <c r="B81" s="55"/>
      <c r="C81" s="56"/>
      <c r="D81" s="56"/>
      <c r="E81" s="56"/>
      <c r="F81" s="56"/>
      <c r="G81" s="56"/>
      <c r="H81" s="56"/>
      <c r="I81" s="138"/>
      <c r="J81" s="56"/>
      <c r="K81" s="57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41"/>
      <c r="J85" s="59"/>
      <c r="K85" s="59"/>
      <c r="L85" s="60"/>
    </row>
    <row r="86" spans="2:12" s="1" customFormat="1" ht="36.95" customHeight="1">
      <c r="B86" s="40"/>
      <c r="C86" s="61" t="s">
        <v>188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6.9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14.45" customHeight="1">
      <c r="B88" s="40"/>
      <c r="C88" s="64" t="s">
        <v>18</v>
      </c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22.5" customHeight="1">
      <c r="B89" s="40"/>
      <c r="C89" s="62"/>
      <c r="D89" s="62"/>
      <c r="E89" s="385" t="str">
        <f>E7</f>
        <v>Rekonstrukce a dostavba Střediska volného času</v>
      </c>
      <c r="F89" s="386"/>
      <c r="G89" s="386"/>
      <c r="H89" s="386"/>
      <c r="I89" s="162"/>
      <c r="J89" s="62"/>
      <c r="K89" s="62"/>
      <c r="L89" s="60"/>
    </row>
    <row r="90" spans="2:12" s="1" customFormat="1" ht="14.45" customHeight="1">
      <c r="B90" s="40"/>
      <c r="C90" s="64" t="s">
        <v>179</v>
      </c>
      <c r="D90" s="62"/>
      <c r="E90" s="62"/>
      <c r="F90" s="62"/>
      <c r="G90" s="62"/>
      <c r="H90" s="62"/>
      <c r="I90" s="162"/>
      <c r="J90" s="62"/>
      <c r="K90" s="62"/>
      <c r="L90" s="60"/>
    </row>
    <row r="91" spans="2:12" s="1" customFormat="1" ht="23.25" customHeight="1">
      <c r="B91" s="40"/>
      <c r="C91" s="62"/>
      <c r="D91" s="62"/>
      <c r="E91" s="361" t="str">
        <f>E9</f>
        <v xml:space="preserve">TRUTNOV 15 - SO 10-Zázemí venkovních sportovišť </v>
      </c>
      <c r="F91" s="387"/>
      <c r="G91" s="387"/>
      <c r="H91" s="387"/>
      <c r="I91" s="162"/>
      <c r="J91" s="62"/>
      <c r="K91" s="62"/>
      <c r="L91" s="60"/>
    </row>
    <row r="92" spans="2:12" s="1" customFormat="1" ht="6.9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12" s="1" customFormat="1" ht="18" customHeight="1">
      <c r="B93" s="40"/>
      <c r="C93" s="64" t="s">
        <v>25</v>
      </c>
      <c r="D93" s="62"/>
      <c r="E93" s="62"/>
      <c r="F93" s="163" t="str">
        <f>F12</f>
        <v>Trutnov Na Nivách 568</v>
      </c>
      <c r="G93" s="62"/>
      <c r="H93" s="62"/>
      <c r="I93" s="164" t="s">
        <v>27</v>
      </c>
      <c r="J93" s="72" t="str">
        <f>IF(J12="","",J12)</f>
        <v>7. 1. 2017</v>
      </c>
      <c r="K93" s="62"/>
      <c r="L93" s="60"/>
    </row>
    <row r="94" spans="2:12" s="1" customFormat="1" ht="6.95" customHeight="1">
      <c r="B94" s="40"/>
      <c r="C94" s="62"/>
      <c r="D94" s="62"/>
      <c r="E94" s="62"/>
      <c r="F94" s="62"/>
      <c r="G94" s="62"/>
      <c r="H94" s="62"/>
      <c r="I94" s="162"/>
      <c r="J94" s="62"/>
      <c r="K94" s="62"/>
      <c r="L94" s="60"/>
    </row>
    <row r="95" spans="2:12" s="1" customFormat="1" ht="13.5">
      <c r="B95" s="40"/>
      <c r="C95" s="64" t="s">
        <v>31</v>
      </c>
      <c r="D95" s="62"/>
      <c r="E95" s="62"/>
      <c r="F95" s="163" t="str">
        <f>E15</f>
        <v>Město Trutnov</v>
      </c>
      <c r="G95" s="62"/>
      <c r="H95" s="62"/>
      <c r="I95" s="164" t="s">
        <v>37</v>
      </c>
      <c r="J95" s="163" t="str">
        <f>E21</f>
        <v>JIKA CZ  Hradec Králové</v>
      </c>
      <c r="K95" s="62"/>
      <c r="L95" s="60"/>
    </row>
    <row r="96" spans="2:12" s="1" customFormat="1" ht="14.45" customHeight="1">
      <c r="B96" s="40"/>
      <c r="C96" s="64" t="s">
        <v>35</v>
      </c>
      <c r="D96" s="62"/>
      <c r="E96" s="62"/>
      <c r="F96" s="163" t="str">
        <f>IF(E18="","",E18)</f>
        <v/>
      </c>
      <c r="G96" s="62"/>
      <c r="H96" s="62"/>
      <c r="I96" s="162"/>
      <c r="J96" s="62"/>
      <c r="K96" s="62"/>
      <c r="L96" s="60"/>
    </row>
    <row r="97" spans="2:12" s="1" customFormat="1" ht="10.35" customHeight="1">
      <c r="B97" s="40"/>
      <c r="C97" s="62"/>
      <c r="D97" s="62"/>
      <c r="E97" s="62"/>
      <c r="F97" s="62"/>
      <c r="G97" s="62"/>
      <c r="H97" s="62"/>
      <c r="I97" s="162"/>
      <c r="J97" s="62"/>
      <c r="K97" s="62"/>
      <c r="L97" s="60"/>
    </row>
    <row r="98" spans="2:20" s="9" customFormat="1" ht="29.25" customHeight="1">
      <c r="B98" s="165"/>
      <c r="C98" s="166" t="s">
        <v>189</v>
      </c>
      <c r="D98" s="167" t="s">
        <v>60</v>
      </c>
      <c r="E98" s="167" t="s">
        <v>56</v>
      </c>
      <c r="F98" s="167" t="s">
        <v>190</v>
      </c>
      <c r="G98" s="167" t="s">
        <v>191</v>
      </c>
      <c r="H98" s="167" t="s">
        <v>192</v>
      </c>
      <c r="I98" s="168" t="s">
        <v>193</v>
      </c>
      <c r="J98" s="167" t="s">
        <v>183</v>
      </c>
      <c r="K98" s="169" t="s">
        <v>194</v>
      </c>
      <c r="L98" s="170"/>
      <c r="M98" s="80" t="s">
        <v>195</v>
      </c>
      <c r="N98" s="81" t="s">
        <v>45</v>
      </c>
      <c r="O98" s="81" t="s">
        <v>196</v>
      </c>
      <c r="P98" s="81" t="s">
        <v>197</v>
      </c>
      <c r="Q98" s="81" t="s">
        <v>198</v>
      </c>
      <c r="R98" s="81" t="s">
        <v>199</v>
      </c>
      <c r="S98" s="81" t="s">
        <v>200</v>
      </c>
      <c r="T98" s="82" t="s">
        <v>201</v>
      </c>
    </row>
    <row r="99" spans="2:63" s="1" customFormat="1" ht="29.25" customHeight="1">
      <c r="B99" s="40"/>
      <c r="C99" s="86" t="s">
        <v>184</v>
      </c>
      <c r="D99" s="62"/>
      <c r="E99" s="62"/>
      <c r="F99" s="62"/>
      <c r="G99" s="62"/>
      <c r="H99" s="62"/>
      <c r="I99" s="162"/>
      <c r="J99" s="171">
        <f>BK99</f>
        <v>0</v>
      </c>
      <c r="K99" s="62"/>
      <c r="L99" s="60"/>
      <c r="M99" s="83"/>
      <c r="N99" s="84"/>
      <c r="O99" s="84"/>
      <c r="P99" s="172">
        <f>P100+P236+P348</f>
        <v>0</v>
      </c>
      <c r="Q99" s="84"/>
      <c r="R99" s="172">
        <f>R100+R236+R348</f>
        <v>251.37668064999997</v>
      </c>
      <c r="S99" s="84"/>
      <c r="T99" s="173">
        <f>T100+T236+T348</f>
        <v>218.12735</v>
      </c>
      <c r="AT99" s="23" t="s">
        <v>74</v>
      </c>
      <c r="AU99" s="23" t="s">
        <v>185</v>
      </c>
      <c r="BK99" s="174">
        <f>BK100+BK236+BK348</f>
        <v>0</v>
      </c>
    </row>
    <row r="100" spans="2:63" s="10" customFormat="1" ht="37.35" customHeight="1">
      <c r="B100" s="175"/>
      <c r="C100" s="176"/>
      <c r="D100" s="177" t="s">
        <v>74</v>
      </c>
      <c r="E100" s="178" t="s">
        <v>224</v>
      </c>
      <c r="F100" s="178" t="s">
        <v>461</v>
      </c>
      <c r="G100" s="176"/>
      <c r="H100" s="176"/>
      <c r="I100" s="179"/>
      <c r="J100" s="180">
        <f>BK100</f>
        <v>0</v>
      </c>
      <c r="K100" s="176"/>
      <c r="L100" s="181"/>
      <c r="M100" s="182"/>
      <c r="N100" s="183"/>
      <c r="O100" s="183"/>
      <c r="P100" s="184">
        <f>P101+P117+P131+P154+P159+P212+P228+P234</f>
        <v>0</v>
      </c>
      <c r="Q100" s="183"/>
      <c r="R100" s="184">
        <f>R101+R117+R131+R154+R159+R212+R228+R234</f>
        <v>241.07655996999998</v>
      </c>
      <c r="S100" s="183"/>
      <c r="T100" s="185">
        <f>T101+T117+T131+T154+T159+T212+T228+T234</f>
        <v>218.12735</v>
      </c>
      <c r="AR100" s="186" t="s">
        <v>24</v>
      </c>
      <c r="AT100" s="187" t="s">
        <v>74</v>
      </c>
      <c r="AU100" s="187" t="s">
        <v>75</v>
      </c>
      <c r="AY100" s="186" t="s">
        <v>205</v>
      </c>
      <c r="BK100" s="188">
        <f>BK101+BK117+BK131+BK154+BK159+BK212+BK228+BK234</f>
        <v>0</v>
      </c>
    </row>
    <row r="101" spans="2:63" s="10" customFormat="1" ht="19.9" customHeight="1">
      <c r="B101" s="175"/>
      <c r="C101" s="176"/>
      <c r="D101" s="189" t="s">
        <v>74</v>
      </c>
      <c r="E101" s="190" t="s">
        <v>24</v>
      </c>
      <c r="F101" s="190" t="s">
        <v>462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SUM(P102:P116)</f>
        <v>0</v>
      </c>
      <c r="Q101" s="183"/>
      <c r="R101" s="184">
        <f>SUM(R102:R116)</f>
        <v>0</v>
      </c>
      <c r="S101" s="183"/>
      <c r="T101" s="185">
        <f>SUM(T102:T116)</f>
        <v>6.8016000000000005</v>
      </c>
      <c r="AR101" s="186" t="s">
        <v>24</v>
      </c>
      <c r="AT101" s="187" t="s">
        <v>74</v>
      </c>
      <c r="AU101" s="187" t="s">
        <v>24</v>
      </c>
      <c r="AY101" s="186" t="s">
        <v>205</v>
      </c>
      <c r="BK101" s="188">
        <f>SUM(BK102:BK116)</f>
        <v>0</v>
      </c>
    </row>
    <row r="102" spans="2:65" s="1" customFormat="1" ht="22.5" customHeight="1">
      <c r="B102" s="40"/>
      <c r="C102" s="192" t="s">
        <v>204</v>
      </c>
      <c r="D102" s="192" t="s">
        <v>208</v>
      </c>
      <c r="E102" s="193" t="s">
        <v>2833</v>
      </c>
      <c r="F102" s="194" t="s">
        <v>2834</v>
      </c>
      <c r="G102" s="195" t="s">
        <v>494</v>
      </c>
      <c r="H102" s="196">
        <v>26.16</v>
      </c>
      <c r="I102" s="197"/>
      <c r="J102" s="198">
        <f>ROUND(I102*H102,2)</f>
        <v>0</v>
      </c>
      <c r="K102" s="194" t="s">
        <v>466</v>
      </c>
      <c r="L102" s="60"/>
      <c r="M102" s="199" t="s">
        <v>22</v>
      </c>
      <c r="N102" s="205" t="s">
        <v>46</v>
      </c>
      <c r="O102" s="41"/>
      <c r="P102" s="206">
        <f>O102*H102</f>
        <v>0</v>
      </c>
      <c r="Q102" s="206">
        <v>0</v>
      </c>
      <c r="R102" s="206">
        <f>Q102*H102</f>
        <v>0</v>
      </c>
      <c r="S102" s="206">
        <v>0.26</v>
      </c>
      <c r="T102" s="207">
        <f>S102*H102</f>
        <v>6.8016000000000005</v>
      </c>
      <c r="AR102" s="23" t="s">
        <v>266</v>
      </c>
      <c r="AT102" s="23" t="s">
        <v>208</v>
      </c>
      <c r="AU102" s="23" t="s">
        <v>84</v>
      </c>
      <c r="AY102" s="23" t="s">
        <v>205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24</v>
      </c>
      <c r="BK102" s="204">
        <f>ROUND(I102*H102,2)</f>
        <v>0</v>
      </c>
      <c r="BL102" s="23" t="s">
        <v>266</v>
      </c>
      <c r="BM102" s="23" t="s">
        <v>2835</v>
      </c>
    </row>
    <row r="103" spans="2:51" s="12" customFormat="1" ht="13.5">
      <c r="B103" s="220"/>
      <c r="C103" s="221"/>
      <c r="D103" s="222" t="s">
        <v>255</v>
      </c>
      <c r="E103" s="223" t="s">
        <v>22</v>
      </c>
      <c r="F103" s="224" t="s">
        <v>2836</v>
      </c>
      <c r="G103" s="221"/>
      <c r="H103" s="225">
        <v>26.16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255</v>
      </c>
      <c r="AU103" s="231" t="s">
        <v>84</v>
      </c>
      <c r="AV103" s="12" t="s">
        <v>84</v>
      </c>
      <c r="AW103" s="12" t="s">
        <v>39</v>
      </c>
      <c r="AX103" s="12" t="s">
        <v>24</v>
      </c>
      <c r="AY103" s="231" t="s">
        <v>205</v>
      </c>
    </row>
    <row r="104" spans="2:65" s="1" customFormat="1" ht="22.5" customHeight="1">
      <c r="B104" s="40"/>
      <c r="C104" s="192" t="s">
        <v>286</v>
      </c>
      <c r="D104" s="192" t="s">
        <v>208</v>
      </c>
      <c r="E104" s="193" t="s">
        <v>2837</v>
      </c>
      <c r="F104" s="194" t="s">
        <v>2838</v>
      </c>
      <c r="G104" s="195" t="s">
        <v>465</v>
      </c>
      <c r="H104" s="196">
        <v>33.576</v>
      </c>
      <c r="I104" s="197"/>
      <c r="J104" s="198">
        <f>ROUND(I104*H104,2)</f>
        <v>0</v>
      </c>
      <c r="K104" s="194" t="s">
        <v>466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3" t="s">
        <v>266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266</v>
      </c>
      <c r="BM104" s="23" t="s">
        <v>2839</v>
      </c>
    </row>
    <row r="105" spans="2:51" s="12" customFormat="1" ht="13.5">
      <c r="B105" s="220"/>
      <c r="C105" s="221"/>
      <c r="D105" s="222" t="s">
        <v>255</v>
      </c>
      <c r="E105" s="223" t="s">
        <v>22</v>
      </c>
      <c r="F105" s="224" t="s">
        <v>2840</v>
      </c>
      <c r="G105" s="221"/>
      <c r="H105" s="225">
        <v>33.576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255</v>
      </c>
      <c r="AU105" s="231" t="s">
        <v>84</v>
      </c>
      <c r="AV105" s="12" t="s">
        <v>84</v>
      </c>
      <c r="AW105" s="12" t="s">
        <v>39</v>
      </c>
      <c r="AX105" s="12" t="s">
        <v>24</v>
      </c>
      <c r="AY105" s="231" t="s">
        <v>205</v>
      </c>
    </row>
    <row r="106" spans="2:65" s="1" customFormat="1" ht="22.5" customHeight="1">
      <c r="B106" s="40"/>
      <c r="C106" s="192" t="s">
        <v>291</v>
      </c>
      <c r="D106" s="192" t="s">
        <v>208</v>
      </c>
      <c r="E106" s="193" t="s">
        <v>2841</v>
      </c>
      <c r="F106" s="194" t="s">
        <v>2842</v>
      </c>
      <c r="G106" s="195" t="s">
        <v>465</v>
      </c>
      <c r="H106" s="196">
        <v>29.88</v>
      </c>
      <c r="I106" s="197"/>
      <c r="J106" s="198">
        <f>ROUND(I106*H106,2)</f>
        <v>0</v>
      </c>
      <c r="K106" s="194" t="s">
        <v>466</v>
      </c>
      <c r="L106" s="60"/>
      <c r="M106" s="199" t="s">
        <v>22</v>
      </c>
      <c r="N106" s="205" t="s">
        <v>46</v>
      </c>
      <c r="O106" s="41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3" t="s">
        <v>266</v>
      </c>
      <c r="AT106" s="23" t="s">
        <v>208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266</v>
      </c>
      <c r="BM106" s="23" t="s">
        <v>2843</v>
      </c>
    </row>
    <row r="107" spans="2:51" s="12" customFormat="1" ht="13.5">
      <c r="B107" s="220"/>
      <c r="C107" s="221"/>
      <c r="D107" s="222" t="s">
        <v>255</v>
      </c>
      <c r="E107" s="223" t="s">
        <v>22</v>
      </c>
      <c r="F107" s="224" t="s">
        <v>2844</v>
      </c>
      <c r="G107" s="221"/>
      <c r="H107" s="225">
        <v>29.88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255</v>
      </c>
      <c r="AU107" s="231" t="s">
        <v>84</v>
      </c>
      <c r="AV107" s="12" t="s">
        <v>84</v>
      </c>
      <c r="AW107" s="12" t="s">
        <v>39</v>
      </c>
      <c r="AX107" s="12" t="s">
        <v>24</v>
      </c>
      <c r="AY107" s="231" t="s">
        <v>205</v>
      </c>
    </row>
    <row r="108" spans="2:65" s="1" customFormat="1" ht="22.5" customHeight="1">
      <c r="B108" s="40"/>
      <c r="C108" s="192" t="s">
        <v>29</v>
      </c>
      <c r="D108" s="192" t="s">
        <v>208</v>
      </c>
      <c r="E108" s="193" t="s">
        <v>2845</v>
      </c>
      <c r="F108" s="194" t="s">
        <v>2846</v>
      </c>
      <c r="G108" s="195" t="s">
        <v>465</v>
      </c>
      <c r="H108" s="196">
        <v>14.94</v>
      </c>
      <c r="I108" s="197"/>
      <c r="J108" s="198">
        <f>ROUND(I108*H108,2)</f>
        <v>0</v>
      </c>
      <c r="K108" s="194" t="s">
        <v>466</v>
      </c>
      <c r="L108" s="60"/>
      <c r="M108" s="199" t="s">
        <v>22</v>
      </c>
      <c r="N108" s="205" t="s">
        <v>46</v>
      </c>
      <c r="O108" s="41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3" t="s">
        <v>266</v>
      </c>
      <c r="AT108" s="23" t="s">
        <v>208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266</v>
      </c>
      <c r="BM108" s="23" t="s">
        <v>2847</v>
      </c>
    </row>
    <row r="109" spans="2:51" s="12" customFormat="1" ht="13.5">
      <c r="B109" s="220"/>
      <c r="C109" s="221"/>
      <c r="D109" s="222" t="s">
        <v>255</v>
      </c>
      <c r="E109" s="223" t="s">
        <v>22</v>
      </c>
      <c r="F109" s="224" t="s">
        <v>2848</v>
      </c>
      <c r="G109" s="221"/>
      <c r="H109" s="225">
        <v>14.94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255</v>
      </c>
      <c r="AU109" s="231" t="s">
        <v>84</v>
      </c>
      <c r="AV109" s="12" t="s">
        <v>84</v>
      </c>
      <c r="AW109" s="12" t="s">
        <v>39</v>
      </c>
      <c r="AX109" s="12" t="s">
        <v>24</v>
      </c>
      <c r="AY109" s="231" t="s">
        <v>205</v>
      </c>
    </row>
    <row r="110" spans="2:65" s="1" customFormat="1" ht="22.5" customHeight="1">
      <c r="B110" s="40"/>
      <c r="C110" s="192" t="s">
        <v>300</v>
      </c>
      <c r="D110" s="192" t="s">
        <v>208</v>
      </c>
      <c r="E110" s="193" t="s">
        <v>473</v>
      </c>
      <c r="F110" s="194" t="s">
        <v>474</v>
      </c>
      <c r="G110" s="195" t="s">
        <v>465</v>
      </c>
      <c r="H110" s="196">
        <v>29.88</v>
      </c>
      <c r="I110" s="197"/>
      <c r="J110" s="198">
        <f>ROUND(I110*H110,2)</f>
        <v>0</v>
      </c>
      <c r="K110" s="194" t="s">
        <v>466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3" t="s">
        <v>266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266</v>
      </c>
      <c r="BM110" s="23" t="s">
        <v>2849</v>
      </c>
    </row>
    <row r="111" spans="2:65" s="1" customFormat="1" ht="22.5" customHeight="1">
      <c r="B111" s="40"/>
      <c r="C111" s="192" t="s">
        <v>305</v>
      </c>
      <c r="D111" s="192" t="s">
        <v>208</v>
      </c>
      <c r="E111" s="193" t="s">
        <v>2509</v>
      </c>
      <c r="F111" s="194" t="s">
        <v>2510</v>
      </c>
      <c r="G111" s="195" t="s">
        <v>465</v>
      </c>
      <c r="H111" s="196">
        <v>29.88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2850</v>
      </c>
    </row>
    <row r="112" spans="2:65" s="1" customFormat="1" ht="22.5" customHeight="1">
      <c r="B112" s="40"/>
      <c r="C112" s="192" t="s">
        <v>310</v>
      </c>
      <c r="D112" s="192" t="s">
        <v>208</v>
      </c>
      <c r="E112" s="193" t="s">
        <v>480</v>
      </c>
      <c r="F112" s="194" t="s">
        <v>481</v>
      </c>
      <c r="G112" s="195" t="s">
        <v>465</v>
      </c>
      <c r="H112" s="196">
        <v>29.88</v>
      </c>
      <c r="I112" s="197"/>
      <c r="J112" s="198">
        <f>ROUND(I112*H112,2)</f>
        <v>0</v>
      </c>
      <c r="K112" s="194" t="s">
        <v>466</v>
      </c>
      <c r="L112" s="60"/>
      <c r="M112" s="199" t="s">
        <v>22</v>
      </c>
      <c r="N112" s="205" t="s">
        <v>46</v>
      </c>
      <c r="O112" s="41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3" t="s">
        <v>266</v>
      </c>
      <c r="AT112" s="23" t="s">
        <v>208</v>
      </c>
      <c r="AU112" s="23" t="s">
        <v>84</v>
      </c>
      <c r="AY112" s="23" t="s">
        <v>205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24</v>
      </c>
      <c r="BK112" s="204">
        <f>ROUND(I112*H112,2)</f>
        <v>0</v>
      </c>
      <c r="BL112" s="23" t="s">
        <v>266</v>
      </c>
      <c r="BM112" s="23" t="s">
        <v>2851</v>
      </c>
    </row>
    <row r="113" spans="2:65" s="1" customFormat="1" ht="22.5" customHeight="1">
      <c r="B113" s="40"/>
      <c r="C113" s="192" t="s">
        <v>315</v>
      </c>
      <c r="D113" s="192" t="s">
        <v>208</v>
      </c>
      <c r="E113" s="193" t="s">
        <v>483</v>
      </c>
      <c r="F113" s="194" t="s">
        <v>484</v>
      </c>
      <c r="G113" s="195" t="s">
        <v>485</v>
      </c>
      <c r="H113" s="196">
        <v>53.784</v>
      </c>
      <c r="I113" s="197"/>
      <c r="J113" s="198">
        <f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24</v>
      </c>
      <c r="BK113" s="204">
        <f>ROUND(I113*H113,2)</f>
        <v>0</v>
      </c>
      <c r="BL113" s="23" t="s">
        <v>266</v>
      </c>
      <c r="BM113" s="23" t="s">
        <v>2852</v>
      </c>
    </row>
    <row r="114" spans="2:51" s="12" customFormat="1" ht="13.5">
      <c r="B114" s="220"/>
      <c r="C114" s="221"/>
      <c r="D114" s="222" t="s">
        <v>255</v>
      </c>
      <c r="E114" s="223" t="s">
        <v>22</v>
      </c>
      <c r="F114" s="224" t="s">
        <v>2853</v>
      </c>
      <c r="G114" s="221"/>
      <c r="H114" s="225">
        <v>53.784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255</v>
      </c>
      <c r="AU114" s="231" t="s">
        <v>84</v>
      </c>
      <c r="AV114" s="12" t="s">
        <v>84</v>
      </c>
      <c r="AW114" s="12" t="s">
        <v>39</v>
      </c>
      <c r="AX114" s="12" t="s">
        <v>24</v>
      </c>
      <c r="AY114" s="231" t="s">
        <v>205</v>
      </c>
    </row>
    <row r="115" spans="2:65" s="1" customFormat="1" ht="22.5" customHeight="1">
      <c r="B115" s="40"/>
      <c r="C115" s="192" t="s">
        <v>10</v>
      </c>
      <c r="D115" s="192" t="s">
        <v>208</v>
      </c>
      <c r="E115" s="193" t="s">
        <v>492</v>
      </c>
      <c r="F115" s="194" t="s">
        <v>493</v>
      </c>
      <c r="G115" s="195" t="s">
        <v>494</v>
      </c>
      <c r="H115" s="196">
        <v>134.303</v>
      </c>
      <c r="I115" s="197"/>
      <c r="J115" s="198">
        <f>ROUND(I115*H115,2)</f>
        <v>0</v>
      </c>
      <c r="K115" s="194" t="s">
        <v>466</v>
      </c>
      <c r="L115" s="60"/>
      <c r="M115" s="199" t="s">
        <v>22</v>
      </c>
      <c r="N115" s="205" t="s">
        <v>46</v>
      </c>
      <c r="O115" s="41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23" t="s">
        <v>266</v>
      </c>
      <c r="AT115" s="23" t="s">
        <v>208</v>
      </c>
      <c r="AU115" s="23" t="s">
        <v>84</v>
      </c>
      <c r="AY115" s="23" t="s">
        <v>205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24</v>
      </c>
      <c r="BK115" s="204">
        <f>ROUND(I115*H115,2)</f>
        <v>0</v>
      </c>
      <c r="BL115" s="23" t="s">
        <v>266</v>
      </c>
      <c r="BM115" s="23" t="s">
        <v>2854</v>
      </c>
    </row>
    <row r="116" spans="2:51" s="12" customFormat="1" ht="13.5">
      <c r="B116" s="220"/>
      <c r="C116" s="221"/>
      <c r="D116" s="210" t="s">
        <v>255</v>
      </c>
      <c r="E116" s="232" t="s">
        <v>22</v>
      </c>
      <c r="F116" s="233" t="s">
        <v>2855</v>
      </c>
      <c r="G116" s="221"/>
      <c r="H116" s="234">
        <v>134.303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255</v>
      </c>
      <c r="AU116" s="231" t="s">
        <v>84</v>
      </c>
      <c r="AV116" s="12" t="s">
        <v>84</v>
      </c>
      <c r="AW116" s="12" t="s">
        <v>39</v>
      </c>
      <c r="AX116" s="12" t="s">
        <v>24</v>
      </c>
      <c r="AY116" s="231" t="s">
        <v>205</v>
      </c>
    </row>
    <row r="117" spans="2:63" s="10" customFormat="1" ht="29.85" customHeight="1">
      <c r="B117" s="175"/>
      <c r="C117" s="176"/>
      <c r="D117" s="189" t="s">
        <v>74</v>
      </c>
      <c r="E117" s="190" t="s">
        <v>84</v>
      </c>
      <c r="F117" s="190" t="s">
        <v>497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SUM(P118:P130)</f>
        <v>0</v>
      </c>
      <c r="Q117" s="183"/>
      <c r="R117" s="184">
        <f>SUM(R118:R130)</f>
        <v>124.83125573</v>
      </c>
      <c r="S117" s="183"/>
      <c r="T117" s="185">
        <f>SUM(T118:T130)</f>
        <v>0</v>
      </c>
      <c r="AR117" s="186" t="s">
        <v>24</v>
      </c>
      <c r="AT117" s="187" t="s">
        <v>74</v>
      </c>
      <c r="AU117" s="187" t="s">
        <v>24</v>
      </c>
      <c r="AY117" s="186" t="s">
        <v>205</v>
      </c>
      <c r="BK117" s="188">
        <f>SUM(BK118:BK130)</f>
        <v>0</v>
      </c>
    </row>
    <row r="118" spans="2:65" s="1" customFormat="1" ht="22.5" customHeight="1">
      <c r="B118" s="40"/>
      <c r="C118" s="192" t="s">
        <v>377</v>
      </c>
      <c r="D118" s="192" t="s">
        <v>208</v>
      </c>
      <c r="E118" s="193" t="s">
        <v>2856</v>
      </c>
      <c r="F118" s="194" t="s">
        <v>2857</v>
      </c>
      <c r="G118" s="195" t="s">
        <v>465</v>
      </c>
      <c r="H118" s="196">
        <v>19.214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2.45329</v>
      </c>
      <c r="R118" s="206">
        <f>Q118*H118</f>
        <v>47.137514059999994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2858</v>
      </c>
    </row>
    <row r="119" spans="2:51" s="12" customFormat="1" ht="13.5">
      <c r="B119" s="220"/>
      <c r="C119" s="221"/>
      <c r="D119" s="222" t="s">
        <v>255</v>
      </c>
      <c r="E119" s="223" t="s">
        <v>22</v>
      </c>
      <c r="F119" s="224" t="s">
        <v>2859</v>
      </c>
      <c r="G119" s="221"/>
      <c r="H119" s="225">
        <v>19.214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255</v>
      </c>
      <c r="AU119" s="231" t="s">
        <v>84</v>
      </c>
      <c r="AV119" s="12" t="s">
        <v>84</v>
      </c>
      <c r="AW119" s="12" t="s">
        <v>39</v>
      </c>
      <c r="AX119" s="12" t="s">
        <v>24</v>
      </c>
      <c r="AY119" s="231" t="s">
        <v>205</v>
      </c>
    </row>
    <row r="120" spans="2:65" s="1" customFormat="1" ht="22.5" customHeight="1">
      <c r="B120" s="40"/>
      <c r="C120" s="192" t="s">
        <v>382</v>
      </c>
      <c r="D120" s="192" t="s">
        <v>208</v>
      </c>
      <c r="E120" s="193" t="s">
        <v>520</v>
      </c>
      <c r="F120" s="194" t="s">
        <v>521</v>
      </c>
      <c r="G120" s="195" t="s">
        <v>494</v>
      </c>
      <c r="H120" s="196">
        <v>7.686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0.00103</v>
      </c>
      <c r="R120" s="206">
        <f>Q120*H120</f>
        <v>0.007916580000000001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2860</v>
      </c>
    </row>
    <row r="121" spans="2:51" s="12" customFormat="1" ht="13.5">
      <c r="B121" s="220"/>
      <c r="C121" s="221"/>
      <c r="D121" s="222" t="s">
        <v>255</v>
      </c>
      <c r="E121" s="223" t="s">
        <v>22</v>
      </c>
      <c r="F121" s="224" t="s">
        <v>2861</v>
      </c>
      <c r="G121" s="221"/>
      <c r="H121" s="225">
        <v>7.686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24</v>
      </c>
      <c r="AY121" s="231" t="s">
        <v>205</v>
      </c>
    </row>
    <row r="122" spans="2:65" s="1" customFormat="1" ht="22.5" customHeight="1">
      <c r="B122" s="40"/>
      <c r="C122" s="192" t="s">
        <v>387</v>
      </c>
      <c r="D122" s="192" t="s">
        <v>208</v>
      </c>
      <c r="E122" s="193" t="s">
        <v>524</v>
      </c>
      <c r="F122" s="194" t="s">
        <v>525</v>
      </c>
      <c r="G122" s="195" t="s">
        <v>494</v>
      </c>
      <c r="H122" s="196">
        <v>7.686</v>
      </c>
      <c r="I122" s="197"/>
      <c r="J122" s="198">
        <f>ROUND(I122*H122,2)</f>
        <v>0</v>
      </c>
      <c r="K122" s="194" t="s">
        <v>466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3" t="s">
        <v>266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266</v>
      </c>
      <c r="BM122" s="23" t="s">
        <v>2862</v>
      </c>
    </row>
    <row r="123" spans="2:65" s="1" customFormat="1" ht="22.5" customHeight="1">
      <c r="B123" s="40"/>
      <c r="C123" s="192" t="s">
        <v>392</v>
      </c>
      <c r="D123" s="192" t="s">
        <v>208</v>
      </c>
      <c r="E123" s="193" t="s">
        <v>2863</v>
      </c>
      <c r="F123" s="194" t="s">
        <v>2864</v>
      </c>
      <c r="G123" s="195" t="s">
        <v>485</v>
      </c>
      <c r="H123" s="196">
        <v>0.783</v>
      </c>
      <c r="I123" s="197"/>
      <c r="J123" s="198">
        <f>ROUND(I123*H123,2)</f>
        <v>0</v>
      </c>
      <c r="K123" s="194" t="s">
        <v>466</v>
      </c>
      <c r="L123" s="60"/>
      <c r="M123" s="199" t="s">
        <v>22</v>
      </c>
      <c r="N123" s="205" t="s">
        <v>46</v>
      </c>
      <c r="O123" s="41"/>
      <c r="P123" s="206">
        <f>O123*H123</f>
        <v>0</v>
      </c>
      <c r="Q123" s="206">
        <v>1.05306</v>
      </c>
      <c r="R123" s="206">
        <f>Q123*H123</f>
        <v>0.8245459800000001</v>
      </c>
      <c r="S123" s="206">
        <v>0</v>
      </c>
      <c r="T123" s="207">
        <f>S123*H123</f>
        <v>0</v>
      </c>
      <c r="AR123" s="23" t="s">
        <v>266</v>
      </c>
      <c r="AT123" s="23" t="s">
        <v>208</v>
      </c>
      <c r="AU123" s="23" t="s">
        <v>84</v>
      </c>
      <c r="AY123" s="23" t="s">
        <v>205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24</v>
      </c>
      <c r="BK123" s="204">
        <f>ROUND(I123*H123,2)</f>
        <v>0</v>
      </c>
      <c r="BL123" s="23" t="s">
        <v>266</v>
      </c>
      <c r="BM123" s="23" t="s">
        <v>2865</v>
      </c>
    </row>
    <row r="124" spans="2:51" s="12" customFormat="1" ht="13.5">
      <c r="B124" s="220"/>
      <c r="C124" s="221"/>
      <c r="D124" s="222" t="s">
        <v>255</v>
      </c>
      <c r="E124" s="223" t="s">
        <v>22</v>
      </c>
      <c r="F124" s="224" t="s">
        <v>2866</v>
      </c>
      <c r="G124" s="221"/>
      <c r="H124" s="225">
        <v>0.783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255</v>
      </c>
      <c r="AU124" s="231" t="s">
        <v>84</v>
      </c>
      <c r="AV124" s="12" t="s">
        <v>84</v>
      </c>
      <c r="AW124" s="12" t="s">
        <v>39</v>
      </c>
      <c r="AX124" s="12" t="s">
        <v>24</v>
      </c>
      <c r="AY124" s="231" t="s">
        <v>205</v>
      </c>
    </row>
    <row r="125" spans="2:65" s="1" customFormat="1" ht="22.5" customHeight="1">
      <c r="B125" s="40"/>
      <c r="C125" s="192" t="s">
        <v>253</v>
      </c>
      <c r="D125" s="192" t="s">
        <v>208</v>
      </c>
      <c r="E125" s="193" t="s">
        <v>2867</v>
      </c>
      <c r="F125" s="194" t="s">
        <v>2868</v>
      </c>
      <c r="G125" s="195" t="s">
        <v>465</v>
      </c>
      <c r="H125" s="196">
        <v>30.926</v>
      </c>
      <c r="I125" s="197"/>
      <c r="J125" s="198">
        <f>ROUND(I125*H125,2)</f>
        <v>0</v>
      </c>
      <c r="K125" s="194" t="s">
        <v>466</v>
      </c>
      <c r="L125" s="60"/>
      <c r="M125" s="199" t="s">
        <v>22</v>
      </c>
      <c r="N125" s="205" t="s">
        <v>46</v>
      </c>
      <c r="O125" s="41"/>
      <c r="P125" s="206">
        <f>O125*H125</f>
        <v>0</v>
      </c>
      <c r="Q125" s="206">
        <v>2.25634</v>
      </c>
      <c r="R125" s="206">
        <f>Q125*H125</f>
        <v>69.77957083999999</v>
      </c>
      <c r="S125" s="206">
        <v>0</v>
      </c>
      <c r="T125" s="207">
        <f>S125*H125</f>
        <v>0</v>
      </c>
      <c r="AR125" s="23" t="s">
        <v>266</v>
      </c>
      <c r="AT125" s="23" t="s">
        <v>208</v>
      </c>
      <c r="AU125" s="23" t="s">
        <v>84</v>
      </c>
      <c r="AY125" s="23" t="s">
        <v>205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24</v>
      </c>
      <c r="BK125" s="204">
        <f>ROUND(I125*H125,2)</f>
        <v>0</v>
      </c>
      <c r="BL125" s="23" t="s">
        <v>266</v>
      </c>
      <c r="BM125" s="23" t="s">
        <v>2869</v>
      </c>
    </row>
    <row r="126" spans="2:51" s="12" customFormat="1" ht="13.5">
      <c r="B126" s="220"/>
      <c r="C126" s="221"/>
      <c r="D126" s="222" t="s">
        <v>255</v>
      </c>
      <c r="E126" s="223" t="s">
        <v>22</v>
      </c>
      <c r="F126" s="224" t="s">
        <v>2870</v>
      </c>
      <c r="G126" s="221"/>
      <c r="H126" s="225">
        <v>30.926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255</v>
      </c>
      <c r="AU126" s="231" t="s">
        <v>84</v>
      </c>
      <c r="AV126" s="12" t="s">
        <v>84</v>
      </c>
      <c r="AW126" s="12" t="s">
        <v>39</v>
      </c>
      <c r="AX126" s="12" t="s">
        <v>24</v>
      </c>
      <c r="AY126" s="231" t="s">
        <v>205</v>
      </c>
    </row>
    <row r="127" spans="2:65" s="1" customFormat="1" ht="31.5" customHeight="1">
      <c r="B127" s="40"/>
      <c r="C127" s="192" t="s">
        <v>328</v>
      </c>
      <c r="D127" s="192" t="s">
        <v>208</v>
      </c>
      <c r="E127" s="193" t="s">
        <v>2871</v>
      </c>
      <c r="F127" s="194" t="s">
        <v>2872</v>
      </c>
      <c r="G127" s="195" t="s">
        <v>494</v>
      </c>
      <c r="H127" s="196">
        <v>12.45</v>
      </c>
      <c r="I127" s="197"/>
      <c r="J127" s="198">
        <f>ROUND(I127*H127,2)</f>
        <v>0</v>
      </c>
      <c r="K127" s="194" t="s">
        <v>466</v>
      </c>
      <c r="L127" s="60"/>
      <c r="M127" s="199" t="s">
        <v>22</v>
      </c>
      <c r="N127" s="205" t="s">
        <v>46</v>
      </c>
      <c r="O127" s="41"/>
      <c r="P127" s="206">
        <f>O127*H127</f>
        <v>0</v>
      </c>
      <c r="Q127" s="206">
        <v>0.55291</v>
      </c>
      <c r="R127" s="206">
        <f>Q127*H127</f>
        <v>6.883729499999999</v>
      </c>
      <c r="S127" s="206">
        <v>0</v>
      </c>
      <c r="T127" s="207">
        <f>S127*H127</f>
        <v>0</v>
      </c>
      <c r="AR127" s="23" t="s">
        <v>266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266</v>
      </c>
      <c r="BM127" s="23" t="s">
        <v>2873</v>
      </c>
    </row>
    <row r="128" spans="2:51" s="12" customFormat="1" ht="13.5">
      <c r="B128" s="220"/>
      <c r="C128" s="221"/>
      <c r="D128" s="222" t="s">
        <v>255</v>
      </c>
      <c r="E128" s="223" t="s">
        <v>22</v>
      </c>
      <c r="F128" s="224" t="s">
        <v>2874</v>
      </c>
      <c r="G128" s="221"/>
      <c r="H128" s="225">
        <v>12.45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255</v>
      </c>
      <c r="AU128" s="231" t="s">
        <v>84</v>
      </c>
      <c r="AV128" s="12" t="s">
        <v>84</v>
      </c>
      <c r="AW128" s="12" t="s">
        <v>39</v>
      </c>
      <c r="AX128" s="12" t="s">
        <v>24</v>
      </c>
      <c r="AY128" s="231" t="s">
        <v>205</v>
      </c>
    </row>
    <row r="129" spans="2:65" s="1" customFormat="1" ht="22.5" customHeight="1">
      <c r="B129" s="40"/>
      <c r="C129" s="192" t="s">
        <v>333</v>
      </c>
      <c r="D129" s="192" t="s">
        <v>208</v>
      </c>
      <c r="E129" s="193" t="s">
        <v>556</v>
      </c>
      <c r="F129" s="194" t="s">
        <v>557</v>
      </c>
      <c r="G129" s="195" t="s">
        <v>485</v>
      </c>
      <c r="H129" s="196">
        <v>0.187</v>
      </c>
      <c r="I129" s="197"/>
      <c r="J129" s="198">
        <f>ROUND(I129*H129,2)</f>
        <v>0</v>
      </c>
      <c r="K129" s="194" t="s">
        <v>466</v>
      </c>
      <c r="L129" s="60"/>
      <c r="M129" s="199" t="s">
        <v>22</v>
      </c>
      <c r="N129" s="205" t="s">
        <v>46</v>
      </c>
      <c r="O129" s="41"/>
      <c r="P129" s="206">
        <f>O129*H129</f>
        <v>0</v>
      </c>
      <c r="Q129" s="206">
        <v>1.05871</v>
      </c>
      <c r="R129" s="206">
        <f>Q129*H129</f>
        <v>0.19797877</v>
      </c>
      <c r="S129" s="206">
        <v>0</v>
      </c>
      <c r="T129" s="207">
        <f>S129*H129</f>
        <v>0</v>
      </c>
      <c r="AR129" s="23" t="s">
        <v>266</v>
      </c>
      <c r="AT129" s="23" t="s">
        <v>208</v>
      </c>
      <c r="AU129" s="23" t="s">
        <v>84</v>
      </c>
      <c r="AY129" s="23" t="s">
        <v>205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24</v>
      </c>
      <c r="BK129" s="204">
        <f>ROUND(I129*H129,2)</f>
        <v>0</v>
      </c>
      <c r="BL129" s="23" t="s">
        <v>266</v>
      </c>
      <c r="BM129" s="23" t="s">
        <v>2875</v>
      </c>
    </row>
    <row r="130" spans="2:51" s="12" customFormat="1" ht="13.5">
      <c r="B130" s="220"/>
      <c r="C130" s="221"/>
      <c r="D130" s="210" t="s">
        <v>255</v>
      </c>
      <c r="E130" s="232" t="s">
        <v>22</v>
      </c>
      <c r="F130" s="233" t="s">
        <v>2876</v>
      </c>
      <c r="G130" s="221"/>
      <c r="H130" s="234">
        <v>0.187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255</v>
      </c>
      <c r="AU130" s="231" t="s">
        <v>84</v>
      </c>
      <c r="AV130" s="12" t="s">
        <v>84</v>
      </c>
      <c r="AW130" s="12" t="s">
        <v>39</v>
      </c>
      <c r="AX130" s="12" t="s">
        <v>24</v>
      </c>
      <c r="AY130" s="231" t="s">
        <v>205</v>
      </c>
    </row>
    <row r="131" spans="2:63" s="10" customFormat="1" ht="29.85" customHeight="1">
      <c r="B131" s="175"/>
      <c r="C131" s="176"/>
      <c r="D131" s="189" t="s">
        <v>74</v>
      </c>
      <c r="E131" s="190" t="s">
        <v>204</v>
      </c>
      <c r="F131" s="190" t="s">
        <v>560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SUM(P132:P153)</f>
        <v>0</v>
      </c>
      <c r="Q131" s="183"/>
      <c r="R131" s="184">
        <f>SUM(R132:R153)</f>
        <v>49.435485869999994</v>
      </c>
      <c r="S131" s="183"/>
      <c r="T131" s="185">
        <f>SUM(T132:T153)</f>
        <v>0</v>
      </c>
      <c r="AR131" s="186" t="s">
        <v>24</v>
      </c>
      <c r="AT131" s="187" t="s">
        <v>74</v>
      </c>
      <c r="AU131" s="187" t="s">
        <v>24</v>
      </c>
      <c r="AY131" s="186" t="s">
        <v>205</v>
      </c>
      <c r="BK131" s="188">
        <f>SUM(BK132:BK153)</f>
        <v>0</v>
      </c>
    </row>
    <row r="132" spans="2:65" s="1" customFormat="1" ht="31.5" customHeight="1">
      <c r="B132" s="40"/>
      <c r="C132" s="192" t="s">
        <v>628</v>
      </c>
      <c r="D132" s="192" t="s">
        <v>208</v>
      </c>
      <c r="E132" s="193" t="s">
        <v>2877</v>
      </c>
      <c r="F132" s="194" t="s">
        <v>2878</v>
      </c>
      <c r="G132" s="195" t="s">
        <v>494</v>
      </c>
      <c r="H132" s="196">
        <v>16.115</v>
      </c>
      <c r="I132" s="197"/>
      <c r="J132" s="198">
        <f>ROUND(I132*H132,2)</f>
        <v>0</v>
      </c>
      <c r="K132" s="194" t="s">
        <v>466</v>
      </c>
      <c r="L132" s="60"/>
      <c r="M132" s="199" t="s">
        <v>22</v>
      </c>
      <c r="N132" s="205" t="s">
        <v>46</v>
      </c>
      <c r="O132" s="41"/>
      <c r="P132" s="206">
        <f>O132*H132</f>
        <v>0</v>
      </c>
      <c r="Q132" s="206">
        <v>0.34662</v>
      </c>
      <c r="R132" s="206">
        <f>Q132*H132</f>
        <v>5.585781299999999</v>
      </c>
      <c r="S132" s="206">
        <v>0</v>
      </c>
      <c r="T132" s="207">
        <f>S132*H132</f>
        <v>0</v>
      </c>
      <c r="AR132" s="23" t="s">
        <v>266</v>
      </c>
      <c r="AT132" s="23" t="s">
        <v>208</v>
      </c>
      <c r="AU132" s="23" t="s">
        <v>84</v>
      </c>
      <c r="AY132" s="23" t="s">
        <v>205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24</v>
      </c>
      <c r="BK132" s="204">
        <f>ROUND(I132*H132,2)</f>
        <v>0</v>
      </c>
      <c r="BL132" s="23" t="s">
        <v>266</v>
      </c>
      <c r="BM132" s="23" t="s">
        <v>2879</v>
      </c>
    </row>
    <row r="133" spans="2:51" s="12" customFormat="1" ht="13.5">
      <c r="B133" s="220"/>
      <c r="C133" s="221"/>
      <c r="D133" s="222" t="s">
        <v>255</v>
      </c>
      <c r="E133" s="223" t="s">
        <v>22</v>
      </c>
      <c r="F133" s="224" t="s">
        <v>2880</v>
      </c>
      <c r="G133" s="221"/>
      <c r="H133" s="225">
        <v>16.115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255</v>
      </c>
      <c r="AU133" s="231" t="s">
        <v>84</v>
      </c>
      <c r="AV133" s="12" t="s">
        <v>84</v>
      </c>
      <c r="AW133" s="12" t="s">
        <v>39</v>
      </c>
      <c r="AX133" s="12" t="s">
        <v>24</v>
      </c>
      <c r="AY133" s="231" t="s">
        <v>205</v>
      </c>
    </row>
    <row r="134" spans="2:65" s="1" customFormat="1" ht="31.5" customHeight="1">
      <c r="B134" s="40"/>
      <c r="C134" s="192" t="s">
        <v>620</v>
      </c>
      <c r="D134" s="192" t="s">
        <v>208</v>
      </c>
      <c r="E134" s="193" t="s">
        <v>569</v>
      </c>
      <c r="F134" s="194" t="s">
        <v>570</v>
      </c>
      <c r="G134" s="195" t="s">
        <v>494</v>
      </c>
      <c r="H134" s="196">
        <v>12.575</v>
      </c>
      <c r="I134" s="197"/>
      <c r="J134" s="198">
        <f>ROUND(I134*H134,2)</f>
        <v>0</v>
      </c>
      <c r="K134" s="194" t="s">
        <v>466</v>
      </c>
      <c r="L134" s="60"/>
      <c r="M134" s="199" t="s">
        <v>22</v>
      </c>
      <c r="N134" s="205" t="s">
        <v>46</v>
      </c>
      <c r="O134" s="41"/>
      <c r="P134" s="206">
        <f>O134*H134</f>
        <v>0</v>
      </c>
      <c r="Q134" s="206">
        <v>0.2209</v>
      </c>
      <c r="R134" s="206">
        <f>Q134*H134</f>
        <v>2.7778175</v>
      </c>
      <c r="S134" s="206">
        <v>0</v>
      </c>
      <c r="T134" s="207">
        <f>S134*H134</f>
        <v>0</v>
      </c>
      <c r="AR134" s="23" t="s">
        <v>266</v>
      </c>
      <c r="AT134" s="23" t="s">
        <v>208</v>
      </c>
      <c r="AU134" s="23" t="s">
        <v>84</v>
      </c>
      <c r="AY134" s="23" t="s">
        <v>205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24</v>
      </c>
      <c r="BK134" s="204">
        <f>ROUND(I134*H134,2)</f>
        <v>0</v>
      </c>
      <c r="BL134" s="23" t="s">
        <v>266</v>
      </c>
      <c r="BM134" s="23" t="s">
        <v>2881</v>
      </c>
    </row>
    <row r="135" spans="2:51" s="12" customFormat="1" ht="13.5">
      <c r="B135" s="220"/>
      <c r="C135" s="221"/>
      <c r="D135" s="222" t="s">
        <v>255</v>
      </c>
      <c r="E135" s="223" t="s">
        <v>22</v>
      </c>
      <c r="F135" s="224" t="s">
        <v>2882</v>
      </c>
      <c r="G135" s="221"/>
      <c r="H135" s="225">
        <v>12.575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255</v>
      </c>
      <c r="AU135" s="231" t="s">
        <v>84</v>
      </c>
      <c r="AV135" s="12" t="s">
        <v>84</v>
      </c>
      <c r="AW135" s="12" t="s">
        <v>39</v>
      </c>
      <c r="AX135" s="12" t="s">
        <v>24</v>
      </c>
      <c r="AY135" s="231" t="s">
        <v>205</v>
      </c>
    </row>
    <row r="136" spans="2:65" s="1" customFormat="1" ht="31.5" customHeight="1">
      <c r="B136" s="40"/>
      <c r="C136" s="192" t="s">
        <v>624</v>
      </c>
      <c r="D136" s="192" t="s">
        <v>208</v>
      </c>
      <c r="E136" s="193" t="s">
        <v>583</v>
      </c>
      <c r="F136" s="194" t="s">
        <v>2883</v>
      </c>
      <c r="G136" s="195" t="s">
        <v>494</v>
      </c>
      <c r="H136" s="196">
        <v>107.232</v>
      </c>
      <c r="I136" s="197"/>
      <c r="J136" s="198">
        <f>ROUND(I136*H136,2)</f>
        <v>0</v>
      </c>
      <c r="K136" s="194" t="s">
        <v>466</v>
      </c>
      <c r="L136" s="60"/>
      <c r="M136" s="199" t="s">
        <v>22</v>
      </c>
      <c r="N136" s="205" t="s">
        <v>46</v>
      </c>
      <c r="O136" s="41"/>
      <c r="P136" s="206">
        <f>O136*H136</f>
        <v>0</v>
      </c>
      <c r="Q136" s="206">
        <v>0.26119</v>
      </c>
      <c r="R136" s="206">
        <f>Q136*H136</f>
        <v>28.007926079999997</v>
      </c>
      <c r="S136" s="206">
        <v>0</v>
      </c>
      <c r="T136" s="207">
        <f>S136*H136</f>
        <v>0</v>
      </c>
      <c r="AR136" s="23" t="s">
        <v>266</v>
      </c>
      <c r="AT136" s="23" t="s">
        <v>208</v>
      </c>
      <c r="AU136" s="23" t="s">
        <v>84</v>
      </c>
      <c r="AY136" s="23" t="s">
        <v>205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24</v>
      </c>
      <c r="BK136" s="204">
        <f>ROUND(I136*H136,2)</f>
        <v>0</v>
      </c>
      <c r="BL136" s="23" t="s">
        <v>266</v>
      </c>
      <c r="BM136" s="23" t="s">
        <v>2884</v>
      </c>
    </row>
    <row r="137" spans="2:51" s="12" customFormat="1" ht="13.5">
      <c r="B137" s="220"/>
      <c r="C137" s="221"/>
      <c r="D137" s="222" t="s">
        <v>255</v>
      </c>
      <c r="E137" s="223" t="s">
        <v>22</v>
      </c>
      <c r="F137" s="224" t="s">
        <v>2885</v>
      </c>
      <c r="G137" s="221"/>
      <c r="H137" s="225">
        <v>107.232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255</v>
      </c>
      <c r="AU137" s="231" t="s">
        <v>84</v>
      </c>
      <c r="AV137" s="12" t="s">
        <v>84</v>
      </c>
      <c r="AW137" s="12" t="s">
        <v>39</v>
      </c>
      <c r="AX137" s="12" t="s">
        <v>24</v>
      </c>
      <c r="AY137" s="231" t="s">
        <v>205</v>
      </c>
    </row>
    <row r="138" spans="2:65" s="1" customFormat="1" ht="22.5" customHeight="1">
      <c r="B138" s="40"/>
      <c r="C138" s="192" t="s">
        <v>632</v>
      </c>
      <c r="D138" s="192" t="s">
        <v>208</v>
      </c>
      <c r="E138" s="193" t="s">
        <v>2886</v>
      </c>
      <c r="F138" s="194" t="s">
        <v>2887</v>
      </c>
      <c r="G138" s="195" t="s">
        <v>485</v>
      </c>
      <c r="H138" s="196">
        <v>0.145</v>
      </c>
      <c r="I138" s="197"/>
      <c r="J138" s="198">
        <f>ROUND(I138*H138,2)</f>
        <v>0</v>
      </c>
      <c r="K138" s="194" t="s">
        <v>466</v>
      </c>
      <c r="L138" s="60"/>
      <c r="M138" s="199" t="s">
        <v>22</v>
      </c>
      <c r="N138" s="205" t="s">
        <v>46</v>
      </c>
      <c r="O138" s="41"/>
      <c r="P138" s="206">
        <f>O138*H138</f>
        <v>0</v>
      </c>
      <c r="Q138" s="206">
        <v>1.04881</v>
      </c>
      <c r="R138" s="206">
        <f>Q138*H138</f>
        <v>0.15207745</v>
      </c>
      <c r="S138" s="206">
        <v>0</v>
      </c>
      <c r="T138" s="207">
        <f>S138*H138</f>
        <v>0</v>
      </c>
      <c r="AR138" s="23" t="s">
        <v>266</v>
      </c>
      <c r="AT138" s="23" t="s">
        <v>208</v>
      </c>
      <c r="AU138" s="23" t="s">
        <v>84</v>
      </c>
      <c r="AY138" s="23" t="s">
        <v>205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24</v>
      </c>
      <c r="BK138" s="204">
        <f>ROUND(I138*H138,2)</f>
        <v>0</v>
      </c>
      <c r="BL138" s="23" t="s">
        <v>266</v>
      </c>
      <c r="BM138" s="23" t="s">
        <v>2888</v>
      </c>
    </row>
    <row r="139" spans="2:51" s="12" customFormat="1" ht="13.5">
      <c r="B139" s="220"/>
      <c r="C139" s="221"/>
      <c r="D139" s="222" t="s">
        <v>255</v>
      </c>
      <c r="E139" s="223" t="s">
        <v>22</v>
      </c>
      <c r="F139" s="224" t="s">
        <v>2889</v>
      </c>
      <c r="G139" s="221"/>
      <c r="H139" s="225">
        <v>0.145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255</v>
      </c>
      <c r="AU139" s="231" t="s">
        <v>84</v>
      </c>
      <c r="AV139" s="12" t="s">
        <v>84</v>
      </c>
      <c r="AW139" s="12" t="s">
        <v>39</v>
      </c>
      <c r="AX139" s="12" t="s">
        <v>24</v>
      </c>
      <c r="AY139" s="231" t="s">
        <v>205</v>
      </c>
    </row>
    <row r="140" spans="2:65" s="1" customFormat="1" ht="22.5" customHeight="1">
      <c r="B140" s="40"/>
      <c r="C140" s="192" t="s">
        <v>637</v>
      </c>
      <c r="D140" s="192" t="s">
        <v>208</v>
      </c>
      <c r="E140" s="193" t="s">
        <v>2890</v>
      </c>
      <c r="F140" s="194" t="s">
        <v>2891</v>
      </c>
      <c r="G140" s="195" t="s">
        <v>514</v>
      </c>
      <c r="H140" s="196">
        <v>1</v>
      </c>
      <c r="I140" s="197"/>
      <c r="J140" s="198">
        <f aca="true" t="shared" si="0" ref="J140:J146">ROUND(I140*H140,2)</f>
        <v>0</v>
      </c>
      <c r="K140" s="194" t="s">
        <v>466</v>
      </c>
      <c r="L140" s="60"/>
      <c r="M140" s="199" t="s">
        <v>22</v>
      </c>
      <c r="N140" s="205" t="s">
        <v>46</v>
      </c>
      <c r="O140" s="41"/>
      <c r="P140" s="206">
        <f aca="true" t="shared" si="1" ref="P140:P146">O140*H140</f>
        <v>0</v>
      </c>
      <c r="Q140" s="206">
        <v>0.01828</v>
      </c>
      <c r="R140" s="206">
        <f aca="true" t="shared" si="2" ref="R140:R146">Q140*H140</f>
        <v>0.01828</v>
      </c>
      <c r="S140" s="206">
        <v>0</v>
      </c>
      <c r="T140" s="207">
        <f aca="true" t="shared" si="3" ref="T140:T146">S140*H140</f>
        <v>0</v>
      </c>
      <c r="AR140" s="23" t="s">
        <v>266</v>
      </c>
      <c r="AT140" s="23" t="s">
        <v>208</v>
      </c>
      <c r="AU140" s="23" t="s">
        <v>84</v>
      </c>
      <c r="AY140" s="23" t="s">
        <v>205</v>
      </c>
      <c r="BE140" s="204">
        <f aca="true" t="shared" si="4" ref="BE140:BE146">IF(N140="základní",J140,0)</f>
        <v>0</v>
      </c>
      <c r="BF140" s="204">
        <f aca="true" t="shared" si="5" ref="BF140:BF146">IF(N140="snížená",J140,0)</f>
        <v>0</v>
      </c>
      <c r="BG140" s="204">
        <f aca="true" t="shared" si="6" ref="BG140:BG146">IF(N140="zákl. přenesená",J140,0)</f>
        <v>0</v>
      </c>
      <c r="BH140" s="204">
        <f aca="true" t="shared" si="7" ref="BH140:BH146">IF(N140="sníž. přenesená",J140,0)</f>
        <v>0</v>
      </c>
      <c r="BI140" s="204">
        <f aca="true" t="shared" si="8" ref="BI140:BI146">IF(N140="nulová",J140,0)</f>
        <v>0</v>
      </c>
      <c r="BJ140" s="23" t="s">
        <v>24</v>
      </c>
      <c r="BK140" s="204">
        <f aca="true" t="shared" si="9" ref="BK140:BK146">ROUND(I140*H140,2)</f>
        <v>0</v>
      </c>
      <c r="BL140" s="23" t="s">
        <v>266</v>
      </c>
      <c r="BM140" s="23" t="s">
        <v>2892</v>
      </c>
    </row>
    <row r="141" spans="2:65" s="1" customFormat="1" ht="22.5" customHeight="1">
      <c r="B141" s="40"/>
      <c r="C141" s="192" t="s">
        <v>642</v>
      </c>
      <c r="D141" s="192" t="s">
        <v>208</v>
      </c>
      <c r="E141" s="193" t="s">
        <v>594</v>
      </c>
      <c r="F141" s="194" t="s">
        <v>595</v>
      </c>
      <c r="G141" s="195" t="s">
        <v>514</v>
      </c>
      <c r="H141" s="196">
        <v>10</v>
      </c>
      <c r="I141" s="197"/>
      <c r="J141" s="198">
        <f t="shared" si="0"/>
        <v>0</v>
      </c>
      <c r="K141" s="194" t="s">
        <v>466</v>
      </c>
      <c r="L141" s="60"/>
      <c r="M141" s="199" t="s">
        <v>22</v>
      </c>
      <c r="N141" s="205" t="s">
        <v>46</v>
      </c>
      <c r="O141" s="41"/>
      <c r="P141" s="206">
        <f t="shared" si="1"/>
        <v>0</v>
      </c>
      <c r="Q141" s="206">
        <v>0.02321</v>
      </c>
      <c r="R141" s="206">
        <f t="shared" si="2"/>
        <v>0.23210000000000003</v>
      </c>
      <c r="S141" s="206">
        <v>0</v>
      </c>
      <c r="T141" s="207">
        <f t="shared" si="3"/>
        <v>0</v>
      </c>
      <c r="AR141" s="23" t="s">
        <v>266</v>
      </c>
      <c r="AT141" s="23" t="s">
        <v>208</v>
      </c>
      <c r="AU141" s="23" t="s">
        <v>84</v>
      </c>
      <c r="AY141" s="23" t="s">
        <v>205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23" t="s">
        <v>24</v>
      </c>
      <c r="BK141" s="204">
        <f t="shared" si="9"/>
        <v>0</v>
      </c>
      <c r="BL141" s="23" t="s">
        <v>266</v>
      </c>
      <c r="BM141" s="23" t="s">
        <v>2893</v>
      </c>
    </row>
    <row r="142" spans="2:65" s="1" customFormat="1" ht="22.5" customHeight="1">
      <c r="B142" s="40"/>
      <c r="C142" s="192" t="s">
        <v>651</v>
      </c>
      <c r="D142" s="192" t="s">
        <v>208</v>
      </c>
      <c r="E142" s="193" t="s">
        <v>607</v>
      </c>
      <c r="F142" s="194" t="s">
        <v>608</v>
      </c>
      <c r="G142" s="195" t="s">
        <v>514</v>
      </c>
      <c r="H142" s="196">
        <v>3</v>
      </c>
      <c r="I142" s="197"/>
      <c r="J142" s="198">
        <f t="shared" si="0"/>
        <v>0</v>
      </c>
      <c r="K142" s="194" t="s">
        <v>466</v>
      </c>
      <c r="L142" s="60"/>
      <c r="M142" s="199" t="s">
        <v>22</v>
      </c>
      <c r="N142" s="205" t="s">
        <v>46</v>
      </c>
      <c r="O142" s="41"/>
      <c r="P142" s="206">
        <f t="shared" si="1"/>
        <v>0</v>
      </c>
      <c r="Q142" s="206">
        <v>0.03727</v>
      </c>
      <c r="R142" s="206">
        <f t="shared" si="2"/>
        <v>0.11180999999999999</v>
      </c>
      <c r="S142" s="206">
        <v>0</v>
      </c>
      <c r="T142" s="207">
        <f t="shared" si="3"/>
        <v>0</v>
      </c>
      <c r="AR142" s="23" t="s">
        <v>266</v>
      </c>
      <c r="AT142" s="23" t="s">
        <v>208</v>
      </c>
      <c r="AU142" s="23" t="s">
        <v>84</v>
      </c>
      <c r="AY142" s="23" t="s">
        <v>205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23" t="s">
        <v>24</v>
      </c>
      <c r="BK142" s="204">
        <f t="shared" si="9"/>
        <v>0</v>
      </c>
      <c r="BL142" s="23" t="s">
        <v>266</v>
      </c>
      <c r="BM142" s="23" t="s">
        <v>2894</v>
      </c>
    </row>
    <row r="143" spans="2:65" s="1" customFormat="1" ht="22.5" customHeight="1">
      <c r="B143" s="40"/>
      <c r="C143" s="192" t="s">
        <v>656</v>
      </c>
      <c r="D143" s="192" t="s">
        <v>208</v>
      </c>
      <c r="E143" s="193" t="s">
        <v>610</v>
      </c>
      <c r="F143" s="194" t="s">
        <v>611</v>
      </c>
      <c r="G143" s="195" t="s">
        <v>514</v>
      </c>
      <c r="H143" s="196">
        <v>12</v>
      </c>
      <c r="I143" s="197"/>
      <c r="J143" s="198">
        <f t="shared" si="0"/>
        <v>0</v>
      </c>
      <c r="K143" s="194" t="s">
        <v>466</v>
      </c>
      <c r="L143" s="60"/>
      <c r="M143" s="199" t="s">
        <v>22</v>
      </c>
      <c r="N143" s="205" t="s">
        <v>46</v>
      </c>
      <c r="O143" s="41"/>
      <c r="P143" s="206">
        <f t="shared" si="1"/>
        <v>0</v>
      </c>
      <c r="Q143" s="206">
        <v>0.04645</v>
      </c>
      <c r="R143" s="206">
        <f t="shared" si="2"/>
        <v>0.5574</v>
      </c>
      <c r="S143" s="206">
        <v>0</v>
      </c>
      <c r="T143" s="207">
        <f t="shared" si="3"/>
        <v>0</v>
      </c>
      <c r="AR143" s="23" t="s">
        <v>266</v>
      </c>
      <c r="AT143" s="23" t="s">
        <v>208</v>
      </c>
      <c r="AU143" s="23" t="s">
        <v>84</v>
      </c>
      <c r="AY143" s="23" t="s">
        <v>205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23" t="s">
        <v>24</v>
      </c>
      <c r="BK143" s="204">
        <f t="shared" si="9"/>
        <v>0</v>
      </c>
      <c r="BL143" s="23" t="s">
        <v>266</v>
      </c>
      <c r="BM143" s="23" t="s">
        <v>2895</v>
      </c>
    </row>
    <row r="144" spans="2:65" s="1" customFormat="1" ht="22.5" customHeight="1">
      <c r="B144" s="40"/>
      <c r="C144" s="192" t="s">
        <v>662</v>
      </c>
      <c r="D144" s="192" t="s">
        <v>208</v>
      </c>
      <c r="E144" s="193" t="s">
        <v>617</v>
      </c>
      <c r="F144" s="194" t="s">
        <v>618</v>
      </c>
      <c r="G144" s="195" t="s">
        <v>514</v>
      </c>
      <c r="H144" s="196">
        <v>12</v>
      </c>
      <c r="I144" s="197"/>
      <c r="J144" s="198">
        <f t="shared" si="0"/>
        <v>0</v>
      </c>
      <c r="K144" s="194" t="s">
        <v>466</v>
      </c>
      <c r="L144" s="60"/>
      <c r="M144" s="199" t="s">
        <v>22</v>
      </c>
      <c r="N144" s="205" t="s">
        <v>46</v>
      </c>
      <c r="O144" s="41"/>
      <c r="P144" s="206">
        <f t="shared" si="1"/>
        <v>0</v>
      </c>
      <c r="Q144" s="206">
        <v>0.06481</v>
      </c>
      <c r="R144" s="206">
        <f t="shared" si="2"/>
        <v>0.7777200000000001</v>
      </c>
      <c r="S144" s="206">
        <v>0</v>
      </c>
      <c r="T144" s="207">
        <f t="shared" si="3"/>
        <v>0</v>
      </c>
      <c r="AR144" s="23" t="s">
        <v>266</v>
      </c>
      <c r="AT144" s="23" t="s">
        <v>208</v>
      </c>
      <c r="AU144" s="23" t="s">
        <v>84</v>
      </c>
      <c r="AY144" s="23" t="s">
        <v>205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23" t="s">
        <v>24</v>
      </c>
      <c r="BK144" s="204">
        <f t="shared" si="9"/>
        <v>0</v>
      </c>
      <c r="BL144" s="23" t="s">
        <v>266</v>
      </c>
      <c r="BM144" s="23" t="s">
        <v>2896</v>
      </c>
    </row>
    <row r="145" spans="2:65" s="1" customFormat="1" ht="22.5" customHeight="1">
      <c r="B145" s="40"/>
      <c r="C145" s="192" t="s">
        <v>667</v>
      </c>
      <c r="D145" s="192" t="s">
        <v>208</v>
      </c>
      <c r="E145" s="193" t="s">
        <v>621</v>
      </c>
      <c r="F145" s="194" t="s">
        <v>622</v>
      </c>
      <c r="G145" s="195" t="s">
        <v>514</v>
      </c>
      <c r="H145" s="196">
        <v>3</v>
      </c>
      <c r="I145" s="197"/>
      <c r="J145" s="198">
        <f t="shared" si="0"/>
        <v>0</v>
      </c>
      <c r="K145" s="194" t="s">
        <v>466</v>
      </c>
      <c r="L145" s="60"/>
      <c r="M145" s="199" t="s">
        <v>22</v>
      </c>
      <c r="N145" s="205" t="s">
        <v>46</v>
      </c>
      <c r="O145" s="41"/>
      <c r="P145" s="206">
        <f t="shared" si="1"/>
        <v>0</v>
      </c>
      <c r="Q145" s="206">
        <v>0.07429</v>
      </c>
      <c r="R145" s="206">
        <f t="shared" si="2"/>
        <v>0.22286999999999998</v>
      </c>
      <c r="S145" s="206">
        <v>0</v>
      </c>
      <c r="T145" s="207">
        <f t="shared" si="3"/>
        <v>0</v>
      </c>
      <c r="AR145" s="23" t="s">
        <v>266</v>
      </c>
      <c r="AT145" s="23" t="s">
        <v>208</v>
      </c>
      <c r="AU145" s="23" t="s">
        <v>84</v>
      </c>
      <c r="AY145" s="23" t="s">
        <v>205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23" t="s">
        <v>24</v>
      </c>
      <c r="BK145" s="204">
        <f t="shared" si="9"/>
        <v>0</v>
      </c>
      <c r="BL145" s="23" t="s">
        <v>266</v>
      </c>
      <c r="BM145" s="23" t="s">
        <v>2897</v>
      </c>
    </row>
    <row r="146" spans="2:65" s="1" customFormat="1" ht="22.5" customHeight="1">
      <c r="B146" s="40"/>
      <c r="C146" s="192" t="s">
        <v>672</v>
      </c>
      <c r="D146" s="192" t="s">
        <v>208</v>
      </c>
      <c r="E146" s="193" t="s">
        <v>2898</v>
      </c>
      <c r="F146" s="194" t="s">
        <v>2899</v>
      </c>
      <c r="G146" s="195" t="s">
        <v>500</v>
      </c>
      <c r="H146" s="196">
        <v>15</v>
      </c>
      <c r="I146" s="197"/>
      <c r="J146" s="198">
        <f t="shared" si="0"/>
        <v>0</v>
      </c>
      <c r="K146" s="194" t="s">
        <v>466</v>
      </c>
      <c r="L146" s="60"/>
      <c r="M146" s="199" t="s">
        <v>22</v>
      </c>
      <c r="N146" s="205" t="s">
        <v>46</v>
      </c>
      <c r="O146" s="41"/>
      <c r="P146" s="206">
        <f t="shared" si="1"/>
        <v>0</v>
      </c>
      <c r="Q146" s="206">
        <v>0.00034</v>
      </c>
      <c r="R146" s="206">
        <f t="shared" si="2"/>
        <v>0.0051</v>
      </c>
      <c r="S146" s="206">
        <v>0</v>
      </c>
      <c r="T146" s="207">
        <f t="shared" si="3"/>
        <v>0</v>
      </c>
      <c r="AR146" s="23" t="s">
        <v>266</v>
      </c>
      <c r="AT146" s="23" t="s">
        <v>208</v>
      </c>
      <c r="AU146" s="23" t="s">
        <v>84</v>
      </c>
      <c r="AY146" s="23" t="s">
        <v>205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23" t="s">
        <v>24</v>
      </c>
      <c r="BK146" s="204">
        <f t="shared" si="9"/>
        <v>0</v>
      </c>
      <c r="BL146" s="23" t="s">
        <v>266</v>
      </c>
      <c r="BM146" s="23" t="s">
        <v>2900</v>
      </c>
    </row>
    <row r="147" spans="2:51" s="12" customFormat="1" ht="13.5">
      <c r="B147" s="220"/>
      <c r="C147" s="221"/>
      <c r="D147" s="222" t="s">
        <v>255</v>
      </c>
      <c r="E147" s="223" t="s">
        <v>22</v>
      </c>
      <c r="F147" s="224" t="s">
        <v>2901</v>
      </c>
      <c r="G147" s="221"/>
      <c r="H147" s="225">
        <v>15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255</v>
      </c>
      <c r="AU147" s="231" t="s">
        <v>84</v>
      </c>
      <c r="AV147" s="12" t="s">
        <v>84</v>
      </c>
      <c r="AW147" s="12" t="s">
        <v>39</v>
      </c>
      <c r="AX147" s="12" t="s">
        <v>24</v>
      </c>
      <c r="AY147" s="231" t="s">
        <v>205</v>
      </c>
    </row>
    <row r="148" spans="2:65" s="1" customFormat="1" ht="22.5" customHeight="1">
      <c r="B148" s="40"/>
      <c r="C148" s="192" t="s">
        <v>691</v>
      </c>
      <c r="D148" s="192" t="s">
        <v>208</v>
      </c>
      <c r="E148" s="193" t="s">
        <v>2902</v>
      </c>
      <c r="F148" s="194" t="s">
        <v>2903</v>
      </c>
      <c r="G148" s="195" t="s">
        <v>494</v>
      </c>
      <c r="H148" s="196">
        <v>144.381</v>
      </c>
      <c r="I148" s="197"/>
      <c r="J148" s="198">
        <f>ROUND(I148*H148,2)</f>
        <v>0</v>
      </c>
      <c r="K148" s="194" t="s">
        <v>466</v>
      </c>
      <c r="L148" s="60"/>
      <c r="M148" s="199" t="s">
        <v>22</v>
      </c>
      <c r="N148" s="205" t="s">
        <v>46</v>
      </c>
      <c r="O148" s="41"/>
      <c r="P148" s="206">
        <f>O148*H148</f>
        <v>0</v>
      </c>
      <c r="Q148" s="206">
        <v>0.06638</v>
      </c>
      <c r="R148" s="206">
        <f>Q148*H148</f>
        <v>9.58401078</v>
      </c>
      <c r="S148" s="206">
        <v>0</v>
      </c>
      <c r="T148" s="207">
        <f>S148*H148</f>
        <v>0</v>
      </c>
      <c r="AR148" s="23" t="s">
        <v>266</v>
      </c>
      <c r="AT148" s="23" t="s">
        <v>208</v>
      </c>
      <c r="AU148" s="23" t="s">
        <v>84</v>
      </c>
      <c r="AY148" s="23" t="s">
        <v>205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24</v>
      </c>
      <c r="BK148" s="204">
        <f>ROUND(I148*H148,2)</f>
        <v>0</v>
      </c>
      <c r="BL148" s="23" t="s">
        <v>266</v>
      </c>
      <c r="BM148" s="23" t="s">
        <v>2904</v>
      </c>
    </row>
    <row r="149" spans="2:51" s="12" customFormat="1" ht="27">
      <c r="B149" s="220"/>
      <c r="C149" s="221"/>
      <c r="D149" s="210" t="s">
        <v>255</v>
      </c>
      <c r="E149" s="232" t="s">
        <v>22</v>
      </c>
      <c r="F149" s="233" t="s">
        <v>2905</v>
      </c>
      <c r="G149" s="221"/>
      <c r="H149" s="234">
        <v>117.314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255</v>
      </c>
      <c r="AU149" s="231" t="s">
        <v>84</v>
      </c>
      <c r="AV149" s="12" t="s">
        <v>84</v>
      </c>
      <c r="AW149" s="12" t="s">
        <v>39</v>
      </c>
      <c r="AX149" s="12" t="s">
        <v>75</v>
      </c>
      <c r="AY149" s="231" t="s">
        <v>205</v>
      </c>
    </row>
    <row r="150" spans="2:51" s="12" customFormat="1" ht="27">
      <c r="B150" s="220"/>
      <c r="C150" s="221"/>
      <c r="D150" s="210" t="s">
        <v>255</v>
      </c>
      <c r="E150" s="232" t="s">
        <v>22</v>
      </c>
      <c r="F150" s="233" t="s">
        <v>2906</v>
      </c>
      <c r="G150" s="221"/>
      <c r="H150" s="234">
        <v>27.067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255</v>
      </c>
      <c r="AU150" s="231" t="s">
        <v>84</v>
      </c>
      <c r="AV150" s="12" t="s">
        <v>84</v>
      </c>
      <c r="AW150" s="12" t="s">
        <v>39</v>
      </c>
      <c r="AX150" s="12" t="s">
        <v>75</v>
      </c>
      <c r="AY150" s="231" t="s">
        <v>205</v>
      </c>
    </row>
    <row r="151" spans="2:51" s="13" customFormat="1" ht="13.5">
      <c r="B151" s="248"/>
      <c r="C151" s="249"/>
      <c r="D151" s="222" t="s">
        <v>255</v>
      </c>
      <c r="E151" s="250" t="s">
        <v>22</v>
      </c>
      <c r="F151" s="251" t="s">
        <v>568</v>
      </c>
      <c r="G151" s="249"/>
      <c r="H151" s="252">
        <v>144.381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255</v>
      </c>
      <c r="AU151" s="258" t="s">
        <v>84</v>
      </c>
      <c r="AV151" s="13" t="s">
        <v>266</v>
      </c>
      <c r="AW151" s="13" t="s">
        <v>39</v>
      </c>
      <c r="AX151" s="13" t="s">
        <v>24</v>
      </c>
      <c r="AY151" s="258" t="s">
        <v>205</v>
      </c>
    </row>
    <row r="152" spans="2:65" s="1" customFormat="1" ht="31.5" customHeight="1">
      <c r="B152" s="40"/>
      <c r="C152" s="192" t="s">
        <v>925</v>
      </c>
      <c r="D152" s="192" t="s">
        <v>208</v>
      </c>
      <c r="E152" s="193" t="s">
        <v>707</v>
      </c>
      <c r="F152" s="194" t="s">
        <v>708</v>
      </c>
      <c r="G152" s="195" t="s">
        <v>494</v>
      </c>
      <c r="H152" s="196">
        <v>13.458</v>
      </c>
      <c r="I152" s="197"/>
      <c r="J152" s="198">
        <f>ROUND(I152*H152,2)</f>
        <v>0</v>
      </c>
      <c r="K152" s="194" t="s">
        <v>466</v>
      </c>
      <c r="L152" s="60"/>
      <c r="M152" s="199" t="s">
        <v>22</v>
      </c>
      <c r="N152" s="205" t="s">
        <v>46</v>
      </c>
      <c r="O152" s="41"/>
      <c r="P152" s="206">
        <f>O152*H152</f>
        <v>0</v>
      </c>
      <c r="Q152" s="206">
        <v>0.10422</v>
      </c>
      <c r="R152" s="206">
        <f>Q152*H152</f>
        <v>1.4025927599999999</v>
      </c>
      <c r="S152" s="206">
        <v>0</v>
      </c>
      <c r="T152" s="207">
        <f>S152*H152</f>
        <v>0</v>
      </c>
      <c r="AR152" s="23" t="s">
        <v>266</v>
      </c>
      <c r="AT152" s="23" t="s">
        <v>208</v>
      </c>
      <c r="AU152" s="23" t="s">
        <v>84</v>
      </c>
      <c r="AY152" s="23" t="s">
        <v>205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24</v>
      </c>
      <c r="BK152" s="204">
        <f>ROUND(I152*H152,2)</f>
        <v>0</v>
      </c>
      <c r="BL152" s="23" t="s">
        <v>266</v>
      </c>
      <c r="BM152" s="23" t="s">
        <v>2907</v>
      </c>
    </row>
    <row r="153" spans="2:51" s="12" customFormat="1" ht="13.5">
      <c r="B153" s="220"/>
      <c r="C153" s="221"/>
      <c r="D153" s="210" t="s">
        <v>255</v>
      </c>
      <c r="E153" s="232" t="s">
        <v>22</v>
      </c>
      <c r="F153" s="233" t="s">
        <v>2908</v>
      </c>
      <c r="G153" s="221"/>
      <c r="H153" s="234">
        <v>13.458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255</v>
      </c>
      <c r="AU153" s="231" t="s">
        <v>84</v>
      </c>
      <c r="AV153" s="12" t="s">
        <v>84</v>
      </c>
      <c r="AW153" s="12" t="s">
        <v>39</v>
      </c>
      <c r="AX153" s="12" t="s">
        <v>24</v>
      </c>
      <c r="AY153" s="231" t="s">
        <v>205</v>
      </c>
    </row>
    <row r="154" spans="2:63" s="10" customFormat="1" ht="29.85" customHeight="1">
      <c r="B154" s="175"/>
      <c r="C154" s="176"/>
      <c r="D154" s="189" t="s">
        <v>74</v>
      </c>
      <c r="E154" s="190" t="s">
        <v>266</v>
      </c>
      <c r="F154" s="190" t="s">
        <v>744</v>
      </c>
      <c r="G154" s="176"/>
      <c r="H154" s="176"/>
      <c r="I154" s="179"/>
      <c r="J154" s="191">
        <f>BK154</f>
        <v>0</v>
      </c>
      <c r="K154" s="176"/>
      <c r="L154" s="181"/>
      <c r="M154" s="182"/>
      <c r="N154" s="183"/>
      <c r="O154" s="183"/>
      <c r="P154" s="184">
        <f>SUM(P155:P158)</f>
        <v>0</v>
      </c>
      <c r="Q154" s="183"/>
      <c r="R154" s="184">
        <f>SUM(R155:R158)</f>
        <v>2.4427117</v>
      </c>
      <c r="S154" s="183"/>
      <c r="T154" s="185">
        <f>SUM(T155:T158)</f>
        <v>0</v>
      </c>
      <c r="AR154" s="186" t="s">
        <v>24</v>
      </c>
      <c r="AT154" s="187" t="s">
        <v>74</v>
      </c>
      <c r="AU154" s="187" t="s">
        <v>24</v>
      </c>
      <c r="AY154" s="186" t="s">
        <v>205</v>
      </c>
      <c r="BK154" s="188">
        <f>SUM(BK155:BK158)</f>
        <v>0</v>
      </c>
    </row>
    <row r="155" spans="2:65" s="1" customFormat="1" ht="22.5" customHeight="1">
      <c r="B155" s="40"/>
      <c r="C155" s="192" t="s">
        <v>681</v>
      </c>
      <c r="D155" s="192" t="s">
        <v>208</v>
      </c>
      <c r="E155" s="193" t="s">
        <v>2909</v>
      </c>
      <c r="F155" s="194" t="s">
        <v>2910</v>
      </c>
      <c r="G155" s="195" t="s">
        <v>494</v>
      </c>
      <c r="H155" s="196">
        <v>130.41</v>
      </c>
      <c r="I155" s="197"/>
      <c r="J155" s="198">
        <f>ROUND(I155*H155,2)</f>
        <v>0</v>
      </c>
      <c r="K155" s="194" t="s">
        <v>22</v>
      </c>
      <c r="L155" s="60"/>
      <c r="M155" s="199" t="s">
        <v>22</v>
      </c>
      <c r="N155" s="205" t="s">
        <v>46</v>
      </c>
      <c r="O155" s="41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23" t="s">
        <v>266</v>
      </c>
      <c r="AT155" s="23" t="s">
        <v>208</v>
      </c>
      <c r="AU155" s="23" t="s">
        <v>84</v>
      </c>
      <c r="AY155" s="23" t="s">
        <v>205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24</v>
      </c>
      <c r="BK155" s="204">
        <f>ROUND(I155*H155,2)</f>
        <v>0</v>
      </c>
      <c r="BL155" s="23" t="s">
        <v>266</v>
      </c>
      <c r="BM155" s="23" t="s">
        <v>2911</v>
      </c>
    </row>
    <row r="156" spans="2:51" s="12" customFormat="1" ht="13.5">
      <c r="B156" s="220"/>
      <c r="C156" s="221"/>
      <c r="D156" s="222" t="s">
        <v>255</v>
      </c>
      <c r="E156" s="223" t="s">
        <v>22</v>
      </c>
      <c r="F156" s="224" t="s">
        <v>2912</v>
      </c>
      <c r="G156" s="221"/>
      <c r="H156" s="225">
        <v>130.41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255</v>
      </c>
      <c r="AU156" s="231" t="s">
        <v>84</v>
      </c>
      <c r="AV156" s="12" t="s">
        <v>84</v>
      </c>
      <c r="AW156" s="12" t="s">
        <v>39</v>
      </c>
      <c r="AX156" s="12" t="s">
        <v>24</v>
      </c>
      <c r="AY156" s="231" t="s">
        <v>205</v>
      </c>
    </row>
    <row r="157" spans="2:65" s="1" customFormat="1" ht="22.5" customHeight="1">
      <c r="B157" s="40"/>
      <c r="C157" s="192" t="s">
        <v>676</v>
      </c>
      <c r="D157" s="192" t="s">
        <v>208</v>
      </c>
      <c r="E157" s="193" t="s">
        <v>2913</v>
      </c>
      <c r="F157" s="194" t="s">
        <v>2914</v>
      </c>
      <c r="G157" s="195" t="s">
        <v>500</v>
      </c>
      <c r="H157" s="196">
        <v>32.23</v>
      </c>
      <c r="I157" s="197"/>
      <c r="J157" s="198">
        <f>ROUND(I157*H157,2)</f>
        <v>0</v>
      </c>
      <c r="K157" s="194" t="s">
        <v>466</v>
      </c>
      <c r="L157" s="60"/>
      <c r="M157" s="199" t="s">
        <v>22</v>
      </c>
      <c r="N157" s="205" t="s">
        <v>46</v>
      </c>
      <c r="O157" s="41"/>
      <c r="P157" s="206">
        <f>O157*H157</f>
        <v>0</v>
      </c>
      <c r="Q157" s="206">
        <v>0.07579</v>
      </c>
      <c r="R157" s="206">
        <f>Q157*H157</f>
        <v>2.4427117</v>
      </c>
      <c r="S157" s="206">
        <v>0</v>
      </c>
      <c r="T157" s="207">
        <f>S157*H157</f>
        <v>0</v>
      </c>
      <c r="AR157" s="23" t="s">
        <v>266</v>
      </c>
      <c r="AT157" s="23" t="s">
        <v>208</v>
      </c>
      <c r="AU157" s="23" t="s">
        <v>84</v>
      </c>
      <c r="AY157" s="23" t="s">
        <v>205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24</v>
      </c>
      <c r="BK157" s="204">
        <f>ROUND(I157*H157,2)</f>
        <v>0</v>
      </c>
      <c r="BL157" s="23" t="s">
        <v>266</v>
      </c>
      <c r="BM157" s="23" t="s">
        <v>2915</v>
      </c>
    </row>
    <row r="158" spans="2:51" s="12" customFormat="1" ht="13.5">
      <c r="B158" s="220"/>
      <c r="C158" s="221"/>
      <c r="D158" s="210" t="s">
        <v>255</v>
      </c>
      <c r="E158" s="232" t="s">
        <v>22</v>
      </c>
      <c r="F158" s="233" t="s">
        <v>2916</v>
      </c>
      <c r="G158" s="221"/>
      <c r="H158" s="234">
        <v>32.23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255</v>
      </c>
      <c r="AU158" s="231" t="s">
        <v>84</v>
      </c>
      <c r="AV158" s="12" t="s">
        <v>84</v>
      </c>
      <c r="AW158" s="12" t="s">
        <v>39</v>
      </c>
      <c r="AX158" s="12" t="s">
        <v>24</v>
      </c>
      <c r="AY158" s="231" t="s">
        <v>205</v>
      </c>
    </row>
    <row r="159" spans="2:63" s="10" customFormat="1" ht="29.85" customHeight="1">
      <c r="B159" s="175"/>
      <c r="C159" s="176"/>
      <c r="D159" s="189" t="s">
        <v>74</v>
      </c>
      <c r="E159" s="190" t="s">
        <v>276</v>
      </c>
      <c r="F159" s="190" t="s">
        <v>839</v>
      </c>
      <c r="G159" s="176"/>
      <c r="H159" s="176"/>
      <c r="I159" s="179"/>
      <c r="J159" s="191">
        <f>BK159</f>
        <v>0</v>
      </c>
      <c r="K159" s="176"/>
      <c r="L159" s="181"/>
      <c r="M159" s="182"/>
      <c r="N159" s="183"/>
      <c r="O159" s="183"/>
      <c r="P159" s="184">
        <f>SUM(P160:P211)</f>
        <v>0</v>
      </c>
      <c r="Q159" s="183"/>
      <c r="R159" s="184">
        <f>SUM(R160:R211)</f>
        <v>56.621762170000004</v>
      </c>
      <c r="S159" s="183"/>
      <c r="T159" s="185">
        <f>SUM(T160:T211)</f>
        <v>0</v>
      </c>
      <c r="AR159" s="186" t="s">
        <v>24</v>
      </c>
      <c r="AT159" s="187" t="s">
        <v>74</v>
      </c>
      <c r="AU159" s="187" t="s">
        <v>24</v>
      </c>
      <c r="AY159" s="186" t="s">
        <v>205</v>
      </c>
      <c r="BK159" s="188">
        <f>SUM(BK160:BK211)</f>
        <v>0</v>
      </c>
    </row>
    <row r="160" spans="2:65" s="1" customFormat="1" ht="22.5" customHeight="1">
      <c r="B160" s="40"/>
      <c r="C160" s="192" t="s">
        <v>706</v>
      </c>
      <c r="D160" s="192" t="s">
        <v>208</v>
      </c>
      <c r="E160" s="193" t="s">
        <v>841</v>
      </c>
      <c r="F160" s="194" t="s">
        <v>842</v>
      </c>
      <c r="G160" s="195" t="s">
        <v>494</v>
      </c>
      <c r="H160" s="196">
        <v>106.65</v>
      </c>
      <c r="I160" s="197"/>
      <c r="J160" s="198">
        <f>ROUND(I160*H160,2)</f>
        <v>0</v>
      </c>
      <c r="K160" s="194" t="s">
        <v>466</v>
      </c>
      <c r="L160" s="60"/>
      <c r="M160" s="199" t="s">
        <v>22</v>
      </c>
      <c r="N160" s="205" t="s">
        <v>46</v>
      </c>
      <c r="O160" s="41"/>
      <c r="P160" s="206">
        <f>O160*H160</f>
        <v>0</v>
      </c>
      <c r="Q160" s="206">
        <v>0.00489</v>
      </c>
      <c r="R160" s="206">
        <f>Q160*H160</f>
        <v>0.5215185000000001</v>
      </c>
      <c r="S160" s="206">
        <v>0</v>
      </c>
      <c r="T160" s="207">
        <f>S160*H160</f>
        <v>0</v>
      </c>
      <c r="AR160" s="23" t="s">
        <v>266</v>
      </c>
      <c r="AT160" s="23" t="s">
        <v>208</v>
      </c>
      <c r="AU160" s="23" t="s">
        <v>84</v>
      </c>
      <c r="AY160" s="23" t="s">
        <v>205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24</v>
      </c>
      <c r="BK160" s="204">
        <f>ROUND(I160*H160,2)</f>
        <v>0</v>
      </c>
      <c r="BL160" s="23" t="s">
        <v>266</v>
      </c>
      <c r="BM160" s="23" t="s">
        <v>2917</v>
      </c>
    </row>
    <row r="161" spans="2:51" s="12" customFormat="1" ht="13.5">
      <c r="B161" s="220"/>
      <c r="C161" s="221"/>
      <c r="D161" s="222" t="s">
        <v>255</v>
      </c>
      <c r="E161" s="223" t="s">
        <v>22</v>
      </c>
      <c r="F161" s="224" t="s">
        <v>2918</v>
      </c>
      <c r="G161" s="221"/>
      <c r="H161" s="225">
        <v>106.65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255</v>
      </c>
      <c r="AU161" s="231" t="s">
        <v>84</v>
      </c>
      <c r="AV161" s="12" t="s">
        <v>84</v>
      </c>
      <c r="AW161" s="12" t="s">
        <v>39</v>
      </c>
      <c r="AX161" s="12" t="s">
        <v>24</v>
      </c>
      <c r="AY161" s="231" t="s">
        <v>205</v>
      </c>
    </row>
    <row r="162" spans="2:65" s="1" customFormat="1" ht="31.5" customHeight="1">
      <c r="B162" s="40"/>
      <c r="C162" s="192" t="s">
        <v>717</v>
      </c>
      <c r="D162" s="192" t="s">
        <v>208</v>
      </c>
      <c r="E162" s="193" t="s">
        <v>2919</v>
      </c>
      <c r="F162" s="194" t="s">
        <v>2920</v>
      </c>
      <c r="G162" s="195" t="s">
        <v>494</v>
      </c>
      <c r="H162" s="196">
        <v>106.65</v>
      </c>
      <c r="I162" s="197"/>
      <c r="J162" s="198">
        <f>ROUND(I162*H162,2)</f>
        <v>0</v>
      </c>
      <c r="K162" s="194" t="s">
        <v>466</v>
      </c>
      <c r="L162" s="60"/>
      <c r="M162" s="199" t="s">
        <v>22</v>
      </c>
      <c r="N162" s="205" t="s">
        <v>46</v>
      </c>
      <c r="O162" s="41"/>
      <c r="P162" s="206">
        <f>O162*H162</f>
        <v>0</v>
      </c>
      <c r="Q162" s="206">
        <v>0.00268</v>
      </c>
      <c r="R162" s="206">
        <f>Q162*H162</f>
        <v>0.285822</v>
      </c>
      <c r="S162" s="206">
        <v>0</v>
      </c>
      <c r="T162" s="207">
        <f>S162*H162</f>
        <v>0</v>
      </c>
      <c r="AR162" s="23" t="s">
        <v>266</v>
      </c>
      <c r="AT162" s="23" t="s">
        <v>208</v>
      </c>
      <c r="AU162" s="23" t="s">
        <v>84</v>
      </c>
      <c r="AY162" s="23" t="s">
        <v>205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24</v>
      </c>
      <c r="BK162" s="204">
        <f>ROUND(I162*H162,2)</f>
        <v>0</v>
      </c>
      <c r="BL162" s="23" t="s">
        <v>266</v>
      </c>
      <c r="BM162" s="23" t="s">
        <v>2921</v>
      </c>
    </row>
    <row r="163" spans="2:65" s="1" customFormat="1" ht="22.5" customHeight="1">
      <c r="B163" s="40"/>
      <c r="C163" s="192" t="s">
        <v>725</v>
      </c>
      <c r="D163" s="192" t="s">
        <v>208</v>
      </c>
      <c r="E163" s="193" t="s">
        <v>854</v>
      </c>
      <c r="F163" s="194" t="s">
        <v>855</v>
      </c>
      <c r="G163" s="195" t="s">
        <v>494</v>
      </c>
      <c r="H163" s="196">
        <v>251.587</v>
      </c>
      <c r="I163" s="197"/>
      <c r="J163" s="198">
        <f>ROUND(I163*H163,2)</f>
        <v>0</v>
      </c>
      <c r="K163" s="194" t="s">
        <v>466</v>
      </c>
      <c r="L163" s="60"/>
      <c r="M163" s="199" t="s">
        <v>22</v>
      </c>
      <c r="N163" s="205" t="s">
        <v>46</v>
      </c>
      <c r="O163" s="41"/>
      <c r="P163" s="206">
        <f>O163*H163</f>
        <v>0</v>
      </c>
      <c r="Q163" s="206">
        <v>0.01838</v>
      </c>
      <c r="R163" s="206">
        <f>Q163*H163</f>
        <v>4.62416906</v>
      </c>
      <c r="S163" s="206">
        <v>0</v>
      </c>
      <c r="T163" s="207">
        <f>S163*H163</f>
        <v>0</v>
      </c>
      <c r="AR163" s="23" t="s">
        <v>266</v>
      </c>
      <c r="AT163" s="23" t="s">
        <v>208</v>
      </c>
      <c r="AU163" s="23" t="s">
        <v>84</v>
      </c>
      <c r="AY163" s="23" t="s">
        <v>205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24</v>
      </c>
      <c r="BK163" s="204">
        <f>ROUND(I163*H163,2)</f>
        <v>0</v>
      </c>
      <c r="BL163" s="23" t="s">
        <v>266</v>
      </c>
      <c r="BM163" s="23" t="s">
        <v>2922</v>
      </c>
    </row>
    <row r="164" spans="2:51" s="12" customFormat="1" ht="13.5">
      <c r="B164" s="220"/>
      <c r="C164" s="221"/>
      <c r="D164" s="222" t="s">
        <v>255</v>
      </c>
      <c r="E164" s="223" t="s">
        <v>22</v>
      </c>
      <c r="F164" s="224" t="s">
        <v>2923</v>
      </c>
      <c r="G164" s="221"/>
      <c r="H164" s="225">
        <v>251.587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255</v>
      </c>
      <c r="AU164" s="231" t="s">
        <v>84</v>
      </c>
      <c r="AV164" s="12" t="s">
        <v>84</v>
      </c>
      <c r="AW164" s="12" t="s">
        <v>39</v>
      </c>
      <c r="AX164" s="12" t="s">
        <v>24</v>
      </c>
      <c r="AY164" s="231" t="s">
        <v>205</v>
      </c>
    </row>
    <row r="165" spans="2:65" s="1" customFormat="1" ht="31.5" customHeight="1">
      <c r="B165" s="40"/>
      <c r="C165" s="192" t="s">
        <v>735</v>
      </c>
      <c r="D165" s="192" t="s">
        <v>208</v>
      </c>
      <c r="E165" s="193" t="s">
        <v>2924</v>
      </c>
      <c r="F165" s="194" t="s">
        <v>2925</v>
      </c>
      <c r="G165" s="195" t="s">
        <v>494</v>
      </c>
      <c r="H165" s="196">
        <v>251.587</v>
      </c>
      <c r="I165" s="197"/>
      <c r="J165" s="198">
        <f>ROUND(I165*H165,2)</f>
        <v>0</v>
      </c>
      <c r="K165" s="194" t="s">
        <v>466</v>
      </c>
      <c r="L165" s="60"/>
      <c r="M165" s="199" t="s">
        <v>22</v>
      </c>
      <c r="N165" s="205" t="s">
        <v>46</v>
      </c>
      <c r="O165" s="41"/>
      <c r="P165" s="206">
        <f>O165*H165</f>
        <v>0</v>
      </c>
      <c r="Q165" s="206">
        <v>0.0079</v>
      </c>
      <c r="R165" s="206">
        <f>Q165*H165</f>
        <v>1.9875373</v>
      </c>
      <c r="S165" s="206">
        <v>0</v>
      </c>
      <c r="T165" s="207">
        <f>S165*H165</f>
        <v>0</v>
      </c>
      <c r="AR165" s="23" t="s">
        <v>266</v>
      </c>
      <c r="AT165" s="23" t="s">
        <v>208</v>
      </c>
      <c r="AU165" s="23" t="s">
        <v>84</v>
      </c>
      <c r="AY165" s="23" t="s">
        <v>205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24</v>
      </c>
      <c r="BK165" s="204">
        <f>ROUND(I165*H165,2)</f>
        <v>0</v>
      </c>
      <c r="BL165" s="23" t="s">
        <v>266</v>
      </c>
      <c r="BM165" s="23" t="s">
        <v>2926</v>
      </c>
    </row>
    <row r="166" spans="2:65" s="1" customFormat="1" ht="22.5" customHeight="1">
      <c r="B166" s="40"/>
      <c r="C166" s="192" t="s">
        <v>739</v>
      </c>
      <c r="D166" s="192" t="s">
        <v>208</v>
      </c>
      <c r="E166" s="193" t="s">
        <v>859</v>
      </c>
      <c r="F166" s="194" t="s">
        <v>860</v>
      </c>
      <c r="G166" s="195" t="s">
        <v>494</v>
      </c>
      <c r="H166" s="196">
        <v>149.769</v>
      </c>
      <c r="I166" s="197"/>
      <c r="J166" s="198">
        <f>ROUND(I166*H166,2)</f>
        <v>0</v>
      </c>
      <c r="K166" s="194" t="s">
        <v>466</v>
      </c>
      <c r="L166" s="60"/>
      <c r="M166" s="199" t="s">
        <v>22</v>
      </c>
      <c r="N166" s="205" t="s">
        <v>46</v>
      </c>
      <c r="O166" s="41"/>
      <c r="P166" s="206">
        <f>O166*H166</f>
        <v>0</v>
      </c>
      <c r="Q166" s="206">
        <v>0.021</v>
      </c>
      <c r="R166" s="206">
        <f>Q166*H166</f>
        <v>3.1451490000000004</v>
      </c>
      <c r="S166" s="206">
        <v>0</v>
      </c>
      <c r="T166" s="207">
        <f>S166*H166</f>
        <v>0</v>
      </c>
      <c r="AR166" s="23" t="s">
        <v>266</v>
      </c>
      <c r="AT166" s="23" t="s">
        <v>208</v>
      </c>
      <c r="AU166" s="23" t="s">
        <v>84</v>
      </c>
      <c r="AY166" s="23" t="s">
        <v>205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3" t="s">
        <v>24</v>
      </c>
      <c r="BK166" s="204">
        <f>ROUND(I166*H166,2)</f>
        <v>0</v>
      </c>
      <c r="BL166" s="23" t="s">
        <v>266</v>
      </c>
      <c r="BM166" s="23" t="s">
        <v>2927</v>
      </c>
    </row>
    <row r="167" spans="2:51" s="11" customFormat="1" ht="13.5">
      <c r="B167" s="208"/>
      <c r="C167" s="209"/>
      <c r="D167" s="210" t="s">
        <v>255</v>
      </c>
      <c r="E167" s="211" t="s">
        <v>22</v>
      </c>
      <c r="F167" s="212" t="s">
        <v>2928</v>
      </c>
      <c r="G167" s="209"/>
      <c r="H167" s="213" t="s">
        <v>22</v>
      </c>
      <c r="I167" s="214"/>
      <c r="J167" s="209"/>
      <c r="K167" s="209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255</v>
      </c>
      <c r="AU167" s="219" t="s">
        <v>84</v>
      </c>
      <c r="AV167" s="11" t="s">
        <v>24</v>
      </c>
      <c r="AW167" s="11" t="s">
        <v>39</v>
      </c>
      <c r="AX167" s="11" t="s">
        <v>75</v>
      </c>
      <c r="AY167" s="219" t="s">
        <v>205</v>
      </c>
    </row>
    <row r="168" spans="2:51" s="12" customFormat="1" ht="27">
      <c r="B168" s="220"/>
      <c r="C168" s="221"/>
      <c r="D168" s="210" t="s">
        <v>255</v>
      </c>
      <c r="E168" s="232" t="s">
        <v>22</v>
      </c>
      <c r="F168" s="233" t="s">
        <v>2929</v>
      </c>
      <c r="G168" s="221"/>
      <c r="H168" s="234">
        <v>30.23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255</v>
      </c>
      <c r="AU168" s="231" t="s">
        <v>84</v>
      </c>
      <c r="AV168" s="12" t="s">
        <v>84</v>
      </c>
      <c r="AW168" s="12" t="s">
        <v>39</v>
      </c>
      <c r="AX168" s="12" t="s">
        <v>75</v>
      </c>
      <c r="AY168" s="231" t="s">
        <v>205</v>
      </c>
    </row>
    <row r="169" spans="2:51" s="12" customFormat="1" ht="13.5">
      <c r="B169" s="220"/>
      <c r="C169" s="221"/>
      <c r="D169" s="210" t="s">
        <v>255</v>
      </c>
      <c r="E169" s="232" t="s">
        <v>22</v>
      </c>
      <c r="F169" s="233" t="s">
        <v>2930</v>
      </c>
      <c r="G169" s="221"/>
      <c r="H169" s="234">
        <v>7.08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255</v>
      </c>
      <c r="AU169" s="231" t="s">
        <v>84</v>
      </c>
      <c r="AV169" s="12" t="s">
        <v>84</v>
      </c>
      <c r="AW169" s="12" t="s">
        <v>39</v>
      </c>
      <c r="AX169" s="12" t="s">
        <v>75</v>
      </c>
      <c r="AY169" s="231" t="s">
        <v>205</v>
      </c>
    </row>
    <row r="170" spans="2:51" s="12" customFormat="1" ht="13.5">
      <c r="B170" s="220"/>
      <c r="C170" s="221"/>
      <c r="D170" s="210" t="s">
        <v>255</v>
      </c>
      <c r="E170" s="232" t="s">
        <v>22</v>
      </c>
      <c r="F170" s="233" t="s">
        <v>2931</v>
      </c>
      <c r="G170" s="221"/>
      <c r="H170" s="234">
        <v>8.145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255</v>
      </c>
      <c r="AU170" s="231" t="s">
        <v>84</v>
      </c>
      <c r="AV170" s="12" t="s">
        <v>84</v>
      </c>
      <c r="AW170" s="12" t="s">
        <v>39</v>
      </c>
      <c r="AX170" s="12" t="s">
        <v>75</v>
      </c>
      <c r="AY170" s="231" t="s">
        <v>205</v>
      </c>
    </row>
    <row r="171" spans="2:51" s="12" customFormat="1" ht="13.5">
      <c r="B171" s="220"/>
      <c r="C171" s="221"/>
      <c r="D171" s="210" t="s">
        <v>255</v>
      </c>
      <c r="E171" s="232" t="s">
        <v>22</v>
      </c>
      <c r="F171" s="233" t="s">
        <v>2932</v>
      </c>
      <c r="G171" s="221"/>
      <c r="H171" s="234">
        <v>7.71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255</v>
      </c>
      <c r="AU171" s="231" t="s">
        <v>84</v>
      </c>
      <c r="AV171" s="12" t="s">
        <v>84</v>
      </c>
      <c r="AW171" s="12" t="s">
        <v>39</v>
      </c>
      <c r="AX171" s="12" t="s">
        <v>75</v>
      </c>
      <c r="AY171" s="231" t="s">
        <v>205</v>
      </c>
    </row>
    <row r="172" spans="2:51" s="12" customFormat="1" ht="13.5">
      <c r="B172" s="220"/>
      <c r="C172" s="221"/>
      <c r="D172" s="210" t="s">
        <v>255</v>
      </c>
      <c r="E172" s="232" t="s">
        <v>22</v>
      </c>
      <c r="F172" s="233" t="s">
        <v>2933</v>
      </c>
      <c r="G172" s="221"/>
      <c r="H172" s="234">
        <v>21.242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255</v>
      </c>
      <c r="AU172" s="231" t="s">
        <v>84</v>
      </c>
      <c r="AV172" s="12" t="s">
        <v>84</v>
      </c>
      <c r="AW172" s="12" t="s">
        <v>39</v>
      </c>
      <c r="AX172" s="12" t="s">
        <v>75</v>
      </c>
      <c r="AY172" s="231" t="s">
        <v>205</v>
      </c>
    </row>
    <row r="173" spans="2:51" s="12" customFormat="1" ht="13.5">
      <c r="B173" s="220"/>
      <c r="C173" s="221"/>
      <c r="D173" s="210" t="s">
        <v>255</v>
      </c>
      <c r="E173" s="232" t="s">
        <v>22</v>
      </c>
      <c r="F173" s="233" t="s">
        <v>2934</v>
      </c>
      <c r="G173" s="221"/>
      <c r="H173" s="234">
        <v>20.475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255</v>
      </c>
      <c r="AU173" s="231" t="s">
        <v>84</v>
      </c>
      <c r="AV173" s="12" t="s">
        <v>84</v>
      </c>
      <c r="AW173" s="12" t="s">
        <v>39</v>
      </c>
      <c r="AX173" s="12" t="s">
        <v>75</v>
      </c>
      <c r="AY173" s="231" t="s">
        <v>205</v>
      </c>
    </row>
    <row r="174" spans="2:51" s="12" customFormat="1" ht="13.5">
      <c r="B174" s="220"/>
      <c r="C174" s="221"/>
      <c r="D174" s="210" t="s">
        <v>255</v>
      </c>
      <c r="E174" s="232" t="s">
        <v>22</v>
      </c>
      <c r="F174" s="233" t="s">
        <v>2935</v>
      </c>
      <c r="G174" s="221"/>
      <c r="H174" s="234">
        <v>24.72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255</v>
      </c>
      <c r="AU174" s="231" t="s">
        <v>84</v>
      </c>
      <c r="AV174" s="12" t="s">
        <v>84</v>
      </c>
      <c r="AW174" s="12" t="s">
        <v>39</v>
      </c>
      <c r="AX174" s="12" t="s">
        <v>75</v>
      </c>
      <c r="AY174" s="231" t="s">
        <v>205</v>
      </c>
    </row>
    <row r="175" spans="2:51" s="12" customFormat="1" ht="13.5">
      <c r="B175" s="220"/>
      <c r="C175" s="221"/>
      <c r="D175" s="210" t="s">
        <v>255</v>
      </c>
      <c r="E175" s="232" t="s">
        <v>22</v>
      </c>
      <c r="F175" s="233" t="s">
        <v>2936</v>
      </c>
      <c r="G175" s="221"/>
      <c r="H175" s="234">
        <v>21.242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255</v>
      </c>
      <c r="AU175" s="231" t="s">
        <v>84</v>
      </c>
      <c r="AV175" s="12" t="s">
        <v>84</v>
      </c>
      <c r="AW175" s="12" t="s">
        <v>39</v>
      </c>
      <c r="AX175" s="12" t="s">
        <v>75</v>
      </c>
      <c r="AY175" s="231" t="s">
        <v>205</v>
      </c>
    </row>
    <row r="176" spans="2:51" s="12" customFormat="1" ht="13.5">
      <c r="B176" s="220"/>
      <c r="C176" s="221"/>
      <c r="D176" s="210" t="s">
        <v>255</v>
      </c>
      <c r="E176" s="232" t="s">
        <v>22</v>
      </c>
      <c r="F176" s="233" t="s">
        <v>2937</v>
      </c>
      <c r="G176" s="221"/>
      <c r="H176" s="234">
        <v>8.925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255</v>
      </c>
      <c r="AU176" s="231" t="s">
        <v>84</v>
      </c>
      <c r="AV176" s="12" t="s">
        <v>84</v>
      </c>
      <c r="AW176" s="12" t="s">
        <v>39</v>
      </c>
      <c r="AX176" s="12" t="s">
        <v>75</v>
      </c>
      <c r="AY176" s="231" t="s">
        <v>205</v>
      </c>
    </row>
    <row r="177" spans="2:51" s="13" customFormat="1" ht="13.5">
      <c r="B177" s="248"/>
      <c r="C177" s="249"/>
      <c r="D177" s="222" t="s">
        <v>255</v>
      </c>
      <c r="E177" s="250" t="s">
        <v>22</v>
      </c>
      <c r="F177" s="251" t="s">
        <v>568</v>
      </c>
      <c r="G177" s="249"/>
      <c r="H177" s="252">
        <v>149.769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255</v>
      </c>
      <c r="AU177" s="258" t="s">
        <v>84</v>
      </c>
      <c r="AV177" s="13" t="s">
        <v>266</v>
      </c>
      <c r="AW177" s="13" t="s">
        <v>39</v>
      </c>
      <c r="AX177" s="13" t="s">
        <v>24</v>
      </c>
      <c r="AY177" s="258" t="s">
        <v>205</v>
      </c>
    </row>
    <row r="178" spans="2:65" s="1" customFormat="1" ht="31.5" customHeight="1">
      <c r="B178" s="40"/>
      <c r="C178" s="192" t="s">
        <v>730</v>
      </c>
      <c r="D178" s="192" t="s">
        <v>208</v>
      </c>
      <c r="E178" s="193" t="s">
        <v>2938</v>
      </c>
      <c r="F178" s="194" t="s">
        <v>2939</v>
      </c>
      <c r="G178" s="195" t="s">
        <v>494</v>
      </c>
      <c r="H178" s="196">
        <v>5.362</v>
      </c>
      <c r="I178" s="197"/>
      <c r="J178" s="198">
        <f>ROUND(I178*H178,2)</f>
        <v>0</v>
      </c>
      <c r="K178" s="194" t="s">
        <v>466</v>
      </c>
      <c r="L178" s="60"/>
      <c r="M178" s="199" t="s">
        <v>22</v>
      </c>
      <c r="N178" s="205" t="s">
        <v>46</v>
      </c>
      <c r="O178" s="41"/>
      <c r="P178" s="206">
        <f>O178*H178</f>
        <v>0</v>
      </c>
      <c r="Q178" s="206">
        <v>0.01838</v>
      </c>
      <c r="R178" s="206">
        <f>Q178*H178</f>
        <v>0.09855356</v>
      </c>
      <c r="S178" s="206">
        <v>0</v>
      </c>
      <c r="T178" s="207">
        <f>S178*H178</f>
        <v>0</v>
      </c>
      <c r="AR178" s="23" t="s">
        <v>266</v>
      </c>
      <c r="AT178" s="23" t="s">
        <v>208</v>
      </c>
      <c r="AU178" s="23" t="s">
        <v>84</v>
      </c>
      <c r="AY178" s="23" t="s">
        <v>205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3" t="s">
        <v>24</v>
      </c>
      <c r="BK178" s="204">
        <f>ROUND(I178*H178,2)</f>
        <v>0</v>
      </c>
      <c r="BL178" s="23" t="s">
        <v>266</v>
      </c>
      <c r="BM178" s="23" t="s">
        <v>2940</v>
      </c>
    </row>
    <row r="179" spans="2:51" s="12" customFormat="1" ht="13.5">
      <c r="B179" s="220"/>
      <c r="C179" s="221"/>
      <c r="D179" s="222" t="s">
        <v>255</v>
      </c>
      <c r="E179" s="223" t="s">
        <v>22</v>
      </c>
      <c r="F179" s="224" t="s">
        <v>2941</v>
      </c>
      <c r="G179" s="221"/>
      <c r="H179" s="225">
        <v>5.362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255</v>
      </c>
      <c r="AU179" s="231" t="s">
        <v>84</v>
      </c>
      <c r="AV179" s="12" t="s">
        <v>84</v>
      </c>
      <c r="AW179" s="12" t="s">
        <v>39</v>
      </c>
      <c r="AX179" s="12" t="s">
        <v>24</v>
      </c>
      <c r="AY179" s="231" t="s">
        <v>205</v>
      </c>
    </row>
    <row r="180" spans="2:65" s="1" customFormat="1" ht="22.5" customHeight="1">
      <c r="B180" s="40"/>
      <c r="C180" s="192" t="s">
        <v>757</v>
      </c>
      <c r="D180" s="192" t="s">
        <v>208</v>
      </c>
      <c r="E180" s="193" t="s">
        <v>889</v>
      </c>
      <c r="F180" s="194" t="s">
        <v>890</v>
      </c>
      <c r="G180" s="195" t="s">
        <v>500</v>
      </c>
      <c r="H180" s="196">
        <v>42.54</v>
      </c>
      <c r="I180" s="197"/>
      <c r="J180" s="198">
        <f>ROUND(I180*H180,2)</f>
        <v>0</v>
      </c>
      <c r="K180" s="194" t="s">
        <v>466</v>
      </c>
      <c r="L180" s="60"/>
      <c r="M180" s="199" t="s">
        <v>22</v>
      </c>
      <c r="N180" s="205" t="s">
        <v>46</v>
      </c>
      <c r="O180" s="41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3" t="s">
        <v>266</v>
      </c>
      <c r="AT180" s="23" t="s">
        <v>208</v>
      </c>
      <c r="AU180" s="23" t="s">
        <v>84</v>
      </c>
      <c r="AY180" s="23" t="s">
        <v>205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24</v>
      </c>
      <c r="BK180" s="204">
        <f>ROUND(I180*H180,2)</f>
        <v>0</v>
      </c>
      <c r="BL180" s="23" t="s">
        <v>266</v>
      </c>
      <c r="BM180" s="23" t="s">
        <v>2942</v>
      </c>
    </row>
    <row r="181" spans="2:51" s="12" customFormat="1" ht="13.5">
      <c r="B181" s="220"/>
      <c r="C181" s="221"/>
      <c r="D181" s="222" t="s">
        <v>255</v>
      </c>
      <c r="E181" s="223" t="s">
        <v>22</v>
      </c>
      <c r="F181" s="224" t="s">
        <v>2943</v>
      </c>
      <c r="G181" s="221"/>
      <c r="H181" s="225">
        <v>42.54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255</v>
      </c>
      <c r="AU181" s="231" t="s">
        <v>84</v>
      </c>
      <c r="AV181" s="12" t="s">
        <v>84</v>
      </c>
      <c r="AW181" s="12" t="s">
        <v>39</v>
      </c>
      <c r="AX181" s="12" t="s">
        <v>24</v>
      </c>
      <c r="AY181" s="231" t="s">
        <v>205</v>
      </c>
    </row>
    <row r="182" spans="2:65" s="1" customFormat="1" ht="22.5" customHeight="1">
      <c r="B182" s="40"/>
      <c r="C182" s="238" t="s">
        <v>763</v>
      </c>
      <c r="D182" s="238" t="s">
        <v>202</v>
      </c>
      <c r="E182" s="239" t="s">
        <v>894</v>
      </c>
      <c r="F182" s="240" t="s">
        <v>895</v>
      </c>
      <c r="G182" s="241" t="s">
        <v>500</v>
      </c>
      <c r="H182" s="242">
        <v>44.667</v>
      </c>
      <c r="I182" s="243"/>
      <c r="J182" s="244">
        <f>ROUND(I182*H182,2)</f>
        <v>0</v>
      </c>
      <c r="K182" s="240" t="s">
        <v>466</v>
      </c>
      <c r="L182" s="245"/>
      <c r="M182" s="246" t="s">
        <v>22</v>
      </c>
      <c r="N182" s="247" t="s">
        <v>46</v>
      </c>
      <c r="O182" s="41"/>
      <c r="P182" s="206">
        <f>O182*H182</f>
        <v>0</v>
      </c>
      <c r="Q182" s="206">
        <v>4E-05</v>
      </c>
      <c r="R182" s="206">
        <f>Q182*H182</f>
        <v>0.0017866800000000001</v>
      </c>
      <c r="S182" s="206">
        <v>0</v>
      </c>
      <c r="T182" s="207">
        <f>S182*H182</f>
        <v>0</v>
      </c>
      <c r="AR182" s="23" t="s">
        <v>286</v>
      </c>
      <c r="AT182" s="23" t="s">
        <v>202</v>
      </c>
      <c r="AU182" s="23" t="s">
        <v>84</v>
      </c>
      <c r="AY182" s="23" t="s">
        <v>205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24</v>
      </c>
      <c r="BK182" s="204">
        <f>ROUND(I182*H182,2)</f>
        <v>0</v>
      </c>
      <c r="BL182" s="23" t="s">
        <v>266</v>
      </c>
      <c r="BM182" s="23" t="s">
        <v>2944</v>
      </c>
    </row>
    <row r="183" spans="2:51" s="12" customFormat="1" ht="13.5">
      <c r="B183" s="220"/>
      <c r="C183" s="221"/>
      <c r="D183" s="222" t="s">
        <v>255</v>
      </c>
      <c r="E183" s="221"/>
      <c r="F183" s="224" t="s">
        <v>2945</v>
      </c>
      <c r="G183" s="221"/>
      <c r="H183" s="225">
        <v>44.667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255</v>
      </c>
      <c r="AU183" s="231" t="s">
        <v>84</v>
      </c>
      <c r="AV183" s="12" t="s">
        <v>84</v>
      </c>
      <c r="AW183" s="12" t="s">
        <v>6</v>
      </c>
      <c r="AX183" s="12" t="s">
        <v>24</v>
      </c>
      <c r="AY183" s="231" t="s">
        <v>205</v>
      </c>
    </row>
    <row r="184" spans="2:65" s="1" customFormat="1" ht="22.5" customHeight="1">
      <c r="B184" s="40"/>
      <c r="C184" s="192" t="s">
        <v>338</v>
      </c>
      <c r="D184" s="192" t="s">
        <v>208</v>
      </c>
      <c r="E184" s="193" t="s">
        <v>2946</v>
      </c>
      <c r="F184" s="194" t="s">
        <v>2947</v>
      </c>
      <c r="G184" s="195" t="s">
        <v>494</v>
      </c>
      <c r="H184" s="196">
        <v>25.62</v>
      </c>
      <c r="I184" s="197"/>
      <c r="J184" s="198">
        <f>ROUND(I184*H184,2)</f>
        <v>0</v>
      </c>
      <c r="K184" s="194" t="s">
        <v>466</v>
      </c>
      <c r="L184" s="60"/>
      <c r="M184" s="199" t="s">
        <v>22</v>
      </c>
      <c r="N184" s="205" t="s">
        <v>46</v>
      </c>
      <c r="O184" s="41"/>
      <c r="P184" s="206">
        <f>O184*H184</f>
        <v>0</v>
      </c>
      <c r="Q184" s="206">
        <v>0.00825</v>
      </c>
      <c r="R184" s="206">
        <f>Q184*H184</f>
        <v>0.21136500000000003</v>
      </c>
      <c r="S184" s="206">
        <v>0</v>
      </c>
      <c r="T184" s="207">
        <f>S184*H184</f>
        <v>0</v>
      </c>
      <c r="AR184" s="23" t="s">
        <v>266</v>
      </c>
      <c r="AT184" s="23" t="s">
        <v>208</v>
      </c>
      <c r="AU184" s="23" t="s">
        <v>84</v>
      </c>
      <c r="AY184" s="23" t="s">
        <v>205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3" t="s">
        <v>24</v>
      </c>
      <c r="BK184" s="204">
        <f>ROUND(I184*H184,2)</f>
        <v>0</v>
      </c>
      <c r="BL184" s="23" t="s">
        <v>266</v>
      </c>
      <c r="BM184" s="23" t="s">
        <v>2948</v>
      </c>
    </row>
    <row r="185" spans="2:51" s="12" customFormat="1" ht="13.5">
      <c r="B185" s="220"/>
      <c r="C185" s="221"/>
      <c r="D185" s="222" t="s">
        <v>255</v>
      </c>
      <c r="E185" s="223" t="s">
        <v>22</v>
      </c>
      <c r="F185" s="224" t="s">
        <v>2949</v>
      </c>
      <c r="G185" s="221"/>
      <c r="H185" s="225">
        <v>25.62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255</v>
      </c>
      <c r="AU185" s="231" t="s">
        <v>84</v>
      </c>
      <c r="AV185" s="12" t="s">
        <v>84</v>
      </c>
      <c r="AW185" s="12" t="s">
        <v>39</v>
      </c>
      <c r="AX185" s="12" t="s">
        <v>24</v>
      </c>
      <c r="AY185" s="231" t="s">
        <v>205</v>
      </c>
    </row>
    <row r="186" spans="2:65" s="1" customFormat="1" ht="22.5" customHeight="1">
      <c r="B186" s="40"/>
      <c r="C186" s="238" t="s">
        <v>343</v>
      </c>
      <c r="D186" s="238" t="s">
        <v>202</v>
      </c>
      <c r="E186" s="239" t="s">
        <v>2950</v>
      </c>
      <c r="F186" s="240" t="s">
        <v>2951</v>
      </c>
      <c r="G186" s="241" t="s">
        <v>494</v>
      </c>
      <c r="H186" s="242">
        <v>26.132</v>
      </c>
      <c r="I186" s="243"/>
      <c r="J186" s="244">
        <f>ROUND(I186*H186,2)</f>
        <v>0</v>
      </c>
      <c r="K186" s="240" t="s">
        <v>466</v>
      </c>
      <c r="L186" s="245"/>
      <c r="M186" s="246" t="s">
        <v>22</v>
      </c>
      <c r="N186" s="247" t="s">
        <v>46</v>
      </c>
      <c r="O186" s="41"/>
      <c r="P186" s="206">
        <f>O186*H186</f>
        <v>0</v>
      </c>
      <c r="Q186" s="206">
        <v>0.0012</v>
      </c>
      <c r="R186" s="206">
        <f>Q186*H186</f>
        <v>0.0313584</v>
      </c>
      <c r="S186" s="206">
        <v>0</v>
      </c>
      <c r="T186" s="207">
        <f>S186*H186</f>
        <v>0</v>
      </c>
      <c r="AR186" s="23" t="s">
        <v>286</v>
      </c>
      <c r="AT186" s="23" t="s">
        <v>202</v>
      </c>
      <c r="AU186" s="23" t="s">
        <v>84</v>
      </c>
      <c r="AY186" s="23" t="s">
        <v>205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24</v>
      </c>
      <c r="BK186" s="204">
        <f>ROUND(I186*H186,2)</f>
        <v>0</v>
      </c>
      <c r="BL186" s="23" t="s">
        <v>266</v>
      </c>
      <c r="BM186" s="23" t="s">
        <v>2952</v>
      </c>
    </row>
    <row r="187" spans="2:51" s="12" customFormat="1" ht="13.5">
      <c r="B187" s="220"/>
      <c r="C187" s="221"/>
      <c r="D187" s="222" t="s">
        <v>255</v>
      </c>
      <c r="E187" s="221"/>
      <c r="F187" s="224" t="s">
        <v>2953</v>
      </c>
      <c r="G187" s="221"/>
      <c r="H187" s="225">
        <v>26.132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255</v>
      </c>
      <c r="AU187" s="231" t="s">
        <v>84</v>
      </c>
      <c r="AV187" s="12" t="s">
        <v>84</v>
      </c>
      <c r="AW187" s="12" t="s">
        <v>6</v>
      </c>
      <c r="AX187" s="12" t="s">
        <v>24</v>
      </c>
      <c r="AY187" s="231" t="s">
        <v>205</v>
      </c>
    </row>
    <row r="188" spans="2:65" s="1" customFormat="1" ht="22.5" customHeight="1">
      <c r="B188" s="40"/>
      <c r="C188" s="192" t="s">
        <v>745</v>
      </c>
      <c r="D188" s="192" t="s">
        <v>208</v>
      </c>
      <c r="E188" s="193" t="s">
        <v>2954</v>
      </c>
      <c r="F188" s="194" t="s">
        <v>2955</v>
      </c>
      <c r="G188" s="195" t="s">
        <v>494</v>
      </c>
      <c r="H188" s="196">
        <v>147.581</v>
      </c>
      <c r="I188" s="197"/>
      <c r="J188" s="198">
        <f>ROUND(I188*H188,2)</f>
        <v>0</v>
      </c>
      <c r="K188" s="194" t="s">
        <v>466</v>
      </c>
      <c r="L188" s="60"/>
      <c r="M188" s="199" t="s">
        <v>22</v>
      </c>
      <c r="N188" s="205" t="s">
        <v>46</v>
      </c>
      <c r="O188" s="41"/>
      <c r="P188" s="206">
        <f>O188*H188</f>
        <v>0</v>
      </c>
      <c r="Q188" s="206">
        <v>0.00656</v>
      </c>
      <c r="R188" s="206">
        <f>Q188*H188</f>
        <v>0.9681313599999999</v>
      </c>
      <c r="S188" s="206">
        <v>0</v>
      </c>
      <c r="T188" s="207">
        <f>S188*H188</f>
        <v>0</v>
      </c>
      <c r="AR188" s="23" t="s">
        <v>266</v>
      </c>
      <c r="AT188" s="23" t="s">
        <v>208</v>
      </c>
      <c r="AU188" s="23" t="s">
        <v>84</v>
      </c>
      <c r="AY188" s="23" t="s">
        <v>205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3" t="s">
        <v>24</v>
      </c>
      <c r="BK188" s="204">
        <f>ROUND(I188*H188,2)</f>
        <v>0</v>
      </c>
      <c r="BL188" s="23" t="s">
        <v>266</v>
      </c>
      <c r="BM188" s="23" t="s">
        <v>2956</v>
      </c>
    </row>
    <row r="189" spans="2:51" s="12" customFormat="1" ht="13.5">
      <c r="B189" s="220"/>
      <c r="C189" s="221"/>
      <c r="D189" s="210" t="s">
        <v>255</v>
      </c>
      <c r="E189" s="232" t="s">
        <v>22</v>
      </c>
      <c r="F189" s="233" t="s">
        <v>2957</v>
      </c>
      <c r="G189" s="221"/>
      <c r="H189" s="234">
        <v>22.776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255</v>
      </c>
      <c r="AU189" s="231" t="s">
        <v>84</v>
      </c>
      <c r="AV189" s="12" t="s">
        <v>84</v>
      </c>
      <c r="AW189" s="12" t="s">
        <v>39</v>
      </c>
      <c r="AX189" s="12" t="s">
        <v>75</v>
      </c>
      <c r="AY189" s="231" t="s">
        <v>205</v>
      </c>
    </row>
    <row r="190" spans="2:51" s="12" customFormat="1" ht="13.5">
      <c r="B190" s="220"/>
      <c r="C190" s="221"/>
      <c r="D190" s="210" t="s">
        <v>255</v>
      </c>
      <c r="E190" s="232" t="s">
        <v>22</v>
      </c>
      <c r="F190" s="233" t="s">
        <v>2958</v>
      </c>
      <c r="G190" s="221"/>
      <c r="H190" s="234">
        <v>22.576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255</v>
      </c>
      <c r="AU190" s="231" t="s">
        <v>84</v>
      </c>
      <c r="AV190" s="12" t="s">
        <v>84</v>
      </c>
      <c r="AW190" s="12" t="s">
        <v>39</v>
      </c>
      <c r="AX190" s="12" t="s">
        <v>75</v>
      </c>
      <c r="AY190" s="231" t="s">
        <v>205</v>
      </c>
    </row>
    <row r="191" spans="2:51" s="12" customFormat="1" ht="13.5">
      <c r="B191" s="220"/>
      <c r="C191" s="221"/>
      <c r="D191" s="210" t="s">
        <v>255</v>
      </c>
      <c r="E191" s="232" t="s">
        <v>22</v>
      </c>
      <c r="F191" s="233" t="s">
        <v>2959</v>
      </c>
      <c r="G191" s="221"/>
      <c r="H191" s="234">
        <v>50.895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255</v>
      </c>
      <c r="AU191" s="231" t="s">
        <v>84</v>
      </c>
      <c r="AV191" s="12" t="s">
        <v>84</v>
      </c>
      <c r="AW191" s="12" t="s">
        <v>39</v>
      </c>
      <c r="AX191" s="12" t="s">
        <v>75</v>
      </c>
      <c r="AY191" s="231" t="s">
        <v>205</v>
      </c>
    </row>
    <row r="192" spans="2:51" s="12" customFormat="1" ht="13.5">
      <c r="B192" s="220"/>
      <c r="C192" s="221"/>
      <c r="D192" s="210" t="s">
        <v>255</v>
      </c>
      <c r="E192" s="232" t="s">
        <v>22</v>
      </c>
      <c r="F192" s="233" t="s">
        <v>2960</v>
      </c>
      <c r="G192" s="221"/>
      <c r="H192" s="234">
        <v>4.011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255</v>
      </c>
      <c r="AU192" s="231" t="s">
        <v>84</v>
      </c>
      <c r="AV192" s="12" t="s">
        <v>84</v>
      </c>
      <c r="AW192" s="12" t="s">
        <v>39</v>
      </c>
      <c r="AX192" s="12" t="s">
        <v>75</v>
      </c>
      <c r="AY192" s="231" t="s">
        <v>205</v>
      </c>
    </row>
    <row r="193" spans="2:51" s="12" customFormat="1" ht="13.5">
      <c r="B193" s="220"/>
      <c r="C193" s="221"/>
      <c r="D193" s="210" t="s">
        <v>255</v>
      </c>
      <c r="E193" s="232" t="s">
        <v>22</v>
      </c>
      <c r="F193" s="233" t="s">
        <v>2961</v>
      </c>
      <c r="G193" s="221"/>
      <c r="H193" s="234">
        <v>47.323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255</v>
      </c>
      <c r="AU193" s="231" t="s">
        <v>84</v>
      </c>
      <c r="AV193" s="12" t="s">
        <v>84</v>
      </c>
      <c r="AW193" s="12" t="s">
        <v>39</v>
      </c>
      <c r="AX193" s="12" t="s">
        <v>75</v>
      </c>
      <c r="AY193" s="231" t="s">
        <v>205</v>
      </c>
    </row>
    <row r="194" spans="2:51" s="13" customFormat="1" ht="13.5">
      <c r="B194" s="248"/>
      <c r="C194" s="249"/>
      <c r="D194" s="222" t="s">
        <v>255</v>
      </c>
      <c r="E194" s="250" t="s">
        <v>22</v>
      </c>
      <c r="F194" s="251" t="s">
        <v>568</v>
      </c>
      <c r="G194" s="249"/>
      <c r="H194" s="252">
        <v>147.581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255</v>
      </c>
      <c r="AU194" s="258" t="s">
        <v>84</v>
      </c>
      <c r="AV194" s="13" t="s">
        <v>266</v>
      </c>
      <c r="AW194" s="13" t="s">
        <v>39</v>
      </c>
      <c r="AX194" s="13" t="s">
        <v>24</v>
      </c>
      <c r="AY194" s="258" t="s">
        <v>205</v>
      </c>
    </row>
    <row r="195" spans="2:65" s="1" customFormat="1" ht="31.5" customHeight="1">
      <c r="B195" s="40"/>
      <c r="C195" s="192" t="s">
        <v>9</v>
      </c>
      <c r="D195" s="192" t="s">
        <v>208</v>
      </c>
      <c r="E195" s="193" t="s">
        <v>1081</v>
      </c>
      <c r="F195" s="194" t="s">
        <v>1082</v>
      </c>
      <c r="G195" s="195" t="s">
        <v>494</v>
      </c>
      <c r="H195" s="196">
        <v>12.81</v>
      </c>
      <c r="I195" s="197"/>
      <c r="J195" s="198">
        <f>ROUND(I195*H195,2)</f>
        <v>0</v>
      </c>
      <c r="K195" s="194" t="s">
        <v>466</v>
      </c>
      <c r="L195" s="60"/>
      <c r="M195" s="199" t="s">
        <v>22</v>
      </c>
      <c r="N195" s="205" t="s">
        <v>46</v>
      </c>
      <c r="O195" s="41"/>
      <c r="P195" s="206">
        <f>O195*H195</f>
        <v>0</v>
      </c>
      <c r="Q195" s="206">
        <v>0.00628</v>
      </c>
      <c r="R195" s="206">
        <f>Q195*H195</f>
        <v>0.0804468</v>
      </c>
      <c r="S195" s="206">
        <v>0</v>
      </c>
      <c r="T195" s="207">
        <f>S195*H195</f>
        <v>0</v>
      </c>
      <c r="AR195" s="23" t="s">
        <v>266</v>
      </c>
      <c r="AT195" s="23" t="s">
        <v>208</v>
      </c>
      <c r="AU195" s="23" t="s">
        <v>84</v>
      </c>
      <c r="AY195" s="23" t="s">
        <v>205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24</v>
      </c>
      <c r="BK195" s="204">
        <f>ROUND(I195*H195,2)</f>
        <v>0</v>
      </c>
      <c r="BL195" s="23" t="s">
        <v>266</v>
      </c>
      <c r="BM195" s="23" t="s">
        <v>2962</v>
      </c>
    </row>
    <row r="196" spans="2:51" s="12" customFormat="1" ht="13.5">
      <c r="B196" s="220"/>
      <c r="C196" s="221"/>
      <c r="D196" s="222" t="s">
        <v>255</v>
      </c>
      <c r="E196" s="223" t="s">
        <v>22</v>
      </c>
      <c r="F196" s="224" t="s">
        <v>2963</v>
      </c>
      <c r="G196" s="221"/>
      <c r="H196" s="225">
        <v>12.81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255</v>
      </c>
      <c r="AU196" s="231" t="s">
        <v>84</v>
      </c>
      <c r="AV196" s="12" t="s">
        <v>84</v>
      </c>
      <c r="AW196" s="12" t="s">
        <v>39</v>
      </c>
      <c r="AX196" s="12" t="s">
        <v>24</v>
      </c>
      <c r="AY196" s="231" t="s">
        <v>205</v>
      </c>
    </row>
    <row r="197" spans="2:65" s="1" customFormat="1" ht="22.5" customHeight="1">
      <c r="B197" s="40"/>
      <c r="C197" s="192" t="s">
        <v>751</v>
      </c>
      <c r="D197" s="192" t="s">
        <v>208</v>
      </c>
      <c r="E197" s="193" t="s">
        <v>2964</v>
      </c>
      <c r="F197" s="194" t="s">
        <v>2965</v>
      </c>
      <c r="G197" s="195" t="s">
        <v>494</v>
      </c>
      <c r="H197" s="196">
        <v>147.581</v>
      </c>
      <c r="I197" s="197"/>
      <c r="J197" s="198">
        <f>ROUND(I197*H197,2)</f>
        <v>0</v>
      </c>
      <c r="K197" s="194" t="s">
        <v>466</v>
      </c>
      <c r="L197" s="60"/>
      <c r="M197" s="199" t="s">
        <v>22</v>
      </c>
      <c r="N197" s="205" t="s">
        <v>46</v>
      </c>
      <c r="O197" s="41"/>
      <c r="P197" s="206">
        <f>O197*H197</f>
        <v>0</v>
      </c>
      <c r="Q197" s="206">
        <v>0.00268</v>
      </c>
      <c r="R197" s="206">
        <f>Q197*H197</f>
        <v>0.39551707999999997</v>
      </c>
      <c r="S197" s="206">
        <v>0</v>
      </c>
      <c r="T197" s="207">
        <f>S197*H197</f>
        <v>0</v>
      </c>
      <c r="AR197" s="23" t="s">
        <v>266</v>
      </c>
      <c r="AT197" s="23" t="s">
        <v>208</v>
      </c>
      <c r="AU197" s="23" t="s">
        <v>84</v>
      </c>
      <c r="AY197" s="23" t="s">
        <v>205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3" t="s">
        <v>24</v>
      </c>
      <c r="BK197" s="204">
        <f>ROUND(I197*H197,2)</f>
        <v>0</v>
      </c>
      <c r="BL197" s="23" t="s">
        <v>266</v>
      </c>
      <c r="BM197" s="23" t="s">
        <v>2966</v>
      </c>
    </row>
    <row r="198" spans="2:65" s="1" customFormat="1" ht="22.5" customHeight="1">
      <c r="B198" s="40"/>
      <c r="C198" s="192" t="s">
        <v>767</v>
      </c>
      <c r="D198" s="192" t="s">
        <v>208</v>
      </c>
      <c r="E198" s="193" t="s">
        <v>1092</v>
      </c>
      <c r="F198" s="194" t="s">
        <v>1093</v>
      </c>
      <c r="G198" s="195" t="s">
        <v>494</v>
      </c>
      <c r="H198" s="196">
        <v>13.381</v>
      </c>
      <c r="I198" s="197"/>
      <c r="J198" s="198">
        <f>ROUND(I198*H198,2)</f>
        <v>0</v>
      </c>
      <c r="K198" s="194" t="s">
        <v>466</v>
      </c>
      <c r="L198" s="60"/>
      <c r="M198" s="199" t="s">
        <v>22</v>
      </c>
      <c r="N198" s="205" t="s">
        <v>46</v>
      </c>
      <c r="O198" s="41"/>
      <c r="P198" s="206">
        <f>O198*H198</f>
        <v>0</v>
      </c>
      <c r="Q198" s="206">
        <v>0.00012</v>
      </c>
      <c r="R198" s="206">
        <f>Q198*H198</f>
        <v>0.0016057200000000002</v>
      </c>
      <c r="S198" s="206">
        <v>0</v>
      </c>
      <c r="T198" s="207">
        <f>S198*H198</f>
        <v>0</v>
      </c>
      <c r="AR198" s="23" t="s">
        <v>266</v>
      </c>
      <c r="AT198" s="23" t="s">
        <v>208</v>
      </c>
      <c r="AU198" s="23" t="s">
        <v>84</v>
      </c>
      <c r="AY198" s="23" t="s">
        <v>205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24</v>
      </c>
      <c r="BK198" s="204">
        <f>ROUND(I198*H198,2)</f>
        <v>0</v>
      </c>
      <c r="BL198" s="23" t="s">
        <v>266</v>
      </c>
      <c r="BM198" s="23" t="s">
        <v>2967</v>
      </c>
    </row>
    <row r="199" spans="2:51" s="12" customFormat="1" ht="13.5">
      <c r="B199" s="220"/>
      <c r="C199" s="221"/>
      <c r="D199" s="222" t="s">
        <v>255</v>
      </c>
      <c r="E199" s="223" t="s">
        <v>22</v>
      </c>
      <c r="F199" s="224" t="s">
        <v>2968</v>
      </c>
      <c r="G199" s="221"/>
      <c r="H199" s="225">
        <v>13.381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255</v>
      </c>
      <c r="AU199" s="231" t="s">
        <v>84</v>
      </c>
      <c r="AV199" s="12" t="s">
        <v>84</v>
      </c>
      <c r="AW199" s="12" t="s">
        <v>39</v>
      </c>
      <c r="AX199" s="12" t="s">
        <v>24</v>
      </c>
      <c r="AY199" s="231" t="s">
        <v>205</v>
      </c>
    </row>
    <row r="200" spans="2:65" s="1" customFormat="1" ht="22.5" customHeight="1">
      <c r="B200" s="40"/>
      <c r="C200" s="192" t="s">
        <v>422</v>
      </c>
      <c r="D200" s="192" t="s">
        <v>208</v>
      </c>
      <c r="E200" s="193" t="s">
        <v>2969</v>
      </c>
      <c r="F200" s="194" t="s">
        <v>2970</v>
      </c>
      <c r="G200" s="195" t="s">
        <v>494</v>
      </c>
      <c r="H200" s="196">
        <v>106.65</v>
      </c>
      <c r="I200" s="197"/>
      <c r="J200" s="198">
        <f>ROUND(I200*H200,2)</f>
        <v>0</v>
      </c>
      <c r="K200" s="194" t="s">
        <v>466</v>
      </c>
      <c r="L200" s="60"/>
      <c r="M200" s="199" t="s">
        <v>22</v>
      </c>
      <c r="N200" s="205" t="s">
        <v>46</v>
      </c>
      <c r="O200" s="41"/>
      <c r="P200" s="206">
        <f>O200*H200</f>
        <v>0</v>
      </c>
      <c r="Q200" s="206">
        <v>0.1173</v>
      </c>
      <c r="R200" s="206">
        <f>Q200*H200</f>
        <v>12.510045000000002</v>
      </c>
      <c r="S200" s="206">
        <v>0</v>
      </c>
      <c r="T200" s="207">
        <f>S200*H200</f>
        <v>0</v>
      </c>
      <c r="AR200" s="23" t="s">
        <v>266</v>
      </c>
      <c r="AT200" s="23" t="s">
        <v>208</v>
      </c>
      <c r="AU200" s="23" t="s">
        <v>84</v>
      </c>
      <c r="AY200" s="23" t="s">
        <v>205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24</v>
      </c>
      <c r="BK200" s="204">
        <f>ROUND(I200*H200,2)</f>
        <v>0</v>
      </c>
      <c r="BL200" s="23" t="s">
        <v>266</v>
      </c>
      <c r="BM200" s="23" t="s">
        <v>2971</v>
      </c>
    </row>
    <row r="201" spans="2:51" s="12" customFormat="1" ht="13.5">
      <c r="B201" s="220"/>
      <c r="C201" s="221"/>
      <c r="D201" s="222" t="s">
        <v>255</v>
      </c>
      <c r="E201" s="223" t="s">
        <v>22</v>
      </c>
      <c r="F201" s="224" t="s">
        <v>2918</v>
      </c>
      <c r="G201" s="221"/>
      <c r="H201" s="225">
        <v>106.65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255</v>
      </c>
      <c r="AU201" s="231" t="s">
        <v>84</v>
      </c>
      <c r="AV201" s="12" t="s">
        <v>84</v>
      </c>
      <c r="AW201" s="12" t="s">
        <v>39</v>
      </c>
      <c r="AX201" s="12" t="s">
        <v>24</v>
      </c>
      <c r="AY201" s="231" t="s">
        <v>205</v>
      </c>
    </row>
    <row r="202" spans="2:65" s="1" customFormat="1" ht="22.5" customHeight="1">
      <c r="B202" s="40"/>
      <c r="C202" s="192" t="s">
        <v>771</v>
      </c>
      <c r="D202" s="192" t="s">
        <v>208</v>
      </c>
      <c r="E202" s="193" t="s">
        <v>2972</v>
      </c>
      <c r="F202" s="194" t="s">
        <v>2973</v>
      </c>
      <c r="G202" s="195" t="s">
        <v>500</v>
      </c>
      <c r="H202" s="196">
        <v>117.315</v>
      </c>
      <c r="I202" s="197"/>
      <c r="J202" s="198">
        <f>ROUND(I202*H202,2)</f>
        <v>0</v>
      </c>
      <c r="K202" s="194" t="s">
        <v>466</v>
      </c>
      <c r="L202" s="60"/>
      <c r="M202" s="199" t="s">
        <v>22</v>
      </c>
      <c r="N202" s="205" t="s">
        <v>46</v>
      </c>
      <c r="O202" s="41"/>
      <c r="P202" s="206">
        <f>O202*H202</f>
        <v>0</v>
      </c>
      <c r="Q202" s="206">
        <v>1E-05</v>
      </c>
      <c r="R202" s="206">
        <f>Q202*H202</f>
        <v>0.00117315</v>
      </c>
      <c r="S202" s="206">
        <v>0</v>
      </c>
      <c r="T202" s="207">
        <f>S202*H202</f>
        <v>0</v>
      </c>
      <c r="AR202" s="23" t="s">
        <v>266</v>
      </c>
      <c r="AT202" s="23" t="s">
        <v>208</v>
      </c>
      <c r="AU202" s="23" t="s">
        <v>84</v>
      </c>
      <c r="AY202" s="23" t="s">
        <v>205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24</v>
      </c>
      <c r="BK202" s="204">
        <f>ROUND(I202*H202,2)</f>
        <v>0</v>
      </c>
      <c r="BL202" s="23" t="s">
        <v>266</v>
      </c>
      <c r="BM202" s="23" t="s">
        <v>2974</v>
      </c>
    </row>
    <row r="203" spans="2:51" s="12" customFormat="1" ht="13.5">
      <c r="B203" s="220"/>
      <c r="C203" s="221"/>
      <c r="D203" s="222" t="s">
        <v>255</v>
      </c>
      <c r="E203" s="223" t="s">
        <v>22</v>
      </c>
      <c r="F203" s="224" t="s">
        <v>2975</v>
      </c>
      <c r="G203" s="221"/>
      <c r="H203" s="225">
        <v>117.315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255</v>
      </c>
      <c r="AU203" s="231" t="s">
        <v>84</v>
      </c>
      <c r="AV203" s="12" t="s">
        <v>84</v>
      </c>
      <c r="AW203" s="12" t="s">
        <v>39</v>
      </c>
      <c r="AX203" s="12" t="s">
        <v>24</v>
      </c>
      <c r="AY203" s="231" t="s">
        <v>205</v>
      </c>
    </row>
    <row r="204" spans="2:65" s="1" customFormat="1" ht="22.5" customHeight="1">
      <c r="B204" s="40"/>
      <c r="C204" s="192" t="s">
        <v>397</v>
      </c>
      <c r="D204" s="192" t="s">
        <v>208</v>
      </c>
      <c r="E204" s="193" t="s">
        <v>2976</v>
      </c>
      <c r="F204" s="194" t="s">
        <v>2977</v>
      </c>
      <c r="G204" s="195" t="s">
        <v>465</v>
      </c>
      <c r="H204" s="196">
        <v>6.405</v>
      </c>
      <c r="I204" s="197"/>
      <c r="J204" s="198">
        <f>ROUND(I204*H204,2)</f>
        <v>0</v>
      </c>
      <c r="K204" s="194" t="s">
        <v>466</v>
      </c>
      <c r="L204" s="60"/>
      <c r="M204" s="199" t="s">
        <v>22</v>
      </c>
      <c r="N204" s="205" t="s">
        <v>46</v>
      </c>
      <c r="O204" s="41"/>
      <c r="P204" s="206">
        <f>O204*H204</f>
        <v>0</v>
      </c>
      <c r="Q204" s="206">
        <v>2.16</v>
      </c>
      <c r="R204" s="206">
        <f>Q204*H204</f>
        <v>13.834800000000001</v>
      </c>
      <c r="S204" s="206">
        <v>0</v>
      </c>
      <c r="T204" s="207">
        <f>S204*H204</f>
        <v>0</v>
      </c>
      <c r="AR204" s="23" t="s">
        <v>266</v>
      </c>
      <c r="AT204" s="23" t="s">
        <v>208</v>
      </c>
      <c r="AU204" s="23" t="s">
        <v>84</v>
      </c>
      <c r="AY204" s="23" t="s">
        <v>205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24</v>
      </c>
      <c r="BK204" s="204">
        <f>ROUND(I204*H204,2)</f>
        <v>0</v>
      </c>
      <c r="BL204" s="23" t="s">
        <v>266</v>
      </c>
      <c r="BM204" s="23" t="s">
        <v>2978</v>
      </c>
    </row>
    <row r="205" spans="2:51" s="12" customFormat="1" ht="13.5">
      <c r="B205" s="220"/>
      <c r="C205" s="221"/>
      <c r="D205" s="222" t="s">
        <v>255</v>
      </c>
      <c r="E205" s="223" t="s">
        <v>22</v>
      </c>
      <c r="F205" s="224" t="s">
        <v>2979</v>
      </c>
      <c r="G205" s="221"/>
      <c r="H205" s="225">
        <v>6.405</v>
      </c>
      <c r="I205" s="226"/>
      <c r="J205" s="221"/>
      <c r="K205" s="221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255</v>
      </c>
      <c r="AU205" s="231" t="s">
        <v>84</v>
      </c>
      <c r="AV205" s="12" t="s">
        <v>84</v>
      </c>
      <c r="AW205" s="12" t="s">
        <v>39</v>
      </c>
      <c r="AX205" s="12" t="s">
        <v>24</v>
      </c>
      <c r="AY205" s="231" t="s">
        <v>205</v>
      </c>
    </row>
    <row r="206" spans="2:65" s="1" customFormat="1" ht="22.5" customHeight="1">
      <c r="B206" s="40"/>
      <c r="C206" s="192" t="s">
        <v>787</v>
      </c>
      <c r="D206" s="192" t="s">
        <v>208</v>
      </c>
      <c r="E206" s="193" t="s">
        <v>2976</v>
      </c>
      <c r="F206" s="194" t="s">
        <v>2977</v>
      </c>
      <c r="G206" s="195" t="s">
        <v>465</v>
      </c>
      <c r="H206" s="196">
        <v>3.657</v>
      </c>
      <c r="I206" s="197"/>
      <c r="J206" s="198">
        <f>ROUND(I206*H206,2)</f>
        <v>0</v>
      </c>
      <c r="K206" s="194" t="s">
        <v>466</v>
      </c>
      <c r="L206" s="60"/>
      <c r="M206" s="199" t="s">
        <v>22</v>
      </c>
      <c r="N206" s="205" t="s">
        <v>46</v>
      </c>
      <c r="O206" s="41"/>
      <c r="P206" s="206">
        <f>O206*H206</f>
        <v>0</v>
      </c>
      <c r="Q206" s="206">
        <v>2.16</v>
      </c>
      <c r="R206" s="206">
        <f>Q206*H206</f>
        <v>7.899120000000001</v>
      </c>
      <c r="S206" s="206">
        <v>0</v>
      </c>
      <c r="T206" s="207">
        <f>S206*H206</f>
        <v>0</v>
      </c>
      <c r="AR206" s="23" t="s">
        <v>266</v>
      </c>
      <c r="AT206" s="23" t="s">
        <v>208</v>
      </c>
      <c r="AU206" s="23" t="s">
        <v>84</v>
      </c>
      <c r="AY206" s="23" t="s">
        <v>205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24</v>
      </c>
      <c r="BK206" s="204">
        <f>ROUND(I206*H206,2)</f>
        <v>0</v>
      </c>
      <c r="BL206" s="23" t="s">
        <v>266</v>
      </c>
      <c r="BM206" s="23" t="s">
        <v>2980</v>
      </c>
    </row>
    <row r="207" spans="2:51" s="12" customFormat="1" ht="13.5">
      <c r="B207" s="220"/>
      <c r="C207" s="221"/>
      <c r="D207" s="222" t="s">
        <v>255</v>
      </c>
      <c r="E207" s="223" t="s">
        <v>22</v>
      </c>
      <c r="F207" s="224" t="s">
        <v>2981</v>
      </c>
      <c r="G207" s="221"/>
      <c r="H207" s="225">
        <v>3.657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255</v>
      </c>
      <c r="AU207" s="231" t="s">
        <v>84</v>
      </c>
      <c r="AV207" s="12" t="s">
        <v>84</v>
      </c>
      <c r="AW207" s="12" t="s">
        <v>39</v>
      </c>
      <c r="AX207" s="12" t="s">
        <v>24</v>
      </c>
      <c r="AY207" s="231" t="s">
        <v>205</v>
      </c>
    </row>
    <row r="208" spans="2:65" s="1" customFormat="1" ht="22.5" customHeight="1">
      <c r="B208" s="40"/>
      <c r="C208" s="192" t="s">
        <v>775</v>
      </c>
      <c r="D208" s="192" t="s">
        <v>208</v>
      </c>
      <c r="E208" s="193" t="s">
        <v>2982</v>
      </c>
      <c r="F208" s="194" t="s">
        <v>2983</v>
      </c>
      <c r="G208" s="195" t="s">
        <v>494</v>
      </c>
      <c r="H208" s="196">
        <v>13.48</v>
      </c>
      <c r="I208" s="197"/>
      <c r="J208" s="198">
        <f>ROUND(I208*H208,2)</f>
        <v>0</v>
      </c>
      <c r="K208" s="194" t="s">
        <v>466</v>
      </c>
      <c r="L208" s="60"/>
      <c r="M208" s="199" t="s">
        <v>22</v>
      </c>
      <c r="N208" s="205" t="s">
        <v>46</v>
      </c>
      <c r="O208" s="41"/>
      <c r="P208" s="206">
        <f>O208*H208</f>
        <v>0</v>
      </c>
      <c r="Q208" s="206">
        <v>0.3674</v>
      </c>
      <c r="R208" s="206">
        <f>Q208*H208</f>
        <v>4.952552</v>
      </c>
      <c r="S208" s="206">
        <v>0</v>
      </c>
      <c r="T208" s="207">
        <f>S208*H208</f>
        <v>0</v>
      </c>
      <c r="AR208" s="23" t="s">
        <v>266</v>
      </c>
      <c r="AT208" s="23" t="s">
        <v>208</v>
      </c>
      <c r="AU208" s="23" t="s">
        <v>84</v>
      </c>
      <c r="AY208" s="23" t="s">
        <v>205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3" t="s">
        <v>24</v>
      </c>
      <c r="BK208" s="204">
        <f>ROUND(I208*H208,2)</f>
        <v>0</v>
      </c>
      <c r="BL208" s="23" t="s">
        <v>266</v>
      </c>
      <c r="BM208" s="23" t="s">
        <v>2984</v>
      </c>
    </row>
    <row r="209" spans="2:51" s="12" customFormat="1" ht="13.5">
      <c r="B209" s="220"/>
      <c r="C209" s="221"/>
      <c r="D209" s="222" t="s">
        <v>255</v>
      </c>
      <c r="E209" s="223" t="s">
        <v>22</v>
      </c>
      <c r="F209" s="224" t="s">
        <v>2985</v>
      </c>
      <c r="G209" s="221"/>
      <c r="H209" s="225">
        <v>13.48</v>
      </c>
      <c r="I209" s="226"/>
      <c r="J209" s="221"/>
      <c r="K209" s="221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255</v>
      </c>
      <c r="AU209" s="231" t="s">
        <v>84</v>
      </c>
      <c r="AV209" s="12" t="s">
        <v>84</v>
      </c>
      <c r="AW209" s="12" t="s">
        <v>39</v>
      </c>
      <c r="AX209" s="12" t="s">
        <v>24</v>
      </c>
      <c r="AY209" s="231" t="s">
        <v>205</v>
      </c>
    </row>
    <row r="210" spans="2:65" s="1" customFormat="1" ht="22.5" customHeight="1">
      <c r="B210" s="40"/>
      <c r="C210" s="192" t="s">
        <v>782</v>
      </c>
      <c r="D210" s="192" t="s">
        <v>208</v>
      </c>
      <c r="E210" s="193" t="s">
        <v>2986</v>
      </c>
      <c r="F210" s="194" t="s">
        <v>2987</v>
      </c>
      <c r="G210" s="195" t="s">
        <v>494</v>
      </c>
      <c r="H210" s="196">
        <v>24.378</v>
      </c>
      <c r="I210" s="197"/>
      <c r="J210" s="198">
        <f>ROUND(I210*H210,2)</f>
        <v>0</v>
      </c>
      <c r="K210" s="194" t="s">
        <v>466</v>
      </c>
      <c r="L210" s="60"/>
      <c r="M210" s="199" t="s">
        <v>22</v>
      </c>
      <c r="N210" s="205" t="s">
        <v>46</v>
      </c>
      <c r="O210" s="41"/>
      <c r="P210" s="206">
        <f>O210*H210</f>
        <v>0</v>
      </c>
      <c r="Q210" s="206">
        <v>0.20802</v>
      </c>
      <c r="R210" s="206">
        <f>Q210*H210</f>
        <v>5.07111156</v>
      </c>
      <c r="S210" s="206">
        <v>0</v>
      </c>
      <c r="T210" s="207">
        <f>S210*H210</f>
        <v>0</v>
      </c>
      <c r="AR210" s="23" t="s">
        <v>266</v>
      </c>
      <c r="AT210" s="23" t="s">
        <v>208</v>
      </c>
      <c r="AU210" s="23" t="s">
        <v>84</v>
      </c>
      <c r="AY210" s="23" t="s">
        <v>205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3" t="s">
        <v>24</v>
      </c>
      <c r="BK210" s="204">
        <f>ROUND(I210*H210,2)</f>
        <v>0</v>
      </c>
      <c r="BL210" s="23" t="s">
        <v>266</v>
      </c>
      <c r="BM210" s="23" t="s">
        <v>2988</v>
      </c>
    </row>
    <row r="211" spans="2:51" s="12" customFormat="1" ht="13.5">
      <c r="B211" s="220"/>
      <c r="C211" s="221"/>
      <c r="D211" s="210" t="s">
        <v>255</v>
      </c>
      <c r="E211" s="232" t="s">
        <v>22</v>
      </c>
      <c r="F211" s="233" t="s">
        <v>2989</v>
      </c>
      <c r="G211" s="221"/>
      <c r="H211" s="234">
        <v>24.378</v>
      </c>
      <c r="I211" s="226"/>
      <c r="J211" s="221"/>
      <c r="K211" s="221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255</v>
      </c>
      <c r="AU211" s="231" t="s">
        <v>84</v>
      </c>
      <c r="AV211" s="12" t="s">
        <v>84</v>
      </c>
      <c r="AW211" s="12" t="s">
        <v>39</v>
      </c>
      <c r="AX211" s="12" t="s">
        <v>24</v>
      </c>
      <c r="AY211" s="231" t="s">
        <v>205</v>
      </c>
    </row>
    <row r="212" spans="2:63" s="10" customFormat="1" ht="29.85" customHeight="1">
      <c r="B212" s="175"/>
      <c r="C212" s="176"/>
      <c r="D212" s="189" t="s">
        <v>74</v>
      </c>
      <c r="E212" s="190" t="s">
        <v>291</v>
      </c>
      <c r="F212" s="190" t="s">
        <v>1157</v>
      </c>
      <c r="G212" s="176"/>
      <c r="H212" s="176"/>
      <c r="I212" s="179"/>
      <c r="J212" s="191">
        <f>BK212</f>
        <v>0</v>
      </c>
      <c r="K212" s="176"/>
      <c r="L212" s="181"/>
      <c r="M212" s="182"/>
      <c r="N212" s="183"/>
      <c r="O212" s="183"/>
      <c r="P212" s="184">
        <f>SUM(P213:P227)</f>
        <v>0</v>
      </c>
      <c r="Q212" s="183"/>
      <c r="R212" s="184">
        <f>SUM(R213:R227)</f>
        <v>7.7453445</v>
      </c>
      <c r="S212" s="183"/>
      <c r="T212" s="185">
        <f>SUM(T213:T227)</f>
        <v>211.32575</v>
      </c>
      <c r="AR212" s="186" t="s">
        <v>24</v>
      </c>
      <c r="AT212" s="187" t="s">
        <v>74</v>
      </c>
      <c r="AU212" s="187" t="s">
        <v>24</v>
      </c>
      <c r="AY212" s="186" t="s">
        <v>205</v>
      </c>
      <c r="BK212" s="188">
        <f>SUM(BK213:BK227)</f>
        <v>0</v>
      </c>
    </row>
    <row r="213" spans="2:65" s="1" customFormat="1" ht="22.5" customHeight="1">
      <c r="B213" s="40"/>
      <c r="C213" s="192" t="s">
        <v>792</v>
      </c>
      <c r="D213" s="192" t="s">
        <v>208</v>
      </c>
      <c r="E213" s="193" t="s">
        <v>2527</v>
      </c>
      <c r="F213" s="194" t="s">
        <v>2528</v>
      </c>
      <c r="G213" s="195" t="s">
        <v>500</v>
      </c>
      <c r="H213" s="196">
        <v>56.6</v>
      </c>
      <c r="I213" s="197"/>
      <c r="J213" s="198">
        <f>ROUND(I213*H213,2)</f>
        <v>0</v>
      </c>
      <c r="K213" s="194" t="s">
        <v>466</v>
      </c>
      <c r="L213" s="60"/>
      <c r="M213" s="199" t="s">
        <v>22</v>
      </c>
      <c r="N213" s="205" t="s">
        <v>46</v>
      </c>
      <c r="O213" s="41"/>
      <c r="P213" s="206">
        <f>O213*H213</f>
        <v>0</v>
      </c>
      <c r="Q213" s="206">
        <v>0.10095</v>
      </c>
      <c r="R213" s="206">
        <f>Q213*H213</f>
        <v>5.71377</v>
      </c>
      <c r="S213" s="206">
        <v>0</v>
      </c>
      <c r="T213" s="207">
        <f>S213*H213</f>
        <v>0</v>
      </c>
      <c r="AR213" s="23" t="s">
        <v>266</v>
      </c>
      <c r="AT213" s="23" t="s">
        <v>208</v>
      </c>
      <c r="AU213" s="23" t="s">
        <v>84</v>
      </c>
      <c r="AY213" s="23" t="s">
        <v>205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24</v>
      </c>
      <c r="BK213" s="204">
        <f>ROUND(I213*H213,2)</f>
        <v>0</v>
      </c>
      <c r="BL213" s="23" t="s">
        <v>266</v>
      </c>
      <c r="BM213" s="23" t="s">
        <v>2990</v>
      </c>
    </row>
    <row r="214" spans="2:51" s="12" customFormat="1" ht="13.5">
      <c r="B214" s="220"/>
      <c r="C214" s="221"/>
      <c r="D214" s="222" t="s">
        <v>255</v>
      </c>
      <c r="E214" s="223" t="s">
        <v>22</v>
      </c>
      <c r="F214" s="224" t="s">
        <v>2991</v>
      </c>
      <c r="G214" s="221"/>
      <c r="H214" s="225">
        <v>56.6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255</v>
      </c>
      <c r="AU214" s="231" t="s">
        <v>84</v>
      </c>
      <c r="AV214" s="12" t="s">
        <v>84</v>
      </c>
      <c r="AW214" s="12" t="s">
        <v>39</v>
      </c>
      <c r="AX214" s="12" t="s">
        <v>24</v>
      </c>
      <c r="AY214" s="231" t="s">
        <v>205</v>
      </c>
    </row>
    <row r="215" spans="2:65" s="1" customFormat="1" ht="22.5" customHeight="1">
      <c r="B215" s="40"/>
      <c r="C215" s="238" t="s">
        <v>796</v>
      </c>
      <c r="D215" s="238" t="s">
        <v>202</v>
      </c>
      <c r="E215" s="239" t="s">
        <v>2531</v>
      </c>
      <c r="F215" s="240" t="s">
        <v>2532</v>
      </c>
      <c r="G215" s="241" t="s">
        <v>514</v>
      </c>
      <c r="H215" s="242">
        <v>59.43</v>
      </c>
      <c r="I215" s="243"/>
      <c r="J215" s="244">
        <f>ROUND(I215*H215,2)</f>
        <v>0</v>
      </c>
      <c r="K215" s="240" t="s">
        <v>466</v>
      </c>
      <c r="L215" s="245"/>
      <c r="M215" s="246" t="s">
        <v>22</v>
      </c>
      <c r="N215" s="247" t="s">
        <v>46</v>
      </c>
      <c r="O215" s="41"/>
      <c r="P215" s="206">
        <f>O215*H215</f>
        <v>0</v>
      </c>
      <c r="Q215" s="206">
        <v>0.0335</v>
      </c>
      <c r="R215" s="206">
        <f>Q215*H215</f>
        <v>1.9909050000000001</v>
      </c>
      <c r="S215" s="206">
        <v>0</v>
      </c>
      <c r="T215" s="207">
        <f>S215*H215</f>
        <v>0</v>
      </c>
      <c r="AR215" s="23" t="s">
        <v>286</v>
      </c>
      <c r="AT215" s="23" t="s">
        <v>202</v>
      </c>
      <c r="AU215" s="23" t="s">
        <v>84</v>
      </c>
      <c r="AY215" s="23" t="s">
        <v>205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24</v>
      </c>
      <c r="BK215" s="204">
        <f>ROUND(I215*H215,2)</f>
        <v>0</v>
      </c>
      <c r="BL215" s="23" t="s">
        <v>266</v>
      </c>
      <c r="BM215" s="23" t="s">
        <v>2992</v>
      </c>
    </row>
    <row r="216" spans="2:51" s="12" customFormat="1" ht="13.5">
      <c r="B216" s="220"/>
      <c r="C216" s="221"/>
      <c r="D216" s="222" t="s">
        <v>255</v>
      </c>
      <c r="E216" s="221"/>
      <c r="F216" s="224" t="s">
        <v>2993</v>
      </c>
      <c r="G216" s="221"/>
      <c r="H216" s="225">
        <v>59.43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255</v>
      </c>
      <c r="AU216" s="231" t="s">
        <v>84</v>
      </c>
      <c r="AV216" s="12" t="s">
        <v>84</v>
      </c>
      <c r="AW216" s="12" t="s">
        <v>6</v>
      </c>
      <c r="AX216" s="12" t="s">
        <v>24</v>
      </c>
      <c r="AY216" s="231" t="s">
        <v>205</v>
      </c>
    </row>
    <row r="217" spans="2:65" s="1" customFormat="1" ht="22.5" customHeight="1">
      <c r="B217" s="40"/>
      <c r="C217" s="192" t="s">
        <v>352</v>
      </c>
      <c r="D217" s="192" t="s">
        <v>208</v>
      </c>
      <c r="E217" s="193" t="s">
        <v>2763</v>
      </c>
      <c r="F217" s="194" t="s">
        <v>2764</v>
      </c>
      <c r="G217" s="195" t="s">
        <v>494</v>
      </c>
      <c r="H217" s="196">
        <v>25.62</v>
      </c>
      <c r="I217" s="197"/>
      <c r="J217" s="198">
        <f>ROUND(I217*H217,2)</f>
        <v>0</v>
      </c>
      <c r="K217" s="194" t="s">
        <v>466</v>
      </c>
      <c r="L217" s="60"/>
      <c r="M217" s="199" t="s">
        <v>22</v>
      </c>
      <c r="N217" s="205" t="s">
        <v>46</v>
      </c>
      <c r="O217" s="41"/>
      <c r="P217" s="206">
        <f>O217*H217</f>
        <v>0</v>
      </c>
      <c r="Q217" s="206">
        <v>0.00047</v>
      </c>
      <c r="R217" s="206">
        <f>Q217*H217</f>
        <v>0.0120414</v>
      </c>
      <c r="S217" s="206">
        <v>0</v>
      </c>
      <c r="T217" s="207">
        <f>S217*H217</f>
        <v>0</v>
      </c>
      <c r="AR217" s="23" t="s">
        <v>266</v>
      </c>
      <c r="AT217" s="23" t="s">
        <v>208</v>
      </c>
      <c r="AU217" s="23" t="s">
        <v>84</v>
      </c>
      <c r="AY217" s="23" t="s">
        <v>205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3" t="s">
        <v>24</v>
      </c>
      <c r="BK217" s="204">
        <f>ROUND(I217*H217,2)</f>
        <v>0</v>
      </c>
      <c r="BL217" s="23" t="s">
        <v>266</v>
      </c>
      <c r="BM217" s="23" t="s">
        <v>2994</v>
      </c>
    </row>
    <row r="218" spans="2:65" s="1" customFormat="1" ht="31.5" customHeight="1">
      <c r="B218" s="40"/>
      <c r="C218" s="192" t="s">
        <v>801</v>
      </c>
      <c r="D218" s="192" t="s">
        <v>208</v>
      </c>
      <c r="E218" s="193" t="s">
        <v>1186</v>
      </c>
      <c r="F218" s="194" t="s">
        <v>1187</v>
      </c>
      <c r="G218" s="195" t="s">
        <v>494</v>
      </c>
      <c r="H218" s="196">
        <v>180.09</v>
      </c>
      <c r="I218" s="197"/>
      <c r="J218" s="198">
        <f>ROUND(I218*H218,2)</f>
        <v>0</v>
      </c>
      <c r="K218" s="194" t="s">
        <v>466</v>
      </c>
      <c r="L218" s="60"/>
      <c r="M218" s="199" t="s">
        <v>22</v>
      </c>
      <c r="N218" s="205" t="s">
        <v>46</v>
      </c>
      <c r="O218" s="41"/>
      <c r="P218" s="206">
        <f>O218*H218</f>
        <v>0</v>
      </c>
      <c r="Q218" s="206">
        <v>0.00013</v>
      </c>
      <c r="R218" s="206">
        <f>Q218*H218</f>
        <v>0.023411699999999997</v>
      </c>
      <c r="S218" s="206">
        <v>0</v>
      </c>
      <c r="T218" s="207">
        <f>S218*H218</f>
        <v>0</v>
      </c>
      <c r="AR218" s="23" t="s">
        <v>266</v>
      </c>
      <c r="AT218" s="23" t="s">
        <v>208</v>
      </c>
      <c r="AU218" s="23" t="s">
        <v>84</v>
      </c>
      <c r="AY218" s="23" t="s">
        <v>205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24</v>
      </c>
      <c r="BK218" s="204">
        <f>ROUND(I218*H218,2)</f>
        <v>0</v>
      </c>
      <c r="BL218" s="23" t="s">
        <v>266</v>
      </c>
      <c r="BM218" s="23" t="s">
        <v>2995</v>
      </c>
    </row>
    <row r="219" spans="2:51" s="12" customFormat="1" ht="13.5">
      <c r="B219" s="220"/>
      <c r="C219" s="221"/>
      <c r="D219" s="210" t="s">
        <v>255</v>
      </c>
      <c r="E219" s="232" t="s">
        <v>22</v>
      </c>
      <c r="F219" s="233" t="s">
        <v>2996</v>
      </c>
      <c r="G219" s="221"/>
      <c r="H219" s="234">
        <v>106.65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255</v>
      </c>
      <c r="AU219" s="231" t="s">
        <v>84</v>
      </c>
      <c r="AV219" s="12" t="s">
        <v>84</v>
      </c>
      <c r="AW219" s="12" t="s">
        <v>39</v>
      </c>
      <c r="AX219" s="12" t="s">
        <v>75</v>
      </c>
      <c r="AY219" s="231" t="s">
        <v>205</v>
      </c>
    </row>
    <row r="220" spans="2:51" s="12" customFormat="1" ht="13.5">
      <c r="B220" s="220"/>
      <c r="C220" s="221"/>
      <c r="D220" s="210" t="s">
        <v>255</v>
      </c>
      <c r="E220" s="232" t="s">
        <v>22</v>
      </c>
      <c r="F220" s="233" t="s">
        <v>2997</v>
      </c>
      <c r="G220" s="221"/>
      <c r="H220" s="234">
        <v>73.44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255</v>
      </c>
      <c r="AU220" s="231" t="s">
        <v>84</v>
      </c>
      <c r="AV220" s="12" t="s">
        <v>84</v>
      </c>
      <c r="AW220" s="12" t="s">
        <v>39</v>
      </c>
      <c r="AX220" s="12" t="s">
        <v>75</v>
      </c>
      <c r="AY220" s="231" t="s">
        <v>205</v>
      </c>
    </row>
    <row r="221" spans="2:51" s="13" customFormat="1" ht="13.5">
      <c r="B221" s="248"/>
      <c r="C221" s="249"/>
      <c r="D221" s="222" t="s">
        <v>255</v>
      </c>
      <c r="E221" s="250" t="s">
        <v>22</v>
      </c>
      <c r="F221" s="251" t="s">
        <v>568</v>
      </c>
      <c r="G221" s="249"/>
      <c r="H221" s="252">
        <v>180.09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255</v>
      </c>
      <c r="AU221" s="258" t="s">
        <v>84</v>
      </c>
      <c r="AV221" s="13" t="s">
        <v>266</v>
      </c>
      <c r="AW221" s="13" t="s">
        <v>39</v>
      </c>
      <c r="AX221" s="13" t="s">
        <v>24</v>
      </c>
      <c r="AY221" s="258" t="s">
        <v>205</v>
      </c>
    </row>
    <row r="222" spans="2:65" s="1" customFormat="1" ht="22.5" customHeight="1">
      <c r="B222" s="40"/>
      <c r="C222" s="192" t="s">
        <v>805</v>
      </c>
      <c r="D222" s="192" t="s">
        <v>208</v>
      </c>
      <c r="E222" s="193" t="s">
        <v>1191</v>
      </c>
      <c r="F222" s="194" t="s">
        <v>1192</v>
      </c>
      <c r="G222" s="195" t="s">
        <v>494</v>
      </c>
      <c r="H222" s="196">
        <v>130.41</v>
      </c>
      <c r="I222" s="197"/>
      <c r="J222" s="198">
        <f>ROUND(I222*H222,2)</f>
        <v>0</v>
      </c>
      <c r="K222" s="194" t="s">
        <v>466</v>
      </c>
      <c r="L222" s="60"/>
      <c r="M222" s="199" t="s">
        <v>22</v>
      </c>
      <c r="N222" s="205" t="s">
        <v>46</v>
      </c>
      <c r="O222" s="41"/>
      <c r="P222" s="206">
        <f>O222*H222</f>
        <v>0</v>
      </c>
      <c r="Q222" s="206">
        <v>4E-05</v>
      </c>
      <c r="R222" s="206">
        <f>Q222*H222</f>
        <v>0.0052164</v>
      </c>
      <c r="S222" s="206">
        <v>0</v>
      </c>
      <c r="T222" s="207">
        <f>S222*H222</f>
        <v>0</v>
      </c>
      <c r="AR222" s="23" t="s">
        <v>266</v>
      </c>
      <c r="AT222" s="23" t="s">
        <v>208</v>
      </c>
      <c r="AU222" s="23" t="s">
        <v>84</v>
      </c>
      <c r="AY222" s="23" t="s">
        <v>205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3" t="s">
        <v>24</v>
      </c>
      <c r="BK222" s="204">
        <f>ROUND(I222*H222,2)</f>
        <v>0</v>
      </c>
      <c r="BL222" s="23" t="s">
        <v>266</v>
      </c>
      <c r="BM222" s="23" t="s">
        <v>2998</v>
      </c>
    </row>
    <row r="223" spans="2:51" s="12" customFormat="1" ht="13.5">
      <c r="B223" s="220"/>
      <c r="C223" s="221"/>
      <c r="D223" s="222" t="s">
        <v>255</v>
      </c>
      <c r="E223" s="223" t="s">
        <v>22</v>
      </c>
      <c r="F223" s="224" t="s">
        <v>2912</v>
      </c>
      <c r="G223" s="221"/>
      <c r="H223" s="225">
        <v>130.41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255</v>
      </c>
      <c r="AU223" s="231" t="s">
        <v>84</v>
      </c>
      <c r="AV223" s="12" t="s">
        <v>84</v>
      </c>
      <c r="AW223" s="12" t="s">
        <v>39</v>
      </c>
      <c r="AX223" s="12" t="s">
        <v>24</v>
      </c>
      <c r="AY223" s="231" t="s">
        <v>205</v>
      </c>
    </row>
    <row r="224" spans="2:65" s="1" customFormat="1" ht="31.5" customHeight="1">
      <c r="B224" s="40"/>
      <c r="C224" s="192" t="s">
        <v>84</v>
      </c>
      <c r="D224" s="192" t="s">
        <v>208</v>
      </c>
      <c r="E224" s="193" t="s">
        <v>1352</v>
      </c>
      <c r="F224" s="194" t="s">
        <v>1353</v>
      </c>
      <c r="G224" s="195" t="s">
        <v>465</v>
      </c>
      <c r="H224" s="196">
        <v>460.525</v>
      </c>
      <c r="I224" s="197"/>
      <c r="J224" s="198">
        <f>ROUND(I224*H224,2)</f>
        <v>0</v>
      </c>
      <c r="K224" s="194" t="s">
        <v>466</v>
      </c>
      <c r="L224" s="60"/>
      <c r="M224" s="199" t="s">
        <v>22</v>
      </c>
      <c r="N224" s="205" t="s">
        <v>46</v>
      </c>
      <c r="O224" s="41"/>
      <c r="P224" s="206">
        <f>O224*H224</f>
        <v>0</v>
      </c>
      <c r="Q224" s="206">
        <v>0</v>
      </c>
      <c r="R224" s="206">
        <f>Q224*H224</f>
        <v>0</v>
      </c>
      <c r="S224" s="206">
        <v>0.222</v>
      </c>
      <c r="T224" s="207">
        <f>S224*H224</f>
        <v>102.23655</v>
      </c>
      <c r="AR224" s="23" t="s">
        <v>266</v>
      </c>
      <c r="AT224" s="23" t="s">
        <v>208</v>
      </c>
      <c r="AU224" s="23" t="s">
        <v>84</v>
      </c>
      <c r="AY224" s="23" t="s">
        <v>205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24</v>
      </c>
      <c r="BK224" s="204">
        <f>ROUND(I224*H224,2)</f>
        <v>0</v>
      </c>
      <c r="BL224" s="23" t="s">
        <v>266</v>
      </c>
      <c r="BM224" s="23" t="s">
        <v>2999</v>
      </c>
    </row>
    <row r="225" spans="2:51" s="12" customFormat="1" ht="13.5">
      <c r="B225" s="220"/>
      <c r="C225" s="221"/>
      <c r="D225" s="222" t="s">
        <v>255</v>
      </c>
      <c r="E225" s="223" t="s">
        <v>22</v>
      </c>
      <c r="F225" s="224" t="s">
        <v>3000</v>
      </c>
      <c r="G225" s="221"/>
      <c r="H225" s="225">
        <v>460.525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255</v>
      </c>
      <c r="AU225" s="231" t="s">
        <v>84</v>
      </c>
      <c r="AV225" s="12" t="s">
        <v>84</v>
      </c>
      <c r="AW225" s="12" t="s">
        <v>39</v>
      </c>
      <c r="AX225" s="12" t="s">
        <v>24</v>
      </c>
      <c r="AY225" s="231" t="s">
        <v>205</v>
      </c>
    </row>
    <row r="226" spans="2:65" s="1" customFormat="1" ht="22.5" customHeight="1">
      <c r="B226" s="40"/>
      <c r="C226" s="192" t="s">
        <v>24</v>
      </c>
      <c r="D226" s="192" t="s">
        <v>208</v>
      </c>
      <c r="E226" s="193" t="s">
        <v>1381</v>
      </c>
      <c r="F226" s="194" t="s">
        <v>1382</v>
      </c>
      <c r="G226" s="195" t="s">
        <v>465</v>
      </c>
      <c r="H226" s="196">
        <v>49.586</v>
      </c>
      <c r="I226" s="197"/>
      <c r="J226" s="198">
        <f>ROUND(I226*H226,2)</f>
        <v>0</v>
      </c>
      <c r="K226" s="194" t="s">
        <v>466</v>
      </c>
      <c r="L226" s="60"/>
      <c r="M226" s="199" t="s">
        <v>22</v>
      </c>
      <c r="N226" s="205" t="s">
        <v>46</v>
      </c>
      <c r="O226" s="41"/>
      <c r="P226" s="206">
        <f>O226*H226</f>
        <v>0</v>
      </c>
      <c r="Q226" s="206">
        <v>0</v>
      </c>
      <c r="R226" s="206">
        <f>Q226*H226</f>
        <v>0</v>
      </c>
      <c r="S226" s="206">
        <v>2.2</v>
      </c>
      <c r="T226" s="207">
        <f>S226*H226</f>
        <v>109.0892</v>
      </c>
      <c r="AR226" s="23" t="s">
        <v>266</v>
      </c>
      <c r="AT226" s="23" t="s">
        <v>208</v>
      </c>
      <c r="AU226" s="23" t="s">
        <v>84</v>
      </c>
      <c r="AY226" s="23" t="s">
        <v>205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3" t="s">
        <v>24</v>
      </c>
      <c r="BK226" s="204">
        <f>ROUND(I226*H226,2)</f>
        <v>0</v>
      </c>
      <c r="BL226" s="23" t="s">
        <v>266</v>
      </c>
      <c r="BM226" s="23" t="s">
        <v>3001</v>
      </c>
    </row>
    <row r="227" spans="2:51" s="12" customFormat="1" ht="13.5">
      <c r="B227" s="220"/>
      <c r="C227" s="221"/>
      <c r="D227" s="210" t="s">
        <v>255</v>
      </c>
      <c r="E227" s="232" t="s">
        <v>22</v>
      </c>
      <c r="F227" s="233" t="s">
        <v>3002</v>
      </c>
      <c r="G227" s="221"/>
      <c r="H227" s="234">
        <v>49.586</v>
      </c>
      <c r="I227" s="226"/>
      <c r="J227" s="221"/>
      <c r="K227" s="221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255</v>
      </c>
      <c r="AU227" s="231" t="s">
        <v>84</v>
      </c>
      <c r="AV227" s="12" t="s">
        <v>84</v>
      </c>
      <c r="AW227" s="12" t="s">
        <v>39</v>
      </c>
      <c r="AX227" s="12" t="s">
        <v>24</v>
      </c>
      <c r="AY227" s="231" t="s">
        <v>205</v>
      </c>
    </row>
    <row r="228" spans="2:63" s="10" customFormat="1" ht="29.85" customHeight="1">
      <c r="B228" s="175"/>
      <c r="C228" s="176"/>
      <c r="D228" s="189" t="s">
        <v>74</v>
      </c>
      <c r="E228" s="190" t="s">
        <v>1385</v>
      </c>
      <c r="F228" s="190" t="s">
        <v>1386</v>
      </c>
      <c r="G228" s="176"/>
      <c r="H228" s="176"/>
      <c r="I228" s="179"/>
      <c r="J228" s="191">
        <f>BK228</f>
        <v>0</v>
      </c>
      <c r="K228" s="176"/>
      <c r="L228" s="181"/>
      <c r="M228" s="182"/>
      <c r="N228" s="183"/>
      <c r="O228" s="183"/>
      <c r="P228" s="184">
        <f>SUM(P229:P233)</f>
        <v>0</v>
      </c>
      <c r="Q228" s="183"/>
      <c r="R228" s="184">
        <f>SUM(R229:R233)</f>
        <v>0</v>
      </c>
      <c r="S228" s="183"/>
      <c r="T228" s="185">
        <f>SUM(T229:T233)</f>
        <v>0</v>
      </c>
      <c r="AR228" s="186" t="s">
        <v>24</v>
      </c>
      <c r="AT228" s="187" t="s">
        <v>74</v>
      </c>
      <c r="AU228" s="187" t="s">
        <v>24</v>
      </c>
      <c r="AY228" s="186" t="s">
        <v>205</v>
      </c>
      <c r="BK228" s="188">
        <f>SUM(BK229:BK233)</f>
        <v>0</v>
      </c>
    </row>
    <row r="229" spans="2:65" s="1" customFormat="1" ht="31.5" customHeight="1">
      <c r="B229" s="40"/>
      <c r="C229" s="192" t="s">
        <v>266</v>
      </c>
      <c r="D229" s="192" t="s">
        <v>208</v>
      </c>
      <c r="E229" s="193" t="s">
        <v>2773</v>
      </c>
      <c r="F229" s="194" t="s">
        <v>2774</v>
      </c>
      <c r="G229" s="195" t="s">
        <v>485</v>
      </c>
      <c r="H229" s="196">
        <v>218.127</v>
      </c>
      <c r="I229" s="197"/>
      <c r="J229" s="198">
        <f>ROUND(I229*H229,2)</f>
        <v>0</v>
      </c>
      <c r="K229" s="194" t="s">
        <v>466</v>
      </c>
      <c r="L229" s="60"/>
      <c r="M229" s="199" t="s">
        <v>22</v>
      </c>
      <c r="N229" s="205" t="s">
        <v>46</v>
      </c>
      <c r="O229" s="41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23" t="s">
        <v>266</v>
      </c>
      <c r="AT229" s="23" t="s">
        <v>208</v>
      </c>
      <c r="AU229" s="23" t="s">
        <v>84</v>
      </c>
      <c r="AY229" s="23" t="s">
        <v>205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3" t="s">
        <v>24</v>
      </c>
      <c r="BK229" s="204">
        <f>ROUND(I229*H229,2)</f>
        <v>0</v>
      </c>
      <c r="BL229" s="23" t="s">
        <v>266</v>
      </c>
      <c r="BM229" s="23" t="s">
        <v>3003</v>
      </c>
    </row>
    <row r="230" spans="2:65" s="1" customFormat="1" ht="22.5" customHeight="1">
      <c r="B230" s="40"/>
      <c r="C230" s="192" t="s">
        <v>271</v>
      </c>
      <c r="D230" s="192" t="s">
        <v>208</v>
      </c>
      <c r="E230" s="193" t="s">
        <v>1392</v>
      </c>
      <c r="F230" s="194" t="s">
        <v>1393</v>
      </c>
      <c r="G230" s="195" t="s">
        <v>485</v>
      </c>
      <c r="H230" s="196">
        <v>218.127</v>
      </c>
      <c r="I230" s="197"/>
      <c r="J230" s="198">
        <f>ROUND(I230*H230,2)</f>
        <v>0</v>
      </c>
      <c r="K230" s="194" t="s">
        <v>466</v>
      </c>
      <c r="L230" s="60"/>
      <c r="M230" s="199" t="s">
        <v>22</v>
      </c>
      <c r="N230" s="205" t="s">
        <v>46</v>
      </c>
      <c r="O230" s="41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23" t="s">
        <v>266</v>
      </c>
      <c r="AT230" s="23" t="s">
        <v>208</v>
      </c>
      <c r="AU230" s="23" t="s">
        <v>84</v>
      </c>
      <c r="AY230" s="23" t="s">
        <v>205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24</v>
      </c>
      <c r="BK230" s="204">
        <f>ROUND(I230*H230,2)</f>
        <v>0</v>
      </c>
      <c r="BL230" s="23" t="s">
        <v>266</v>
      </c>
      <c r="BM230" s="23" t="s">
        <v>3004</v>
      </c>
    </row>
    <row r="231" spans="2:65" s="1" customFormat="1" ht="22.5" customHeight="1">
      <c r="B231" s="40"/>
      <c r="C231" s="192" t="s">
        <v>276</v>
      </c>
      <c r="D231" s="192" t="s">
        <v>208</v>
      </c>
      <c r="E231" s="193" t="s">
        <v>1396</v>
      </c>
      <c r="F231" s="194" t="s">
        <v>1397</v>
      </c>
      <c r="G231" s="195" t="s">
        <v>485</v>
      </c>
      <c r="H231" s="196">
        <v>1963.143</v>
      </c>
      <c r="I231" s="197"/>
      <c r="J231" s="198">
        <f>ROUND(I231*H231,2)</f>
        <v>0</v>
      </c>
      <c r="K231" s="194" t="s">
        <v>466</v>
      </c>
      <c r="L231" s="60"/>
      <c r="M231" s="199" t="s">
        <v>22</v>
      </c>
      <c r="N231" s="205" t="s">
        <v>46</v>
      </c>
      <c r="O231" s="41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23" t="s">
        <v>266</v>
      </c>
      <c r="AT231" s="23" t="s">
        <v>208</v>
      </c>
      <c r="AU231" s="23" t="s">
        <v>84</v>
      </c>
      <c r="AY231" s="23" t="s">
        <v>205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3" t="s">
        <v>24</v>
      </c>
      <c r="BK231" s="204">
        <f>ROUND(I231*H231,2)</f>
        <v>0</v>
      </c>
      <c r="BL231" s="23" t="s">
        <v>266</v>
      </c>
      <c r="BM231" s="23" t="s">
        <v>3005</v>
      </c>
    </row>
    <row r="232" spans="2:51" s="12" customFormat="1" ht="13.5">
      <c r="B232" s="220"/>
      <c r="C232" s="221"/>
      <c r="D232" s="222" t="s">
        <v>255</v>
      </c>
      <c r="E232" s="223" t="s">
        <v>22</v>
      </c>
      <c r="F232" s="224" t="s">
        <v>3006</v>
      </c>
      <c r="G232" s="221"/>
      <c r="H232" s="225">
        <v>1963.143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255</v>
      </c>
      <c r="AU232" s="231" t="s">
        <v>84</v>
      </c>
      <c r="AV232" s="12" t="s">
        <v>84</v>
      </c>
      <c r="AW232" s="12" t="s">
        <v>39</v>
      </c>
      <c r="AX232" s="12" t="s">
        <v>24</v>
      </c>
      <c r="AY232" s="231" t="s">
        <v>205</v>
      </c>
    </row>
    <row r="233" spans="2:65" s="1" customFormat="1" ht="22.5" customHeight="1">
      <c r="B233" s="40"/>
      <c r="C233" s="192" t="s">
        <v>281</v>
      </c>
      <c r="D233" s="192" t="s">
        <v>208</v>
      </c>
      <c r="E233" s="193" t="s">
        <v>3007</v>
      </c>
      <c r="F233" s="194" t="s">
        <v>3008</v>
      </c>
      <c r="G233" s="195" t="s">
        <v>485</v>
      </c>
      <c r="H233" s="196">
        <v>218.127</v>
      </c>
      <c r="I233" s="197"/>
      <c r="J233" s="198">
        <f>ROUND(I233*H233,2)</f>
        <v>0</v>
      </c>
      <c r="K233" s="194" t="s">
        <v>466</v>
      </c>
      <c r="L233" s="60"/>
      <c r="M233" s="199" t="s">
        <v>22</v>
      </c>
      <c r="N233" s="205" t="s">
        <v>46</v>
      </c>
      <c r="O233" s="41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23" t="s">
        <v>266</v>
      </c>
      <c r="AT233" s="23" t="s">
        <v>208</v>
      </c>
      <c r="AU233" s="23" t="s">
        <v>84</v>
      </c>
      <c r="AY233" s="23" t="s">
        <v>205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3" t="s">
        <v>24</v>
      </c>
      <c r="BK233" s="204">
        <f>ROUND(I233*H233,2)</f>
        <v>0</v>
      </c>
      <c r="BL233" s="23" t="s">
        <v>266</v>
      </c>
      <c r="BM233" s="23" t="s">
        <v>3009</v>
      </c>
    </row>
    <row r="234" spans="2:63" s="10" customFormat="1" ht="29.85" customHeight="1">
      <c r="B234" s="175"/>
      <c r="C234" s="176"/>
      <c r="D234" s="189" t="s">
        <v>74</v>
      </c>
      <c r="E234" s="190" t="s">
        <v>1409</v>
      </c>
      <c r="F234" s="190" t="s">
        <v>1410</v>
      </c>
      <c r="G234" s="176"/>
      <c r="H234" s="176"/>
      <c r="I234" s="179"/>
      <c r="J234" s="191">
        <f>BK234</f>
        <v>0</v>
      </c>
      <c r="K234" s="176"/>
      <c r="L234" s="181"/>
      <c r="M234" s="182"/>
      <c r="N234" s="183"/>
      <c r="O234" s="183"/>
      <c r="P234" s="184">
        <f>P235</f>
        <v>0</v>
      </c>
      <c r="Q234" s="183"/>
      <c r="R234" s="184">
        <f>R235</f>
        <v>0</v>
      </c>
      <c r="S234" s="183"/>
      <c r="T234" s="185">
        <f>T235</f>
        <v>0</v>
      </c>
      <c r="AR234" s="186" t="s">
        <v>24</v>
      </c>
      <c r="AT234" s="187" t="s">
        <v>74</v>
      </c>
      <c r="AU234" s="187" t="s">
        <v>24</v>
      </c>
      <c r="AY234" s="186" t="s">
        <v>205</v>
      </c>
      <c r="BK234" s="188">
        <f>BK235</f>
        <v>0</v>
      </c>
    </row>
    <row r="235" spans="2:65" s="1" customFormat="1" ht="22.5" customHeight="1">
      <c r="B235" s="40"/>
      <c r="C235" s="192" t="s">
        <v>810</v>
      </c>
      <c r="D235" s="192" t="s">
        <v>208</v>
      </c>
      <c r="E235" s="193" t="s">
        <v>2537</v>
      </c>
      <c r="F235" s="194" t="s">
        <v>2538</v>
      </c>
      <c r="G235" s="195" t="s">
        <v>485</v>
      </c>
      <c r="H235" s="196">
        <v>241.424</v>
      </c>
      <c r="I235" s="197"/>
      <c r="J235" s="198">
        <f>ROUND(I235*H235,2)</f>
        <v>0</v>
      </c>
      <c r="K235" s="194" t="s">
        <v>466</v>
      </c>
      <c r="L235" s="60"/>
      <c r="M235" s="199" t="s">
        <v>22</v>
      </c>
      <c r="N235" s="205" t="s">
        <v>46</v>
      </c>
      <c r="O235" s="41"/>
      <c r="P235" s="206">
        <f>O235*H235</f>
        <v>0</v>
      </c>
      <c r="Q235" s="206">
        <v>0</v>
      </c>
      <c r="R235" s="206">
        <f>Q235*H235</f>
        <v>0</v>
      </c>
      <c r="S235" s="206">
        <v>0</v>
      </c>
      <c r="T235" s="207">
        <f>S235*H235</f>
        <v>0</v>
      </c>
      <c r="AR235" s="23" t="s">
        <v>266</v>
      </c>
      <c r="AT235" s="23" t="s">
        <v>208</v>
      </c>
      <c r="AU235" s="23" t="s">
        <v>84</v>
      </c>
      <c r="AY235" s="23" t="s">
        <v>205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3" t="s">
        <v>24</v>
      </c>
      <c r="BK235" s="204">
        <f>ROUND(I235*H235,2)</f>
        <v>0</v>
      </c>
      <c r="BL235" s="23" t="s">
        <v>266</v>
      </c>
      <c r="BM235" s="23" t="s">
        <v>3010</v>
      </c>
    </row>
    <row r="236" spans="2:63" s="10" customFormat="1" ht="37.35" customHeight="1">
      <c r="B236" s="175"/>
      <c r="C236" s="176"/>
      <c r="D236" s="177" t="s">
        <v>74</v>
      </c>
      <c r="E236" s="178" t="s">
        <v>246</v>
      </c>
      <c r="F236" s="178" t="s">
        <v>247</v>
      </c>
      <c r="G236" s="176"/>
      <c r="H236" s="176"/>
      <c r="I236" s="179"/>
      <c r="J236" s="180">
        <f>BK236</f>
        <v>0</v>
      </c>
      <c r="K236" s="176"/>
      <c r="L236" s="181"/>
      <c r="M236" s="182"/>
      <c r="N236" s="183"/>
      <c r="O236" s="183"/>
      <c r="P236" s="184">
        <f>P237+P256+P274+P284+P286+P295+P310+P321+P329+P337+P344</f>
        <v>0</v>
      </c>
      <c r="Q236" s="183"/>
      <c r="R236" s="184">
        <f>R237+R256+R274+R284+R286+R295+R310+R321+R329+R337+R344</f>
        <v>10.30012068</v>
      </c>
      <c r="S236" s="183"/>
      <c r="T236" s="185">
        <f>T237+T256+T274+T284+T286+T295+T310+T321+T329+T337+T344</f>
        <v>0</v>
      </c>
      <c r="AR236" s="186" t="s">
        <v>84</v>
      </c>
      <c r="AT236" s="187" t="s">
        <v>74</v>
      </c>
      <c r="AU236" s="187" t="s">
        <v>75</v>
      </c>
      <c r="AY236" s="186" t="s">
        <v>205</v>
      </c>
      <c r="BK236" s="188">
        <f>BK237+BK256+BK274+BK284+BK286+BK295+BK310+BK321+BK329+BK337+BK344</f>
        <v>0</v>
      </c>
    </row>
    <row r="237" spans="2:63" s="10" customFormat="1" ht="19.9" customHeight="1">
      <c r="B237" s="175"/>
      <c r="C237" s="176"/>
      <c r="D237" s="189" t="s">
        <v>74</v>
      </c>
      <c r="E237" s="190" t="s">
        <v>1415</v>
      </c>
      <c r="F237" s="190" t="s">
        <v>1416</v>
      </c>
      <c r="G237" s="176"/>
      <c r="H237" s="176"/>
      <c r="I237" s="179"/>
      <c r="J237" s="191">
        <f>BK237</f>
        <v>0</v>
      </c>
      <c r="K237" s="176"/>
      <c r="L237" s="181"/>
      <c r="M237" s="182"/>
      <c r="N237" s="183"/>
      <c r="O237" s="183"/>
      <c r="P237" s="184">
        <f>SUM(P238:P255)</f>
        <v>0</v>
      </c>
      <c r="Q237" s="183"/>
      <c r="R237" s="184">
        <f>SUM(R238:R255)</f>
        <v>1.7149989200000002</v>
      </c>
      <c r="S237" s="183"/>
      <c r="T237" s="185">
        <f>SUM(T238:T255)</f>
        <v>0</v>
      </c>
      <c r="AR237" s="186" t="s">
        <v>84</v>
      </c>
      <c r="AT237" s="187" t="s">
        <v>74</v>
      </c>
      <c r="AU237" s="187" t="s">
        <v>24</v>
      </c>
      <c r="AY237" s="186" t="s">
        <v>205</v>
      </c>
      <c r="BK237" s="188">
        <f>SUM(BK238:BK255)</f>
        <v>0</v>
      </c>
    </row>
    <row r="238" spans="2:65" s="1" customFormat="1" ht="22.5" customHeight="1">
      <c r="B238" s="40"/>
      <c r="C238" s="192" t="s">
        <v>402</v>
      </c>
      <c r="D238" s="192" t="s">
        <v>208</v>
      </c>
      <c r="E238" s="193" t="s">
        <v>1418</v>
      </c>
      <c r="F238" s="194" t="s">
        <v>1419</v>
      </c>
      <c r="G238" s="195" t="s">
        <v>494</v>
      </c>
      <c r="H238" s="196">
        <v>128.096</v>
      </c>
      <c r="I238" s="197"/>
      <c r="J238" s="198">
        <f>ROUND(I238*H238,2)</f>
        <v>0</v>
      </c>
      <c r="K238" s="194" t="s">
        <v>466</v>
      </c>
      <c r="L238" s="60"/>
      <c r="M238" s="199" t="s">
        <v>22</v>
      </c>
      <c r="N238" s="205" t="s">
        <v>46</v>
      </c>
      <c r="O238" s="41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AR238" s="23" t="s">
        <v>253</v>
      </c>
      <c r="AT238" s="23" t="s">
        <v>208</v>
      </c>
      <c r="AU238" s="23" t="s">
        <v>84</v>
      </c>
      <c r="AY238" s="23" t="s">
        <v>205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24</v>
      </c>
      <c r="BK238" s="204">
        <f>ROUND(I238*H238,2)</f>
        <v>0</v>
      </c>
      <c r="BL238" s="23" t="s">
        <v>253</v>
      </c>
      <c r="BM238" s="23" t="s">
        <v>3011</v>
      </c>
    </row>
    <row r="239" spans="2:51" s="12" customFormat="1" ht="13.5">
      <c r="B239" s="220"/>
      <c r="C239" s="221"/>
      <c r="D239" s="222" t="s">
        <v>255</v>
      </c>
      <c r="E239" s="223" t="s">
        <v>22</v>
      </c>
      <c r="F239" s="224" t="s">
        <v>3012</v>
      </c>
      <c r="G239" s="221"/>
      <c r="H239" s="225">
        <v>128.096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255</v>
      </c>
      <c r="AU239" s="231" t="s">
        <v>84</v>
      </c>
      <c r="AV239" s="12" t="s">
        <v>84</v>
      </c>
      <c r="AW239" s="12" t="s">
        <v>39</v>
      </c>
      <c r="AX239" s="12" t="s">
        <v>24</v>
      </c>
      <c r="AY239" s="231" t="s">
        <v>205</v>
      </c>
    </row>
    <row r="240" spans="2:65" s="1" customFormat="1" ht="22.5" customHeight="1">
      <c r="B240" s="40"/>
      <c r="C240" s="238" t="s">
        <v>407</v>
      </c>
      <c r="D240" s="238" t="s">
        <v>202</v>
      </c>
      <c r="E240" s="239" t="s">
        <v>1423</v>
      </c>
      <c r="F240" s="240" t="s">
        <v>1424</v>
      </c>
      <c r="G240" s="241" t="s">
        <v>485</v>
      </c>
      <c r="H240" s="242">
        <v>0.038</v>
      </c>
      <c r="I240" s="243"/>
      <c r="J240" s="244">
        <f>ROUND(I240*H240,2)</f>
        <v>0</v>
      </c>
      <c r="K240" s="240" t="s">
        <v>466</v>
      </c>
      <c r="L240" s="245"/>
      <c r="M240" s="246" t="s">
        <v>22</v>
      </c>
      <c r="N240" s="247" t="s">
        <v>46</v>
      </c>
      <c r="O240" s="41"/>
      <c r="P240" s="206">
        <f>O240*H240</f>
        <v>0</v>
      </c>
      <c r="Q240" s="206">
        <v>1</v>
      </c>
      <c r="R240" s="206">
        <f>Q240*H240</f>
        <v>0.038</v>
      </c>
      <c r="S240" s="206">
        <v>0</v>
      </c>
      <c r="T240" s="207">
        <f>S240*H240</f>
        <v>0</v>
      </c>
      <c r="AR240" s="23" t="s">
        <v>402</v>
      </c>
      <c r="AT240" s="23" t="s">
        <v>202</v>
      </c>
      <c r="AU240" s="23" t="s">
        <v>84</v>
      </c>
      <c r="AY240" s="23" t="s">
        <v>205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3" t="s">
        <v>24</v>
      </c>
      <c r="BK240" s="204">
        <f>ROUND(I240*H240,2)</f>
        <v>0</v>
      </c>
      <c r="BL240" s="23" t="s">
        <v>253</v>
      </c>
      <c r="BM240" s="23" t="s">
        <v>3013</v>
      </c>
    </row>
    <row r="241" spans="2:51" s="12" customFormat="1" ht="13.5">
      <c r="B241" s="220"/>
      <c r="C241" s="221"/>
      <c r="D241" s="222" t="s">
        <v>255</v>
      </c>
      <c r="E241" s="221"/>
      <c r="F241" s="224" t="s">
        <v>3014</v>
      </c>
      <c r="G241" s="221"/>
      <c r="H241" s="225">
        <v>0.038</v>
      </c>
      <c r="I241" s="226"/>
      <c r="J241" s="221"/>
      <c r="K241" s="221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255</v>
      </c>
      <c r="AU241" s="231" t="s">
        <v>84</v>
      </c>
      <c r="AV241" s="12" t="s">
        <v>84</v>
      </c>
      <c r="AW241" s="12" t="s">
        <v>6</v>
      </c>
      <c r="AX241" s="12" t="s">
        <v>24</v>
      </c>
      <c r="AY241" s="231" t="s">
        <v>205</v>
      </c>
    </row>
    <row r="242" spans="2:65" s="1" customFormat="1" ht="22.5" customHeight="1">
      <c r="B242" s="40"/>
      <c r="C242" s="192" t="s">
        <v>357</v>
      </c>
      <c r="D242" s="192" t="s">
        <v>208</v>
      </c>
      <c r="E242" s="193" t="s">
        <v>3015</v>
      </c>
      <c r="F242" s="194" t="s">
        <v>3016</v>
      </c>
      <c r="G242" s="195" t="s">
        <v>494</v>
      </c>
      <c r="H242" s="196">
        <v>28.182</v>
      </c>
      <c r="I242" s="197"/>
      <c r="J242" s="198">
        <f>ROUND(I242*H242,2)</f>
        <v>0</v>
      </c>
      <c r="K242" s="194" t="s">
        <v>466</v>
      </c>
      <c r="L242" s="60"/>
      <c r="M242" s="199" t="s">
        <v>22</v>
      </c>
      <c r="N242" s="205" t="s">
        <v>46</v>
      </c>
      <c r="O242" s="41"/>
      <c r="P242" s="206">
        <f>O242*H242</f>
        <v>0</v>
      </c>
      <c r="Q242" s="206">
        <v>0</v>
      </c>
      <c r="R242" s="206">
        <f>Q242*H242</f>
        <v>0</v>
      </c>
      <c r="S242" s="206">
        <v>0</v>
      </c>
      <c r="T242" s="207">
        <f>S242*H242</f>
        <v>0</v>
      </c>
      <c r="AR242" s="23" t="s">
        <v>253</v>
      </c>
      <c r="AT242" s="23" t="s">
        <v>208</v>
      </c>
      <c r="AU242" s="23" t="s">
        <v>84</v>
      </c>
      <c r="AY242" s="23" t="s">
        <v>205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3" t="s">
        <v>24</v>
      </c>
      <c r="BK242" s="204">
        <f>ROUND(I242*H242,2)</f>
        <v>0</v>
      </c>
      <c r="BL242" s="23" t="s">
        <v>253</v>
      </c>
      <c r="BM242" s="23" t="s">
        <v>3017</v>
      </c>
    </row>
    <row r="243" spans="2:51" s="12" customFormat="1" ht="13.5">
      <c r="B243" s="220"/>
      <c r="C243" s="221"/>
      <c r="D243" s="222" t="s">
        <v>255</v>
      </c>
      <c r="E243" s="223" t="s">
        <v>22</v>
      </c>
      <c r="F243" s="224" t="s">
        <v>3018</v>
      </c>
      <c r="G243" s="221"/>
      <c r="H243" s="225">
        <v>28.182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255</v>
      </c>
      <c r="AU243" s="231" t="s">
        <v>84</v>
      </c>
      <c r="AV243" s="12" t="s">
        <v>84</v>
      </c>
      <c r="AW243" s="12" t="s">
        <v>39</v>
      </c>
      <c r="AX243" s="12" t="s">
        <v>24</v>
      </c>
      <c r="AY243" s="231" t="s">
        <v>205</v>
      </c>
    </row>
    <row r="244" spans="2:65" s="1" customFormat="1" ht="22.5" customHeight="1">
      <c r="B244" s="40"/>
      <c r="C244" s="238" t="s">
        <v>362</v>
      </c>
      <c r="D244" s="238" t="s">
        <v>202</v>
      </c>
      <c r="E244" s="239" t="s">
        <v>1423</v>
      </c>
      <c r="F244" s="240" t="s">
        <v>1424</v>
      </c>
      <c r="G244" s="241" t="s">
        <v>485</v>
      </c>
      <c r="H244" s="242">
        <v>0.01</v>
      </c>
      <c r="I244" s="243"/>
      <c r="J244" s="244">
        <f>ROUND(I244*H244,2)</f>
        <v>0</v>
      </c>
      <c r="K244" s="240" t="s">
        <v>466</v>
      </c>
      <c r="L244" s="245"/>
      <c r="M244" s="246" t="s">
        <v>22</v>
      </c>
      <c r="N244" s="247" t="s">
        <v>46</v>
      </c>
      <c r="O244" s="41"/>
      <c r="P244" s="206">
        <f>O244*H244</f>
        <v>0</v>
      </c>
      <c r="Q244" s="206">
        <v>1</v>
      </c>
      <c r="R244" s="206">
        <f>Q244*H244</f>
        <v>0.01</v>
      </c>
      <c r="S244" s="206">
        <v>0</v>
      </c>
      <c r="T244" s="207">
        <f>S244*H244</f>
        <v>0</v>
      </c>
      <c r="AR244" s="23" t="s">
        <v>402</v>
      </c>
      <c r="AT244" s="23" t="s">
        <v>202</v>
      </c>
      <c r="AU244" s="23" t="s">
        <v>84</v>
      </c>
      <c r="AY244" s="23" t="s">
        <v>205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3" t="s">
        <v>24</v>
      </c>
      <c r="BK244" s="204">
        <f>ROUND(I244*H244,2)</f>
        <v>0</v>
      </c>
      <c r="BL244" s="23" t="s">
        <v>253</v>
      </c>
      <c r="BM244" s="23" t="s">
        <v>3019</v>
      </c>
    </row>
    <row r="245" spans="2:51" s="12" customFormat="1" ht="13.5">
      <c r="B245" s="220"/>
      <c r="C245" s="221"/>
      <c r="D245" s="222" t="s">
        <v>255</v>
      </c>
      <c r="E245" s="221"/>
      <c r="F245" s="224" t="s">
        <v>3020</v>
      </c>
      <c r="G245" s="221"/>
      <c r="H245" s="225">
        <v>0.01</v>
      </c>
      <c r="I245" s="226"/>
      <c r="J245" s="221"/>
      <c r="K245" s="221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255</v>
      </c>
      <c r="AU245" s="231" t="s">
        <v>84</v>
      </c>
      <c r="AV245" s="12" t="s">
        <v>84</v>
      </c>
      <c r="AW245" s="12" t="s">
        <v>6</v>
      </c>
      <c r="AX245" s="12" t="s">
        <v>24</v>
      </c>
      <c r="AY245" s="231" t="s">
        <v>205</v>
      </c>
    </row>
    <row r="246" spans="2:65" s="1" customFormat="1" ht="22.5" customHeight="1">
      <c r="B246" s="40"/>
      <c r="C246" s="192" t="s">
        <v>367</v>
      </c>
      <c r="D246" s="192" t="s">
        <v>208</v>
      </c>
      <c r="E246" s="193" t="s">
        <v>1433</v>
      </c>
      <c r="F246" s="194" t="s">
        <v>1434</v>
      </c>
      <c r="G246" s="195" t="s">
        <v>494</v>
      </c>
      <c r="H246" s="196">
        <v>128.096</v>
      </c>
      <c r="I246" s="197"/>
      <c r="J246" s="198">
        <f>ROUND(I246*H246,2)</f>
        <v>0</v>
      </c>
      <c r="K246" s="194" t="s">
        <v>466</v>
      </c>
      <c r="L246" s="60"/>
      <c r="M246" s="199" t="s">
        <v>22</v>
      </c>
      <c r="N246" s="205" t="s">
        <v>46</v>
      </c>
      <c r="O246" s="41"/>
      <c r="P246" s="206">
        <f>O246*H246</f>
        <v>0</v>
      </c>
      <c r="Q246" s="206">
        <v>0.0004</v>
      </c>
      <c r="R246" s="206">
        <f>Q246*H246</f>
        <v>0.0512384</v>
      </c>
      <c r="S246" s="206">
        <v>0</v>
      </c>
      <c r="T246" s="207">
        <f>S246*H246</f>
        <v>0</v>
      </c>
      <c r="AR246" s="23" t="s">
        <v>253</v>
      </c>
      <c r="AT246" s="23" t="s">
        <v>208</v>
      </c>
      <c r="AU246" s="23" t="s">
        <v>84</v>
      </c>
      <c r="AY246" s="23" t="s">
        <v>205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24</v>
      </c>
      <c r="BK246" s="204">
        <f>ROUND(I246*H246,2)</f>
        <v>0</v>
      </c>
      <c r="BL246" s="23" t="s">
        <v>253</v>
      </c>
      <c r="BM246" s="23" t="s">
        <v>3021</v>
      </c>
    </row>
    <row r="247" spans="2:65" s="1" customFormat="1" ht="22.5" customHeight="1">
      <c r="B247" s="40"/>
      <c r="C247" s="238" t="s">
        <v>372</v>
      </c>
      <c r="D247" s="238" t="s">
        <v>202</v>
      </c>
      <c r="E247" s="239" t="s">
        <v>3022</v>
      </c>
      <c r="F247" s="240" t="s">
        <v>3023</v>
      </c>
      <c r="G247" s="241" t="s">
        <v>494</v>
      </c>
      <c r="H247" s="242">
        <v>147.309</v>
      </c>
      <c r="I247" s="243"/>
      <c r="J247" s="244">
        <f>ROUND(I247*H247,2)</f>
        <v>0</v>
      </c>
      <c r="K247" s="240" t="s">
        <v>466</v>
      </c>
      <c r="L247" s="245"/>
      <c r="M247" s="246" t="s">
        <v>22</v>
      </c>
      <c r="N247" s="247" t="s">
        <v>46</v>
      </c>
      <c r="O247" s="41"/>
      <c r="P247" s="206">
        <f>O247*H247</f>
        <v>0</v>
      </c>
      <c r="Q247" s="206">
        <v>0.0035</v>
      </c>
      <c r="R247" s="206">
        <f>Q247*H247</f>
        <v>0.5155815</v>
      </c>
      <c r="S247" s="206">
        <v>0</v>
      </c>
      <c r="T247" s="207">
        <f>S247*H247</f>
        <v>0</v>
      </c>
      <c r="AR247" s="23" t="s">
        <v>402</v>
      </c>
      <c r="AT247" s="23" t="s">
        <v>202</v>
      </c>
      <c r="AU247" s="23" t="s">
        <v>84</v>
      </c>
      <c r="AY247" s="23" t="s">
        <v>205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3" t="s">
        <v>24</v>
      </c>
      <c r="BK247" s="204">
        <f>ROUND(I247*H247,2)</f>
        <v>0</v>
      </c>
      <c r="BL247" s="23" t="s">
        <v>253</v>
      </c>
      <c r="BM247" s="23" t="s">
        <v>3024</v>
      </c>
    </row>
    <row r="248" spans="2:51" s="12" customFormat="1" ht="13.5">
      <c r="B248" s="220"/>
      <c r="C248" s="221"/>
      <c r="D248" s="222" t="s">
        <v>255</v>
      </c>
      <c r="E248" s="221"/>
      <c r="F248" s="224" t="s">
        <v>3025</v>
      </c>
      <c r="G248" s="221"/>
      <c r="H248" s="225">
        <v>147.309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255</v>
      </c>
      <c r="AU248" s="231" t="s">
        <v>84</v>
      </c>
      <c r="AV248" s="12" t="s">
        <v>84</v>
      </c>
      <c r="AW248" s="12" t="s">
        <v>6</v>
      </c>
      <c r="AX248" s="12" t="s">
        <v>24</v>
      </c>
      <c r="AY248" s="231" t="s">
        <v>205</v>
      </c>
    </row>
    <row r="249" spans="2:65" s="1" customFormat="1" ht="22.5" customHeight="1">
      <c r="B249" s="40"/>
      <c r="C249" s="192" t="s">
        <v>1044</v>
      </c>
      <c r="D249" s="192" t="s">
        <v>208</v>
      </c>
      <c r="E249" s="193" t="s">
        <v>3026</v>
      </c>
      <c r="F249" s="194" t="s">
        <v>3027</v>
      </c>
      <c r="G249" s="195" t="s">
        <v>494</v>
      </c>
      <c r="H249" s="196">
        <v>28.182</v>
      </c>
      <c r="I249" s="197"/>
      <c r="J249" s="198">
        <f>ROUND(I249*H249,2)</f>
        <v>0</v>
      </c>
      <c r="K249" s="194" t="s">
        <v>466</v>
      </c>
      <c r="L249" s="60"/>
      <c r="M249" s="199" t="s">
        <v>22</v>
      </c>
      <c r="N249" s="205" t="s">
        <v>46</v>
      </c>
      <c r="O249" s="41"/>
      <c r="P249" s="206">
        <f>O249*H249</f>
        <v>0</v>
      </c>
      <c r="Q249" s="206">
        <v>0.0004</v>
      </c>
      <c r="R249" s="206">
        <f>Q249*H249</f>
        <v>0.0112728</v>
      </c>
      <c r="S249" s="206">
        <v>0</v>
      </c>
      <c r="T249" s="207">
        <f>S249*H249</f>
        <v>0</v>
      </c>
      <c r="AR249" s="23" t="s">
        <v>253</v>
      </c>
      <c r="AT249" s="23" t="s">
        <v>208</v>
      </c>
      <c r="AU249" s="23" t="s">
        <v>84</v>
      </c>
      <c r="AY249" s="23" t="s">
        <v>205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3" t="s">
        <v>24</v>
      </c>
      <c r="BK249" s="204">
        <f>ROUND(I249*H249,2)</f>
        <v>0</v>
      </c>
      <c r="BL249" s="23" t="s">
        <v>253</v>
      </c>
      <c r="BM249" s="23" t="s">
        <v>3028</v>
      </c>
    </row>
    <row r="250" spans="2:65" s="1" customFormat="1" ht="22.5" customHeight="1">
      <c r="B250" s="40"/>
      <c r="C250" s="238" t="s">
        <v>1049</v>
      </c>
      <c r="D250" s="238" t="s">
        <v>202</v>
      </c>
      <c r="E250" s="239" t="s">
        <v>3022</v>
      </c>
      <c r="F250" s="240" t="s">
        <v>3023</v>
      </c>
      <c r="G250" s="241" t="s">
        <v>494</v>
      </c>
      <c r="H250" s="242">
        <v>33.818</v>
      </c>
      <c r="I250" s="243"/>
      <c r="J250" s="244">
        <f>ROUND(I250*H250,2)</f>
        <v>0</v>
      </c>
      <c r="K250" s="240" t="s">
        <v>466</v>
      </c>
      <c r="L250" s="245"/>
      <c r="M250" s="246" t="s">
        <v>22</v>
      </c>
      <c r="N250" s="247" t="s">
        <v>46</v>
      </c>
      <c r="O250" s="41"/>
      <c r="P250" s="206">
        <f>O250*H250</f>
        <v>0</v>
      </c>
      <c r="Q250" s="206">
        <v>0.0035</v>
      </c>
      <c r="R250" s="206">
        <f>Q250*H250</f>
        <v>0.118363</v>
      </c>
      <c r="S250" s="206">
        <v>0</v>
      </c>
      <c r="T250" s="207">
        <f>S250*H250</f>
        <v>0</v>
      </c>
      <c r="AR250" s="23" t="s">
        <v>402</v>
      </c>
      <c r="AT250" s="23" t="s">
        <v>202</v>
      </c>
      <c r="AU250" s="23" t="s">
        <v>84</v>
      </c>
      <c r="AY250" s="23" t="s">
        <v>205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24</v>
      </c>
      <c r="BK250" s="204">
        <f>ROUND(I250*H250,2)</f>
        <v>0</v>
      </c>
      <c r="BL250" s="23" t="s">
        <v>253</v>
      </c>
      <c r="BM250" s="23" t="s">
        <v>3029</v>
      </c>
    </row>
    <row r="251" spans="2:51" s="12" customFormat="1" ht="13.5">
      <c r="B251" s="220"/>
      <c r="C251" s="221"/>
      <c r="D251" s="222" t="s">
        <v>255</v>
      </c>
      <c r="E251" s="221"/>
      <c r="F251" s="224" t="s">
        <v>3030</v>
      </c>
      <c r="G251" s="221"/>
      <c r="H251" s="225">
        <v>33.818</v>
      </c>
      <c r="I251" s="226"/>
      <c r="J251" s="221"/>
      <c r="K251" s="221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255</v>
      </c>
      <c r="AU251" s="231" t="s">
        <v>84</v>
      </c>
      <c r="AV251" s="12" t="s">
        <v>84</v>
      </c>
      <c r="AW251" s="12" t="s">
        <v>6</v>
      </c>
      <c r="AX251" s="12" t="s">
        <v>24</v>
      </c>
      <c r="AY251" s="231" t="s">
        <v>205</v>
      </c>
    </row>
    <row r="252" spans="2:65" s="1" customFormat="1" ht="31.5" customHeight="1">
      <c r="B252" s="40"/>
      <c r="C252" s="192" t="s">
        <v>815</v>
      </c>
      <c r="D252" s="192" t="s">
        <v>208</v>
      </c>
      <c r="E252" s="193" t="s">
        <v>1442</v>
      </c>
      <c r="F252" s="194" t="s">
        <v>3031</v>
      </c>
      <c r="G252" s="195" t="s">
        <v>494</v>
      </c>
      <c r="H252" s="196">
        <v>62.14</v>
      </c>
      <c r="I252" s="197"/>
      <c r="J252" s="198">
        <f>ROUND(I252*H252,2)</f>
        <v>0</v>
      </c>
      <c r="K252" s="194" t="s">
        <v>466</v>
      </c>
      <c r="L252" s="60"/>
      <c r="M252" s="199" t="s">
        <v>22</v>
      </c>
      <c r="N252" s="205" t="s">
        <v>46</v>
      </c>
      <c r="O252" s="41"/>
      <c r="P252" s="206">
        <f>O252*H252</f>
        <v>0</v>
      </c>
      <c r="Q252" s="206">
        <v>0.00458</v>
      </c>
      <c r="R252" s="206">
        <f>Q252*H252</f>
        <v>0.2846012</v>
      </c>
      <c r="S252" s="206">
        <v>0</v>
      </c>
      <c r="T252" s="207">
        <f>S252*H252</f>
        <v>0</v>
      </c>
      <c r="AR252" s="23" t="s">
        <v>253</v>
      </c>
      <c r="AT252" s="23" t="s">
        <v>208</v>
      </c>
      <c r="AU252" s="23" t="s">
        <v>84</v>
      </c>
      <c r="AY252" s="23" t="s">
        <v>205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3" t="s">
        <v>24</v>
      </c>
      <c r="BK252" s="204">
        <f>ROUND(I252*H252,2)</f>
        <v>0</v>
      </c>
      <c r="BL252" s="23" t="s">
        <v>253</v>
      </c>
      <c r="BM252" s="23" t="s">
        <v>3032</v>
      </c>
    </row>
    <row r="253" spans="2:51" s="12" customFormat="1" ht="13.5">
      <c r="B253" s="220"/>
      <c r="C253" s="221"/>
      <c r="D253" s="222" t="s">
        <v>255</v>
      </c>
      <c r="E253" s="223" t="s">
        <v>22</v>
      </c>
      <c r="F253" s="224" t="s">
        <v>3033</v>
      </c>
      <c r="G253" s="221"/>
      <c r="H253" s="225">
        <v>62.14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255</v>
      </c>
      <c r="AU253" s="231" t="s">
        <v>84</v>
      </c>
      <c r="AV253" s="12" t="s">
        <v>84</v>
      </c>
      <c r="AW253" s="12" t="s">
        <v>39</v>
      </c>
      <c r="AX253" s="12" t="s">
        <v>24</v>
      </c>
      <c r="AY253" s="231" t="s">
        <v>205</v>
      </c>
    </row>
    <row r="254" spans="2:65" s="1" customFormat="1" ht="22.5" customHeight="1">
      <c r="B254" s="40"/>
      <c r="C254" s="192" t="s">
        <v>820</v>
      </c>
      <c r="D254" s="192" t="s">
        <v>208</v>
      </c>
      <c r="E254" s="193" t="s">
        <v>1447</v>
      </c>
      <c r="F254" s="194" t="s">
        <v>1448</v>
      </c>
      <c r="G254" s="195" t="s">
        <v>494</v>
      </c>
      <c r="H254" s="196">
        <v>149.769</v>
      </c>
      <c r="I254" s="197"/>
      <c r="J254" s="198">
        <f>ROUND(I254*H254,2)</f>
        <v>0</v>
      </c>
      <c r="K254" s="194" t="s">
        <v>466</v>
      </c>
      <c r="L254" s="60"/>
      <c r="M254" s="199" t="s">
        <v>22</v>
      </c>
      <c r="N254" s="205" t="s">
        <v>46</v>
      </c>
      <c r="O254" s="41"/>
      <c r="P254" s="206">
        <f>O254*H254</f>
        <v>0</v>
      </c>
      <c r="Q254" s="206">
        <v>0.00458</v>
      </c>
      <c r="R254" s="206">
        <f>Q254*H254</f>
        <v>0.68594202</v>
      </c>
      <c r="S254" s="206">
        <v>0</v>
      </c>
      <c r="T254" s="207">
        <f>S254*H254</f>
        <v>0</v>
      </c>
      <c r="AR254" s="23" t="s">
        <v>253</v>
      </c>
      <c r="AT254" s="23" t="s">
        <v>208</v>
      </c>
      <c r="AU254" s="23" t="s">
        <v>84</v>
      </c>
      <c r="AY254" s="23" t="s">
        <v>205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3" t="s">
        <v>24</v>
      </c>
      <c r="BK254" s="204">
        <f>ROUND(I254*H254,2)</f>
        <v>0</v>
      </c>
      <c r="BL254" s="23" t="s">
        <v>253</v>
      </c>
      <c r="BM254" s="23" t="s">
        <v>3034</v>
      </c>
    </row>
    <row r="255" spans="2:65" s="1" customFormat="1" ht="22.5" customHeight="1">
      <c r="B255" s="40"/>
      <c r="C255" s="192" t="s">
        <v>825</v>
      </c>
      <c r="D255" s="192" t="s">
        <v>208</v>
      </c>
      <c r="E255" s="193" t="s">
        <v>3035</v>
      </c>
      <c r="F255" s="194" t="s">
        <v>3036</v>
      </c>
      <c r="G255" s="195" t="s">
        <v>1453</v>
      </c>
      <c r="H255" s="259"/>
      <c r="I255" s="197"/>
      <c r="J255" s="198">
        <f>ROUND(I255*H255,2)</f>
        <v>0</v>
      </c>
      <c r="K255" s="194" t="s">
        <v>466</v>
      </c>
      <c r="L255" s="60"/>
      <c r="M255" s="199" t="s">
        <v>22</v>
      </c>
      <c r="N255" s="205" t="s">
        <v>46</v>
      </c>
      <c r="O255" s="41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AR255" s="23" t="s">
        <v>253</v>
      </c>
      <c r="AT255" s="23" t="s">
        <v>208</v>
      </c>
      <c r="AU255" s="23" t="s">
        <v>84</v>
      </c>
      <c r="AY255" s="23" t="s">
        <v>205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24</v>
      </c>
      <c r="BK255" s="204">
        <f>ROUND(I255*H255,2)</f>
        <v>0</v>
      </c>
      <c r="BL255" s="23" t="s">
        <v>253</v>
      </c>
      <c r="BM255" s="23" t="s">
        <v>3037</v>
      </c>
    </row>
    <row r="256" spans="2:63" s="10" customFormat="1" ht="29.85" customHeight="1">
      <c r="B256" s="175"/>
      <c r="C256" s="176"/>
      <c r="D256" s="189" t="s">
        <v>74</v>
      </c>
      <c r="E256" s="190" t="s">
        <v>1455</v>
      </c>
      <c r="F256" s="190" t="s">
        <v>1456</v>
      </c>
      <c r="G256" s="176"/>
      <c r="H256" s="176"/>
      <c r="I256" s="179"/>
      <c r="J256" s="191">
        <f>BK256</f>
        <v>0</v>
      </c>
      <c r="K256" s="176"/>
      <c r="L256" s="181"/>
      <c r="M256" s="182"/>
      <c r="N256" s="183"/>
      <c r="O256" s="183"/>
      <c r="P256" s="184">
        <f>SUM(P257:P273)</f>
        <v>0</v>
      </c>
      <c r="Q256" s="183"/>
      <c r="R256" s="184">
        <f>SUM(R257:R273)</f>
        <v>1.2111075</v>
      </c>
      <c r="S256" s="183"/>
      <c r="T256" s="185">
        <f>SUM(T257:T273)</f>
        <v>0</v>
      </c>
      <c r="AR256" s="186" t="s">
        <v>84</v>
      </c>
      <c r="AT256" s="187" t="s">
        <v>74</v>
      </c>
      <c r="AU256" s="187" t="s">
        <v>24</v>
      </c>
      <c r="AY256" s="186" t="s">
        <v>205</v>
      </c>
      <c r="BK256" s="188">
        <f>SUM(BK257:BK273)</f>
        <v>0</v>
      </c>
    </row>
    <row r="257" spans="2:65" s="1" customFormat="1" ht="31.5" customHeight="1">
      <c r="B257" s="40"/>
      <c r="C257" s="192" t="s">
        <v>829</v>
      </c>
      <c r="D257" s="192" t="s">
        <v>208</v>
      </c>
      <c r="E257" s="193" t="s">
        <v>1462</v>
      </c>
      <c r="F257" s="194" t="s">
        <v>1463</v>
      </c>
      <c r="G257" s="195" t="s">
        <v>494</v>
      </c>
      <c r="H257" s="196">
        <v>149.405</v>
      </c>
      <c r="I257" s="197"/>
      <c r="J257" s="198">
        <f>ROUND(I257*H257,2)</f>
        <v>0</v>
      </c>
      <c r="K257" s="194" t="s">
        <v>466</v>
      </c>
      <c r="L257" s="60"/>
      <c r="M257" s="199" t="s">
        <v>22</v>
      </c>
      <c r="N257" s="205" t="s">
        <v>46</v>
      </c>
      <c r="O257" s="41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AR257" s="23" t="s">
        <v>253</v>
      </c>
      <c r="AT257" s="23" t="s">
        <v>208</v>
      </c>
      <c r="AU257" s="23" t="s">
        <v>84</v>
      </c>
      <c r="AY257" s="23" t="s">
        <v>205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3" t="s">
        <v>24</v>
      </c>
      <c r="BK257" s="204">
        <f>ROUND(I257*H257,2)</f>
        <v>0</v>
      </c>
      <c r="BL257" s="23" t="s">
        <v>253</v>
      </c>
      <c r="BM257" s="23" t="s">
        <v>3038</v>
      </c>
    </row>
    <row r="258" spans="2:51" s="12" customFormat="1" ht="13.5">
      <c r="B258" s="220"/>
      <c r="C258" s="221"/>
      <c r="D258" s="222" t="s">
        <v>255</v>
      </c>
      <c r="E258" s="223" t="s">
        <v>22</v>
      </c>
      <c r="F258" s="224" t="s">
        <v>3039</v>
      </c>
      <c r="G258" s="221"/>
      <c r="H258" s="225">
        <v>149.405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255</v>
      </c>
      <c r="AU258" s="231" t="s">
        <v>84</v>
      </c>
      <c r="AV258" s="12" t="s">
        <v>84</v>
      </c>
      <c r="AW258" s="12" t="s">
        <v>39</v>
      </c>
      <c r="AX258" s="12" t="s">
        <v>24</v>
      </c>
      <c r="AY258" s="231" t="s">
        <v>205</v>
      </c>
    </row>
    <row r="259" spans="2:65" s="1" customFormat="1" ht="22.5" customHeight="1">
      <c r="B259" s="40"/>
      <c r="C259" s="238" t="s">
        <v>835</v>
      </c>
      <c r="D259" s="238" t="s">
        <v>202</v>
      </c>
      <c r="E259" s="239" t="s">
        <v>1423</v>
      </c>
      <c r="F259" s="240" t="s">
        <v>1424</v>
      </c>
      <c r="G259" s="241" t="s">
        <v>485</v>
      </c>
      <c r="H259" s="242">
        <v>0.045</v>
      </c>
      <c r="I259" s="243"/>
      <c r="J259" s="244">
        <f>ROUND(I259*H259,2)</f>
        <v>0</v>
      </c>
      <c r="K259" s="240" t="s">
        <v>466</v>
      </c>
      <c r="L259" s="245"/>
      <c r="M259" s="246" t="s">
        <v>22</v>
      </c>
      <c r="N259" s="247" t="s">
        <v>46</v>
      </c>
      <c r="O259" s="41"/>
      <c r="P259" s="206">
        <f>O259*H259</f>
        <v>0</v>
      </c>
      <c r="Q259" s="206">
        <v>1</v>
      </c>
      <c r="R259" s="206">
        <f>Q259*H259</f>
        <v>0.045</v>
      </c>
      <c r="S259" s="206">
        <v>0</v>
      </c>
      <c r="T259" s="207">
        <f>S259*H259</f>
        <v>0</v>
      </c>
      <c r="AR259" s="23" t="s">
        <v>402</v>
      </c>
      <c r="AT259" s="23" t="s">
        <v>202</v>
      </c>
      <c r="AU259" s="23" t="s">
        <v>84</v>
      </c>
      <c r="AY259" s="23" t="s">
        <v>205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3" t="s">
        <v>24</v>
      </c>
      <c r="BK259" s="204">
        <f>ROUND(I259*H259,2)</f>
        <v>0</v>
      </c>
      <c r="BL259" s="23" t="s">
        <v>253</v>
      </c>
      <c r="BM259" s="23" t="s">
        <v>3040</v>
      </c>
    </row>
    <row r="260" spans="2:51" s="12" customFormat="1" ht="13.5">
      <c r="B260" s="220"/>
      <c r="C260" s="221"/>
      <c r="D260" s="222" t="s">
        <v>255</v>
      </c>
      <c r="E260" s="221"/>
      <c r="F260" s="224" t="s">
        <v>3041</v>
      </c>
      <c r="G260" s="221"/>
      <c r="H260" s="225">
        <v>0.045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255</v>
      </c>
      <c r="AU260" s="231" t="s">
        <v>84</v>
      </c>
      <c r="AV260" s="12" t="s">
        <v>84</v>
      </c>
      <c r="AW260" s="12" t="s">
        <v>6</v>
      </c>
      <c r="AX260" s="12" t="s">
        <v>24</v>
      </c>
      <c r="AY260" s="231" t="s">
        <v>205</v>
      </c>
    </row>
    <row r="261" spans="2:65" s="1" customFormat="1" ht="22.5" customHeight="1">
      <c r="B261" s="40"/>
      <c r="C261" s="192" t="s">
        <v>840</v>
      </c>
      <c r="D261" s="192" t="s">
        <v>208</v>
      </c>
      <c r="E261" s="193" t="s">
        <v>1469</v>
      </c>
      <c r="F261" s="194" t="s">
        <v>1470</v>
      </c>
      <c r="G261" s="195" t="s">
        <v>494</v>
      </c>
      <c r="H261" s="196">
        <v>149.405</v>
      </c>
      <c r="I261" s="197"/>
      <c r="J261" s="198">
        <f>ROUND(I261*H261,2)</f>
        <v>0</v>
      </c>
      <c r="K261" s="194" t="s">
        <v>466</v>
      </c>
      <c r="L261" s="60"/>
      <c r="M261" s="199" t="s">
        <v>22</v>
      </c>
      <c r="N261" s="205" t="s">
        <v>46</v>
      </c>
      <c r="O261" s="41"/>
      <c r="P261" s="206">
        <f>O261*H261</f>
        <v>0</v>
      </c>
      <c r="Q261" s="206">
        <v>0.00088</v>
      </c>
      <c r="R261" s="206">
        <f>Q261*H261</f>
        <v>0.1314764</v>
      </c>
      <c r="S261" s="206">
        <v>0</v>
      </c>
      <c r="T261" s="207">
        <f>S261*H261</f>
        <v>0</v>
      </c>
      <c r="AR261" s="23" t="s">
        <v>253</v>
      </c>
      <c r="AT261" s="23" t="s">
        <v>208</v>
      </c>
      <c r="AU261" s="23" t="s">
        <v>84</v>
      </c>
      <c r="AY261" s="23" t="s">
        <v>205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3" t="s">
        <v>24</v>
      </c>
      <c r="BK261" s="204">
        <f>ROUND(I261*H261,2)</f>
        <v>0</v>
      </c>
      <c r="BL261" s="23" t="s">
        <v>253</v>
      </c>
      <c r="BM261" s="23" t="s">
        <v>3042</v>
      </c>
    </row>
    <row r="262" spans="2:65" s="1" customFormat="1" ht="22.5" customHeight="1">
      <c r="B262" s="40"/>
      <c r="C262" s="238" t="s">
        <v>844</v>
      </c>
      <c r="D262" s="238" t="s">
        <v>202</v>
      </c>
      <c r="E262" s="239" t="s">
        <v>1474</v>
      </c>
      <c r="F262" s="240" t="s">
        <v>1475</v>
      </c>
      <c r="G262" s="241" t="s">
        <v>494</v>
      </c>
      <c r="H262" s="242">
        <v>171.816</v>
      </c>
      <c r="I262" s="243"/>
      <c r="J262" s="244">
        <f>ROUND(I262*H262,2)</f>
        <v>0</v>
      </c>
      <c r="K262" s="240" t="s">
        <v>466</v>
      </c>
      <c r="L262" s="245"/>
      <c r="M262" s="246" t="s">
        <v>22</v>
      </c>
      <c r="N262" s="247" t="s">
        <v>46</v>
      </c>
      <c r="O262" s="41"/>
      <c r="P262" s="206">
        <f>O262*H262</f>
        <v>0</v>
      </c>
      <c r="Q262" s="206">
        <v>0.00388</v>
      </c>
      <c r="R262" s="206">
        <f>Q262*H262</f>
        <v>0.66664608</v>
      </c>
      <c r="S262" s="206">
        <v>0</v>
      </c>
      <c r="T262" s="207">
        <f>S262*H262</f>
        <v>0</v>
      </c>
      <c r="AR262" s="23" t="s">
        <v>402</v>
      </c>
      <c r="AT262" s="23" t="s">
        <v>202</v>
      </c>
      <c r="AU262" s="23" t="s">
        <v>84</v>
      </c>
      <c r="AY262" s="23" t="s">
        <v>205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3" t="s">
        <v>24</v>
      </c>
      <c r="BK262" s="204">
        <f>ROUND(I262*H262,2)</f>
        <v>0</v>
      </c>
      <c r="BL262" s="23" t="s">
        <v>253</v>
      </c>
      <c r="BM262" s="23" t="s">
        <v>3043</v>
      </c>
    </row>
    <row r="263" spans="2:51" s="12" customFormat="1" ht="13.5">
      <c r="B263" s="220"/>
      <c r="C263" s="221"/>
      <c r="D263" s="222" t="s">
        <v>255</v>
      </c>
      <c r="E263" s="221"/>
      <c r="F263" s="224" t="s">
        <v>3044</v>
      </c>
      <c r="G263" s="221"/>
      <c r="H263" s="225">
        <v>171.816</v>
      </c>
      <c r="I263" s="226"/>
      <c r="J263" s="221"/>
      <c r="K263" s="221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255</v>
      </c>
      <c r="AU263" s="231" t="s">
        <v>84</v>
      </c>
      <c r="AV263" s="12" t="s">
        <v>84</v>
      </c>
      <c r="AW263" s="12" t="s">
        <v>6</v>
      </c>
      <c r="AX263" s="12" t="s">
        <v>24</v>
      </c>
      <c r="AY263" s="231" t="s">
        <v>205</v>
      </c>
    </row>
    <row r="264" spans="2:65" s="1" customFormat="1" ht="31.5" customHeight="1">
      <c r="B264" s="40"/>
      <c r="C264" s="192" t="s">
        <v>849</v>
      </c>
      <c r="D264" s="192" t="s">
        <v>208</v>
      </c>
      <c r="E264" s="193" t="s">
        <v>3045</v>
      </c>
      <c r="F264" s="194" t="s">
        <v>3046</v>
      </c>
      <c r="G264" s="195" t="s">
        <v>494</v>
      </c>
      <c r="H264" s="196">
        <v>149.405</v>
      </c>
      <c r="I264" s="197"/>
      <c r="J264" s="198">
        <f>ROUND(I264*H264,2)</f>
        <v>0</v>
      </c>
      <c r="K264" s="194" t="s">
        <v>466</v>
      </c>
      <c r="L264" s="60"/>
      <c r="M264" s="199" t="s">
        <v>22</v>
      </c>
      <c r="N264" s="205" t="s">
        <v>46</v>
      </c>
      <c r="O264" s="41"/>
      <c r="P264" s="206">
        <f>O264*H264</f>
        <v>0</v>
      </c>
      <c r="Q264" s="206">
        <v>0.00014</v>
      </c>
      <c r="R264" s="206">
        <f>Q264*H264</f>
        <v>0.0209167</v>
      </c>
      <c r="S264" s="206">
        <v>0</v>
      </c>
      <c r="T264" s="207">
        <f>S264*H264</f>
        <v>0</v>
      </c>
      <c r="AR264" s="23" t="s">
        <v>266</v>
      </c>
      <c r="AT264" s="23" t="s">
        <v>208</v>
      </c>
      <c r="AU264" s="23" t="s">
        <v>84</v>
      </c>
      <c r="AY264" s="23" t="s">
        <v>205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3" t="s">
        <v>24</v>
      </c>
      <c r="BK264" s="204">
        <f>ROUND(I264*H264,2)</f>
        <v>0</v>
      </c>
      <c r="BL264" s="23" t="s">
        <v>266</v>
      </c>
      <c r="BM264" s="23" t="s">
        <v>3047</v>
      </c>
    </row>
    <row r="265" spans="2:51" s="12" customFormat="1" ht="13.5">
      <c r="B265" s="220"/>
      <c r="C265" s="221"/>
      <c r="D265" s="222" t="s">
        <v>255</v>
      </c>
      <c r="E265" s="223" t="s">
        <v>22</v>
      </c>
      <c r="F265" s="224" t="s">
        <v>3048</v>
      </c>
      <c r="G265" s="221"/>
      <c r="H265" s="225">
        <v>149.405</v>
      </c>
      <c r="I265" s="226"/>
      <c r="J265" s="221"/>
      <c r="K265" s="221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255</v>
      </c>
      <c r="AU265" s="231" t="s">
        <v>84</v>
      </c>
      <c r="AV265" s="12" t="s">
        <v>84</v>
      </c>
      <c r="AW265" s="12" t="s">
        <v>39</v>
      </c>
      <c r="AX265" s="12" t="s">
        <v>24</v>
      </c>
      <c r="AY265" s="231" t="s">
        <v>205</v>
      </c>
    </row>
    <row r="266" spans="2:65" s="1" customFormat="1" ht="22.5" customHeight="1">
      <c r="B266" s="40"/>
      <c r="C266" s="238" t="s">
        <v>853</v>
      </c>
      <c r="D266" s="238" t="s">
        <v>202</v>
      </c>
      <c r="E266" s="239" t="s">
        <v>3049</v>
      </c>
      <c r="F266" s="240" t="s">
        <v>3050</v>
      </c>
      <c r="G266" s="241" t="s">
        <v>494</v>
      </c>
      <c r="H266" s="242">
        <v>171.816</v>
      </c>
      <c r="I266" s="243"/>
      <c r="J266" s="244">
        <f>ROUND(I266*H266,2)</f>
        <v>0</v>
      </c>
      <c r="K266" s="240" t="s">
        <v>466</v>
      </c>
      <c r="L266" s="245"/>
      <c r="M266" s="246" t="s">
        <v>22</v>
      </c>
      <c r="N266" s="247" t="s">
        <v>46</v>
      </c>
      <c r="O266" s="41"/>
      <c r="P266" s="206">
        <f>O266*H266</f>
        <v>0</v>
      </c>
      <c r="Q266" s="206">
        <v>0.0019</v>
      </c>
      <c r="R266" s="206">
        <f>Q266*H266</f>
        <v>0.32645040000000003</v>
      </c>
      <c r="S266" s="206">
        <v>0</v>
      </c>
      <c r="T266" s="207">
        <f>S266*H266</f>
        <v>0</v>
      </c>
      <c r="AR266" s="23" t="s">
        <v>286</v>
      </c>
      <c r="AT266" s="23" t="s">
        <v>202</v>
      </c>
      <c r="AU266" s="23" t="s">
        <v>84</v>
      </c>
      <c r="AY266" s="23" t="s">
        <v>205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24</v>
      </c>
      <c r="BK266" s="204">
        <f>ROUND(I266*H266,2)</f>
        <v>0</v>
      </c>
      <c r="BL266" s="23" t="s">
        <v>266</v>
      </c>
      <c r="BM266" s="23" t="s">
        <v>3051</v>
      </c>
    </row>
    <row r="267" spans="2:51" s="12" customFormat="1" ht="13.5">
      <c r="B267" s="220"/>
      <c r="C267" s="221"/>
      <c r="D267" s="222" t="s">
        <v>255</v>
      </c>
      <c r="E267" s="221"/>
      <c r="F267" s="224" t="s">
        <v>3044</v>
      </c>
      <c r="G267" s="221"/>
      <c r="H267" s="225">
        <v>171.816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255</v>
      </c>
      <c r="AU267" s="231" t="s">
        <v>84</v>
      </c>
      <c r="AV267" s="12" t="s">
        <v>84</v>
      </c>
      <c r="AW267" s="12" t="s">
        <v>6</v>
      </c>
      <c r="AX267" s="12" t="s">
        <v>24</v>
      </c>
      <c r="AY267" s="231" t="s">
        <v>205</v>
      </c>
    </row>
    <row r="268" spans="2:65" s="1" customFormat="1" ht="22.5" customHeight="1">
      <c r="B268" s="40"/>
      <c r="C268" s="192" t="s">
        <v>858</v>
      </c>
      <c r="D268" s="192" t="s">
        <v>208</v>
      </c>
      <c r="E268" s="193" t="s">
        <v>3052</v>
      </c>
      <c r="F268" s="194" t="s">
        <v>3053</v>
      </c>
      <c r="G268" s="195" t="s">
        <v>494</v>
      </c>
      <c r="H268" s="196">
        <v>149.405</v>
      </c>
      <c r="I268" s="197"/>
      <c r="J268" s="198">
        <f>ROUND(I268*H268,2)</f>
        <v>0</v>
      </c>
      <c r="K268" s="194" t="s">
        <v>466</v>
      </c>
      <c r="L268" s="60"/>
      <c r="M268" s="199" t="s">
        <v>22</v>
      </c>
      <c r="N268" s="205" t="s">
        <v>46</v>
      </c>
      <c r="O268" s="41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AR268" s="23" t="s">
        <v>253</v>
      </c>
      <c r="AT268" s="23" t="s">
        <v>208</v>
      </c>
      <c r="AU268" s="23" t="s">
        <v>84</v>
      </c>
      <c r="AY268" s="23" t="s">
        <v>205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24</v>
      </c>
      <c r="BK268" s="204">
        <f>ROUND(I268*H268,2)</f>
        <v>0</v>
      </c>
      <c r="BL268" s="23" t="s">
        <v>253</v>
      </c>
      <c r="BM268" s="23" t="s">
        <v>3054</v>
      </c>
    </row>
    <row r="269" spans="2:65" s="1" customFormat="1" ht="22.5" customHeight="1">
      <c r="B269" s="40"/>
      <c r="C269" s="238" t="s">
        <v>863</v>
      </c>
      <c r="D269" s="238" t="s">
        <v>202</v>
      </c>
      <c r="E269" s="239" t="s">
        <v>3055</v>
      </c>
      <c r="F269" s="240" t="s">
        <v>3056</v>
      </c>
      <c r="G269" s="241" t="s">
        <v>494</v>
      </c>
      <c r="H269" s="242">
        <v>171.816</v>
      </c>
      <c r="I269" s="243"/>
      <c r="J269" s="244">
        <f>ROUND(I269*H269,2)</f>
        <v>0</v>
      </c>
      <c r="K269" s="240" t="s">
        <v>466</v>
      </c>
      <c r="L269" s="245"/>
      <c r="M269" s="246" t="s">
        <v>22</v>
      </c>
      <c r="N269" s="247" t="s">
        <v>46</v>
      </c>
      <c r="O269" s="41"/>
      <c r="P269" s="206">
        <f>O269*H269</f>
        <v>0</v>
      </c>
      <c r="Q269" s="206">
        <v>0.00012</v>
      </c>
      <c r="R269" s="206">
        <f>Q269*H269</f>
        <v>0.02061792</v>
      </c>
      <c r="S269" s="206">
        <v>0</v>
      </c>
      <c r="T269" s="207">
        <f>S269*H269</f>
        <v>0</v>
      </c>
      <c r="AR269" s="23" t="s">
        <v>402</v>
      </c>
      <c r="AT269" s="23" t="s">
        <v>202</v>
      </c>
      <c r="AU269" s="23" t="s">
        <v>84</v>
      </c>
      <c r="AY269" s="23" t="s">
        <v>205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3" t="s">
        <v>24</v>
      </c>
      <c r="BK269" s="204">
        <f>ROUND(I269*H269,2)</f>
        <v>0</v>
      </c>
      <c r="BL269" s="23" t="s">
        <v>253</v>
      </c>
      <c r="BM269" s="23" t="s">
        <v>3057</v>
      </c>
    </row>
    <row r="270" spans="2:51" s="12" customFormat="1" ht="13.5">
      <c r="B270" s="220"/>
      <c r="C270" s="221"/>
      <c r="D270" s="222" t="s">
        <v>255</v>
      </c>
      <c r="E270" s="221"/>
      <c r="F270" s="224" t="s">
        <v>3044</v>
      </c>
      <c r="G270" s="221"/>
      <c r="H270" s="225">
        <v>171.816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255</v>
      </c>
      <c r="AU270" s="231" t="s">
        <v>84</v>
      </c>
      <c r="AV270" s="12" t="s">
        <v>84</v>
      </c>
      <c r="AW270" s="12" t="s">
        <v>6</v>
      </c>
      <c r="AX270" s="12" t="s">
        <v>24</v>
      </c>
      <c r="AY270" s="231" t="s">
        <v>205</v>
      </c>
    </row>
    <row r="271" spans="2:65" s="1" customFormat="1" ht="31.5" customHeight="1">
      <c r="B271" s="40"/>
      <c r="C271" s="192" t="s">
        <v>869</v>
      </c>
      <c r="D271" s="192" t="s">
        <v>208</v>
      </c>
      <c r="E271" s="193" t="s">
        <v>1504</v>
      </c>
      <c r="F271" s="194" t="s">
        <v>1505</v>
      </c>
      <c r="G271" s="195" t="s">
        <v>514</v>
      </c>
      <c r="H271" s="196">
        <v>747.025</v>
      </c>
      <c r="I271" s="197"/>
      <c r="J271" s="198">
        <f>ROUND(I271*H271,2)</f>
        <v>0</v>
      </c>
      <c r="K271" s="194" t="s">
        <v>466</v>
      </c>
      <c r="L271" s="60"/>
      <c r="M271" s="199" t="s">
        <v>22</v>
      </c>
      <c r="N271" s="205" t="s">
        <v>46</v>
      </c>
      <c r="O271" s="41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AR271" s="23" t="s">
        <v>253</v>
      </c>
      <c r="AT271" s="23" t="s">
        <v>208</v>
      </c>
      <c r="AU271" s="23" t="s">
        <v>84</v>
      </c>
      <c r="AY271" s="23" t="s">
        <v>205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24</v>
      </c>
      <c r="BK271" s="204">
        <f>ROUND(I271*H271,2)</f>
        <v>0</v>
      </c>
      <c r="BL271" s="23" t="s">
        <v>253</v>
      </c>
      <c r="BM271" s="23" t="s">
        <v>3058</v>
      </c>
    </row>
    <row r="272" spans="2:51" s="12" customFormat="1" ht="13.5">
      <c r="B272" s="220"/>
      <c r="C272" s="221"/>
      <c r="D272" s="222" t="s">
        <v>255</v>
      </c>
      <c r="E272" s="223" t="s">
        <v>22</v>
      </c>
      <c r="F272" s="224" t="s">
        <v>3059</v>
      </c>
      <c r="G272" s="221"/>
      <c r="H272" s="225">
        <v>747.025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255</v>
      </c>
      <c r="AU272" s="231" t="s">
        <v>84</v>
      </c>
      <c r="AV272" s="12" t="s">
        <v>84</v>
      </c>
      <c r="AW272" s="12" t="s">
        <v>39</v>
      </c>
      <c r="AX272" s="12" t="s">
        <v>24</v>
      </c>
      <c r="AY272" s="231" t="s">
        <v>205</v>
      </c>
    </row>
    <row r="273" spans="2:65" s="1" customFormat="1" ht="22.5" customHeight="1">
      <c r="B273" s="40"/>
      <c r="C273" s="192" t="s">
        <v>873</v>
      </c>
      <c r="D273" s="192" t="s">
        <v>208</v>
      </c>
      <c r="E273" s="193" t="s">
        <v>3060</v>
      </c>
      <c r="F273" s="194" t="s">
        <v>3061</v>
      </c>
      <c r="G273" s="195" t="s">
        <v>1453</v>
      </c>
      <c r="H273" s="259"/>
      <c r="I273" s="197"/>
      <c r="J273" s="198">
        <f>ROUND(I273*H273,2)</f>
        <v>0</v>
      </c>
      <c r="K273" s="194" t="s">
        <v>466</v>
      </c>
      <c r="L273" s="60"/>
      <c r="M273" s="199" t="s">
        <v>22</v>
      </c>
      <c r="N273" s="205" t="s">
        <v>46</v>
      </c>
      <c r="O273" s="41"/>
      <c r="P273" s="206">
        <f>O273*H273</f>
        <v>0</v>
      </c>
      <c r="Q273" s="206">
        <v>0</v>
      </c>
      <c r="R273" s="206">
        <f>Q273*H273</f>
        <v>0</v>
      </c>
      <c r="S273" s="206">
        <v>0</v>
      </c>
      <c r="T273" s="207">
        <f>S273*H273</f>
        <v>0</v>
      </c>
      <c r="AR273" s="23" t="s">
        <v>253</v>
      </c>
      <c r="AT273" s="23" t="s">
        <v>208</v>
      </c>
      <c r="AU273" s="23" t="s">
        <v>84</v>
      </c>
      <c r="AY273" s="23" t="s">
        <v>205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3" t="s">
        <v>24</v>
      </c>
      <c r="BK273" s="204">
        <f>ROUND(I273*H273,2)</f>
        <v>0</v>
      </c>
      <c r="BL273" s="23" t="s">
        <v>253</v>
      </c>
      <c r="BM273" s="23" t="s">
        <v>3062</v>
      </c>
    </row>
    <row r="274" spans="2:63" s="10" customFormat="1" ht="29.85" customHeight="1">
      <c r="B274" s="175"/>
      <c r="C274" s="176"/>
      <c r="D274" s="189" t="s">
        <v>74</v>
      </c>
      <c r="E274" s="190" t="s">
        <v>1512</v>
      </c>
      <c r="F274" s="190" t="s">
        <v>1513</v>
      </c>
      <c r="G274" s="176"/>
      <c r="H274" s="176"/>
      <c r="I274" s="179"/>
      <c r="J274" s="191">
        <f>BK274</f>
        <v>0</v>
      </c>
      <c r="K274" s="176"/>
      <c r="L274" s="181"/>
      <c r="M274" s="182"/>
      <c r="N274" s="183"/>
      <c r="O274" s="183"/>
      <c r="P274" s="184">
        <f>SUM(P275:P283)</f>
        <v>0</v>
      </c>
      <c r="Q274" s="183"/>
      <c r="R274" s="184">
        <f>SUM(R275:R283)</f>
        <v>0.8262322000000001</v>
      </c>
      <c r="S274" s="183"/>
      <c r="T274" s="185">
        <f>SUM(T275:T283)</f>
        <v>0</v>
      </c>
      <c r="AR274" s="186" t="s">
        <v>84</v>
      </c>
      <c r="AT274" s="187" t="s">
        <v>74</v>
      </c>
      <c r="AU274" s="187" t="s">
        <v>24</v>
      </c>
      <c r="AY274" s="186" t="s">
        <v>205</v>
      </c>
      <c r="BK274" s="188">
        <f>SUM(BK275:BK283)</f>
        <v>0</v>
      </c>
    </row>
    <row r="275" spans="2:65" s="1" customFormat="1" ht="22.5" customHeight="1">
      <c r="B275" s="40"/>
      <c r="C275" s="192" t="s">
        <v>898</v>
      </c>
      <c r="D275" s="192" t="s">
        <v>208</v>
      </c>
      <c r="E275" s="193" t="s">
        <v>3063</v>
      </c>
      <c r="F275" s="194" t="s">
        <v>3064</v>
      </c>
      <c r="G275" s="195" t="s">
        <v>494</v>
      </c>
      <c r="H275" s="196">
        <v>10.957</v>
      </c>
      <c r="I275" s="197"/>
      <c r="J275" s="198">
        <f>ROUND(I275*H275,2)</f>
        <v>0</v>
      </c>
      <c r="K275" s="194" t="s">
        <v>466</v>
      </c>
      <c r="L275" s="60"/>
      <c r="M275" s="199" t="s">
        <v>22</v>
      </c>
      <c r="N275" s="205" t="s">
        <v>46</v>
      </c>
      <c r="O275" s="41"/>
      <c r="P275" s="206">
        <f>O275*H275</f>
        <v>0</v>
      </c>
      <c r="Q275" s="206">
        <v>0.003</v>
      </c>
      <c r="R275" s="206">
        <f>Q275*H275</f>
        <v>0.032871000000000004</v>
      </c>
      <c r="S275" s="206">
        <v>0</v>
      </c>
      <c r="T275" s="207">
        <f>S275*H275</f>
        <v>0</v>
      </c>
      <c r="AR275" s="23" t="s">
        <v>253</v>
      </c>
      <c r="AT275" s="23" t="s">
        <v>208</v>
      </c>
      <c r="AU275" s="23" t="s">
        <v>84</v>
      </c>
      <c r="AY275" s="23" t="s">
        <v>205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24</v>
      </c>
      <c r="BK275" s="204">
        <f>ROUND(I275*H275,2)</f>
        <v>0</v>
      </c>
      <c r="BL275" s="23" t="s">
        <v>253</v>
      </c>
      <c r="BM275" s="23" t="s">
        <v>3065</v>
      </c>
    </row>
    <row r="276" spans="2:51" s="12" customFormat="1" ht="13.5">
      <c r="B276" s="220"/>
      <c r="C276" s="221"/>
      <c r="D276" s="222" t="s">
        <v>255</v>
      </c>
      <c r="E276" s="223" t="s">
        <v>22</v>
      </c>
      <c r="F276" s="224" t="s">
        <v>3066</v>
      </c>
      <c r="G276" s="221"/>
      <c r="H276" s="225">
        <v>10.957</v>
      </c>
      <c r="I276" s="226"/>
      <c r="J276" s="221"/>
      <c r="K276" s="221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255</v>
      </c>
      <c r="AU276" s="231" t="s">
        <v>84</v>
      </c>
      <c r="AV276" s="12" t="s">
        <v>84</v>
      </c>
      <c r="AW276" s="12" t="s">
        <v>39</v>
      </c>
      <c r="AX276" s="12" t="s">
        <v>24</v>
      </c>
      <c r="AY276" s="231" t="s">
        <v>205</v>
      </c>
    </row>
    <row r="277" spans="2:65" s="1" customFormat="1" ht="22.5" customHeight="1">
      <c r="B277" s="40"/>
      <c r="C277" s="238" t="s">
        <v>902</v>
      </c>
      <c r="D277" s="238" t="s">
        <v>202</v>
      </c>
      <c r="E277" s="239" t="s">
        <v>3067</v>
      </c>
      <c r="F277" s="240" t="s">
        <v>3068</v>
      </c>
      <c r="G277" s="241" t="s">
        <v>494</v>
      </c>
      <c r="H277" s="242">
        <v>11.176</v>
      </c>
      <c r="I277" s="243"/>
      <c r="J277" s="244">
        <f>ROUND(I277*H277,2)</f>
        <v>0</v>
      </c>
      <c r="K277" s="240" t="s">
        <v>466</v>
      </c>
      <c r="L277" s="245"/>
      <c r="M277" s="246" t="s">
        <v>22</v>
      </c>
      <c r="N277" s="247" t="s">
        <v>46</v>
      </c>
      <c r="O277" s="41"/>
      <c r="P277" s="206">
        <f>O277*H277</f>
        <v>0</v>
      </c>
      <c r="Q277" s="206">
        <v>0.0012</v>
      </c>
      <c r="R277" s="206">
        <f>Q277*H277</f>
        <v>0.0134112</v>
      </c>
      <c r="S277" s="206">
        <v>0</v>
      </c>
      <c r="T277" s="207">
        <f>S277*H277</f>
        <v>0</v>
      </c>
      <c r="AR277" s="23" t="s">
        <v>402</v>
      </c>
      <c r="AT277" s="23" t="s">
        <v>202</v>
      </c>
      <c r="AU277" s="23" t="s">
        <v>84</v>
      </c>
      <c r="AY277" s="23" t="s">
        <v>205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24</v>
      </c>
      <c r="BK277" s="204">
        <f>ROUND(I277*H277,2)</f>
        <v>0</v>
      </c>
      <c r="BL277" s="23" t="s">
        <v>253</v>
      </c>
      <c r="BM277" s="23" t="s">
        <v>3069</v>
      </c>
    </row>
    <row r="278" spans="2:51" s="12" customFormat="1" ht="13.5">
      <c r="B278" s="220"/>
      <c r="C278" s="221"/>
      <c r="D278" s="222" t="s">
        <v>255</v>
      </c>
      <c r="E278" s="221"/>
      <c r="F278" s="224" t="s">
        <v>3070</v>
      </c>
      <c r="G278" s="221"/>
      <c r="H278" s="225">
        <v>11.176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255</v>
      </c>
      <c r="AU278" s="231" t="s">
        <v>84</v>
      </c>
      <c r="AV278" s="12" t="s">
        <v>84</v>
      </c>
      <c r="AW278" s="12" t="s">
        <v>6</v>
      </c>
      <c r="AX278" s="12" t="s">
        <v>24</v>
      </c>
      <c r="AY278" s="231" t="s">
        <v>205</v>
      </c>
    </row>
    <row r="279" spans="2:65" s="1" customFormat="1" ht="22.5" customHeight="1">
      <c r="B279" s="40"/>
      <c r="C279" s="192" t="s">
        <v>907</v>
      </c>
      <c r="D279" s="192" t="s">
        <v>208</v>
      </c>
      <c r="E279" s="193" t="s">
        <v>1559</v>
      </c>
      <c r="F279" s="194" t="s">
        <v>1560</v>
      </c>
      <c r="G279" s="195" t="s">
        <v>494</v>
      </c>
      <c r="H279" s="196">
        <v>127.443</v>
      </c>
      <c r="I279" s="197"/>
      <c r="J279" s="198">
        <f>ROUND(I279*H279,2)</f>
        <v>0</v>
      </c>
      <c r="K279" s="194" t="s">
        <v>466</v>
      </c>
      <c r="L279" s="60"/>
      <c r="M279" s="199" t="s">
        <v>22</v>
      </c>
      <c r="N279" s="205" t="s">
        <v>46</v>
      </c>
      <c r="O279" s="41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AR279" s="23" t="s">
        <v>253</v>
      </c>
      <c r="AT279" s="23" t="s">
        <v>208</v>
      </c>
      <c r="AU279" s="23" t="s">
        <v>84</v>
      </c>
      <c r="AY279" s="23" t="s">
        <v>205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24</v>
      </c>
      <c r="BK279" s="204">
        <f>ROUND(I279*H279,2)</f>
        <v>0</v>
      </c>
      <c r="BL279" s="23" t="s">
        <v>253</v>
      </c>
      <c r="BM279" s="23" t="s">
        <v>3071</v>
      </c>
    </row>
    <row r="280" spans="2:51" s="12" customFormat="1" ht="13.5">
      <c r="B280" s="220"/>
      <c r="C280" s="221"/>
      <c r="D280" s="222" t="s">
        <v>255</v>
      </c>
      <c r="E280" s="223" t="s">
        <v>22</v>
      </c>
      <c r="F280" s="224" t="s">
        <v>3072</v>
      </c>
      <c r="G280" s="221"/>
      <c r="H280" s="225">
        <v>127.443</v>
      </c>
      <c r="I280" s="226"/>
      <c r="J280" s="221"/>
      <c r="K280" s="221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255</v>
      </c>
      <c r="AU280" s="231" t="s">
        <v>84</v>
      </c>
      <c r="AV280" s="12" t="s">
        <v>84</v>
      </c>
      <c r="AW280" s="12" t="s">
        <v>39</v>
      </c>
      <c r="AX280" s="12" t="s">
        <v>24</v>
      </c>
      <c r="AY280" s="231" t="s">
        <v>205</v>
      </c>
    </row>
    <row r="281" spans="2:65" s="1" customFormat="1" ht="22.5" customHeight="1">
      <c r="B281" s="40"/>
      <c r="C281" s="238" t="s">
        <v>912</v>
      </c>
      <c r="D281" s="238" t="s">
        <v>202</v>
      </c>
      <c r="E281" s="239" t="s">
        <v>3073</v>
      </c>
      <c r="F281" s="240" t="s">
        <v>3074</v>
      </c>
      <c r="G281" s="241" t="s">
        <v>465</v>
      </c>
      <c r="H281" s="242">
        <v>31.198</v>
      </c>
      <c r="I281" s="243"/>
      <c r="J281" s="244">
        <f>ROUND(I281*H281,2)</f>
        <v>0</v>
      </c>
      <c r="K281" s="240" t="s">
        <v>466</v>
      </c>
      <c r="L281" s="245"/>
      <c r="M281" s="246" t="s">
        <v>22</v>
      </c>
      <c r="N281" s="247" t="s">
        <v>46</v>
      </c>
      <c r="O281" s="41"/>
      <c r="P281" s="206">
        <f>O281*H281</f>
        <v>0</v>
      </c>
      <c r="Q281" s="206">
        <v>0.025</v>
      </c>
      <c r="R281" s="206">
        <f>Q281*H281</f>
        <v>0.77995</v>
      </c>
      <c r="S281" s="206">
        <v>0</v>
      </c>
      <c r="T281" s="207">
        <f>S281*H281</f>
        <v>0</v>
      </c>
      <c r="AR281" s="23" t="s">
        <v>402</v>
      </c>
      <c r="AT281" s="23" t="s">
        <v>202</v>
      </c>
      <c r="AU281" s="23" t="s">
        <v>84</v>
      </c>
      <c r="AY281" s="23" t="s">
        <v>205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3" t="s">
        <v>24</v>
      </c>
      <c r="BK281" s="204">
        <f>ROUND(I281*H281,2)</f>
        <v>0</v>
      </c>
      <c r="BL281" s="23" t="s">
        <v>253</v>
      </c>
      <c r="BM281" s="23" t="s">
        <v>3075</v>
      </c>
    </row>
    <row r="282" spans="2:51" s="12" customFormat="1" ht="13.5">
      <c r="B282" s="220"/>
      <c r="C282" s="221"/>
      <c r="D282" s="222" t="s">
        <v>255</v>
      </c>
      <c r="E282" s="223" t="s">
        <v>22</v>
      </c>
      <c r="F282" s="224" t="s">
        <v>3076</v>
      </c>
      <c r="G282" s="221"/>
      <c r="H282" s="225">
        <v>31.198</v>
      </c>
      <c r="I282" s="226"/>
      <c r="J282" s="221"/>
      <c r="K282" s="221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255</v>
      </c>
      <c r="AU282" s="231" t="s">
        <v>84</v>
      </c>
      <c r="AV282" s="12" t="s">
        <v>84</v>
      </c>
      <c r="AW282" s="12" t="s">
        <v>39</v>
      </c>
      <c r="AX282" s="12" t="s">
        <v>24</v>
      </c>
      <c r="AY282" s="231" t="s">
        <v>205</v>
      </c>
    </row>
    <row r="283" spans="2:65" s="1" customFormat="1" ht="22.5" customHeight="1">
      <c r="B283" s="40"/>
      <c r="C283" s="192" t="s">
        <v>915</v>
      </c>
      <c r="D283" s="192" t="s">
        <v>208</v>
      </c>
      <c r="E283" s="193" t="s">
        <v>3077</v>
      </c>
      <c r="F283" s="194" t="s">
        <v>3078</v>
      </c>
      <c r="G283" s="195" t="s">
        <v>1453</v>
      </c>
      <c r="H283" s="259"/>
      <c r="I283" s="197"/>
      <c r="J283" s="198">
        <f>ROUND(I283*H283,2)</f>
        <v>0</v>
      </c>
      <c r="K283" s="194" t="s">
        <v>466</v>
      </c>
      <c r="L283" s="60"/>
      <c r="M283" s="199" t="s">
        <v>22</v>
      </c>
      <c r="N283" s="205" t="s">
        <v>46</v>
      </c>
      <c r="O283" s="41"/>
      <c r="P283" s="206">
        <f>O283*H283</f>
        <v>0</v>
      </c>
      <c r="Q283" s="206">
        <v>0</v>
      </c>
      <c r="R283" s="206">
        <f>Q283*H283</f>
        <v>0</v>
      </c>
      <c r="S283" s="206">
        <v>0</v>
      </c>
      <c r="T283" s="207">
        <f>S283*H283</f>
        <v>0</v>
      </c>
      <c r="AR283" s="23" t="s">
        <v>253</v>
      </c>
      <c r="AT283" s="23" t="s">
        <v>208</v>
      </c>
      <c r="AU283" s="23" t="s">
        <v>84</v>
      </c>
      <c r="AY283" s="23" t="s">
        <v>205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24</v>
      </c>
      <c r="BK283" s="204">
        <f>ROUND(I283*H283,2)</f>
        <v>0</v>
      </c>
      <c r="BL283" s="23" t="s">
        <v>253</v>
      </c>
      <c r="BM283" s="23" t="s">
        <v>3079</v>
      </c>
    </row>
    <row r="284" spans="2:63" s="10" customFormat="1" ht="29.85" customHeight="1">
      <c r="B284" s="175"/>
      <c r="C284" s="176"/>
      <c r="D284" s="189" t="s">
        <v>74</v>
      </c>
      <c r="E284" s="190" t="s">
        <v>1677</v>
      </c>
      <c r="F284" s="190" t="s">
        <v>1678</v>
      </c>
      <c r="G284" s="176"/>
      <c r="H284" s="176"/>
      <c r="I284" s="179"/>
      <c r="J284" s="191">
        <f>BK284</f>
        <v>0</v>
      </c>
      <c r="K284" s="176"/>
      <c r="L284" s="181"/>
      <c r="M284" s="182"/>
      <c r="N284" s="183"/>
      <c r="O284" s="183"/>
      <c r="P284" s="184">
        <f>P285</f>
        <v>0</v>
      </c>
      <c r="Q284" s="183"/>
      <c r="R284" s="184">
        <f>R285</f>
        <v>0</v>
      </c>
      <c r="S284" s="183"/>
      <c r="T284" s="185">
        <f>T285</f>
        <v>0</v>
      </c>
      <c r="AR284" s="186" t="s">
        <v>84</v>
      </c>
      <c r="AT284" s="187" t="s">
        <v>74</v>
      </c>
      <c r="AU284" s="187" t="s">
        <v>24</v>
      </c>
      <c r="AY284" s="186" t="s">
        <v>205</v>
      </c>
      <c r="BK284" s="188">
        <f>BK285</f>
        <v>0</v>
      </c>
    </row>
    <row r="285" spans="2:65" s="1" customFormat="1" ht="22.5" customHeight="1">
      <c r="B285" s="40"/>
      <c r="C285" s="192" t="s">
        <v>1059</v>
      </c>
      <c r="D285" s="192" t="s">
        <v>208</v>
      </c>
      <c r="E285" s="193" t="s">
        <v>1680</v>
      </c>
      <c r="F285" s="194" t="s">
        <v>3080</v>
      </c>
      <c r="G285" s="195" t="s">
        <v>211</v>
      </c>
      <c r="H285" s="196">
        <v>1</v>
      </c>
      <c r="I285" s="197"/>
      <c r="J285" s="198">
        <f>ROUND(I285*H285,2)</f>
        <v>0</v>
      </c>
      <c r="K285" s="194" t="s">
        <v>22</v>
      </c>
      <c r="L285" s="60"/>
      <c r="M285" s="199" t="s">
        <v>22</v>
      </c>
      <c r="N285" s="205" t="s">
        <v>46</v>
      </c>
      <c r="O285" s="41"/>
      <c r="P285" s="206">
        <f>O285*H285</f>
        <v>0</v>
      </c>
      <c r="Q285" s="206">
        <v>0</v>
      </c>
      <c r="R285" s="206">
        <f>Q285*H285</f>
        <v>0</v>
      </c>
      <c r="S285" s="206">
        <v>0</v>
      </c>
      <c r="T285" s="207">
        <f>S285*H285</f>
        <v>0</v>
      </c>
      <c r="AR285" s="23" t="s">
        <v>253</v>
      </c>
      <c r="AT285" s="23" t="s">
        <v>208</v>
      </c>
      <c r="AU285" s="23" t="s">
        <v>84</v>
      </c>
      <c r="AY285" s="23" t="s">
        <v>205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3" t="s">
        <v>24</v>
      </c>
      <c r="BK285" s="204">
        <f>ROUND(I285*H285,2)</f>
        <v>0</v>
      </c>
      <c r="BL285" s="23" t="s">
        <v>253</v>
      </c>
      <c r="BM285" s="23" t="s">
        <v>3081</v>
      </c>
    </row>
    <row r="286" spans="2:63" s="10" customFormat="1" ht="29.85" customHeight="1">
      <c r="B286" s="175"/>
      <c r="C286" s="176"/>
      <c r="D286" s="189" t="s">
        <v>74</v>
      </c>
      <c r="E286" s="190" t="s">
        <v>1708</v>
      </c>
      <c r="F286" s="190" t="s">
        <v>1709</v>
      </c>
      <c r="G286" s="176"/>
      <c r="H286" s="176"/>
      <c r="I286" s="179"/>
      <c r="J286" s="191">
        <f>BK286</f>
        <v>0</v>
      </c>
      <c r="K286" s="176"/>
      <c r="L286" s="181"/>
      <c r="M286" s="182"/>
      <c r="N286" s="183"/>
      <c r="O286" s="183"/>
      <c r="P286" s="184">
        <f>SUM(P287:P294)</f>
        <v>0</v>
      </c>
      <c r="Q286" s="183"/>
      <c r="R286" s="184">
        <f>SUM(R287:R294)</f>
        <v>0.10656618000000001</v>
      </c>
      <c r="S286" s="183"/>
      <c r="T286" s="185">
        <f>SUM(T287:T294)</f>
        <v>0</v>
      </c>
      <c r="AR286" s="186" t="s">
        <v>84</v>
      </c>
      <c r="AT286" s="187" t="s">
        <v>74</v>
      </c>
      <c r="AU286" s="187" t="s">
        <v>24</v>
      </c>
      <c r="AY286" s="186" t="s">
        <v>205</v>
      </c>
      <c r="BK286" s="188">
        <f>SUM(BK287:BK294)</f>
        <v>0</v>
      </c>
    </row>
    <row r="287" spans="2:65" s="1" customFormat="1" ht="22.5" customHeight="1">
      <c r="B287" s="40"/>
      <c r="C287" s="192" t="s">
        <v>888</v>
      </c>
      <c r="D287" s="192" t="s">
        <v>208</v>
      </c>
      <c r="E287" s="193" t="s">
        <v>1711</v>
      </c>
      <c r="F287" s="194" t="s">
        <v>3082</v>
      </c>
      <c r="G287" s="195" t="s">
        <v>22</v>
      </c>
      <c r="H287" s="196">
        <v>21.716</v>
      </c>
      <c r="I287" s="197"/>
      <c r="J287" s="198">
        <f>ROUND(I287*H287,2)</f>
        <v>0</v>
      </c>
      <c r="K287" s="194" t="s">
        <v>22</v>
      </c>
      <c r="L287" s="60"/>
      <c r="M287" s="199" t="s">
        <v>22</v>
      </c>
      <c r="N287" s="205" t="s">
        <v>46</v>
      </c>
      <c r="O287" s="41"/>
      <c r="P287" s="206">
        <f>O287*H287</f>
        <v>0</v>
      </c>
      <c r="Q287" s="206">
        <v>0</v>
      </c>
      <c r="R287" s="206">
        <f>Q287*H287</f>
        <v>0</v>
      </c>
      <c r="S287" s="206">
        <v>0</v>
      </c>
      <c r="T287" s="207">
        <f>S287*H287</f>
        <v>0</v>
      </c>
      <c r="AR287" s="23" t="s">
        <v>253</v>
      </c>
      <c r="AT287" s="23" t="s">
        <v>208</v>
      </c>
      <c r="AU287" s="23" t="s">
        <v>84</v>
      </c>
      <c r="AY287" s="23" t="s">
        <v>205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3" t="s">
        <v>24</v>
      </c>
      <c r="BK287" s="204">
        <f>ROUND(I287*H287,2)</f>
        <v>0</v>
      </c>
      <c r="BL287" s="23" t="s">
        <v>253</v>
      </c>
      <c r="BM287" s="23" t="s">
        <v>3083</v>
      </c>
    </row>
    <row r="288" spans="2:51" s="12" customFormat="1" ht="13.5">
      <c r="B288" s="220"/>
      <c r="C288" s="221"/>
      <c r="D288" s="222" t="s">
        <v>255</v>
      </c>
      <c r="E288" s="223" t="s">
        <v>22</v>
      </c>
      <c r="F288" s="224" t="s">
        <v>3084</v>
      </c>
      <c r="G288" s="221"/>
      <c r="H288" s="225">
        <v>21.716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255</v>
      </c>
      <c r="AU288" s="231" t="s">
        <v>84</v>
      </c>
      <c r="AV288" s="12" t="s">
        <v>84</v>
      </c>
      <c r="AW288" s="12" t="s">
        <v>39</v>
      </c>
      <c r="AX288" s="12" t="s">
        <v>24</v>
      </c>
      <c r="AY288" s="231" t="s">
        <v>205</v>
      </c>
    </row>
    <row r="289" spans="2:65" s="1" customFormat="1" ht="22.5" customHeight="1">
      <c r="B289" s="40"/>
      <c r="C289" s="192" t="s">
        <v>920</v>
      </c>
      <c r="D289" s="192" t="s">
        <v>208</v>
      </c>
      <c r="E289" s="193" t="s">
        <v>1715</v>
      </c>
      <c r="F289" s="194" t="s">
        <v>3085</v>
      </c>
      <c r="G289" s="195" t="s">
        <v>494</v>
      </c>
      <c r="H289" s="196">
        <v>11.49</v>
      </c>
      <c r="I289" s="197"/>
      <c r="J289" s="198">
        <f>ROUND(I289*H289,2)</f>
        <v>0</v>
      </c>
      <c r="K289" s="194" t="s">
        <v>22</v>
      </c>
      <c r="L289" s="60"/>
      <c r="M289" s="199" t="s">
        <v>22</v>
      </c>
      <c r="N289" s="205" t="s">
        <v>46</v>
      </c>
      <c r="O289" s="41"/>
      <c r="P289" s="206">
        <f>O289*H289</f>
        <v>0</v>
      </c>
      <c r="Q289" s="206">
        <v>0</v>
      </c>
      <c r="R289" s="206">
        <f>Q289*H289</f>
        <v>0</v>
      </c>
      <c r="S289" s="206">
        <v>0</v>
      </c>
      <c r="T289" s="207">
        <f>S289*H289</f>
        <v>0</v>
      </c>
      <c r="AR289" s="23" t="s">
        <v>253</v>
      </c>
      <c r="AT289" s="23" t="s">
        <v>208</v>
      </c>
      <c r="AU289" s="23" t="s">
        <v>84</v>
      </c>
      <c r="AY289" s="23" t="s">
        <v>205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23" t="s">
        <v>24</v>
      </c>
      <c r="BK289" s="204">
        <f>ROUND(I289*H289,2)</f>
        <v>0</v>
      </c>
      <c r="BL289" s="23" t="s">
        <v>253</v>
      </c>
      <c r="BM289" s="23" t="s">
        <v>3086</v>
      </c>
    </row>
    <row r="290" spans="2:51" s="12" customFormat="1" ht="13.5">
      <c r="B290" s="220"/>
      <c r="C290" s="221"/>
      <c r="D290" s="222" t="s">
        <v>255</v>
      </c>
      <c r="E290" s="223" t="s">
        <v>22</v>
      </c>
      <c r="F290" s="224" t="s">
        <v>3087</v>
      </c>
      <c r="G290" s="221"/>
      <c r="H290" s="225">
        <v>11.49</v>
      </c>
      <c r="I290" s="226"/>
      <c r="J290" s="221"/>
      <c r="K290" s="221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255</v>
      </c>
      <c r="AU290" s="231" t="s">
        <v>84</v>
      </c>
      <c r="AV290" s="12" t="s">
        <v>84</v>
      </c>
      <c r="AW290" s="12" t="s">
        <v>39</v>
      </c>
      <c r="AX290" s="12" t="s">
        <v>24</v>
      </c>
      <c r="AY290" s="231" t="s">
        <v>205</v>
      </c>
    </row>
    <row r="291" spans="2:65" s="1" customFormat="1" ht="22.5" customHeight="1">
      <c r="B291" s="40"/>
      <c r="C291" s="192" t="s">
        <v>1054</v>
      </c>
      <c r="D291" s="192" t="s">
        <v>208</v>
      </c>
      <c r="E291" s="193" t="s">
        <v>3088</v>
      </c>
      <c r="F291" s="194" t="s">
        <v>3089</v>
      </c>
      <c r="G291" s="195" t="s">
        <v>494</v>
      </c>
      <c r="H291" s="196">
        <v>7.574</v>
      </c>
      <c r="I291" s="197"/>
      <c r="J291" s="198">
        <f>ROUND(I291*H291,2)</f>
        <v>0</v>
      </c>
      <c r="K291" s="194" t="s">
        <v>466</v>
      </c>
      <c r="L291" s="60"/>
      <c r="M291" s="199" t="s">
        <v>22</v>
      </c>
      <c r="N291" s="205" t="s">
        <v>46</v>
      </c>
      <c r="O291" s="41"/>
      <c r="P291" s="206">
        <f>O291*H291</f>
        <v>0</v>
      </c>
      <c r="Q291" s="206">
        <v>0.01388</v>
      </c>
      <c r="R291" s="206">
        <f>Q291*H291</f>
        <v>0.10512712</v>
      </c>
      <c r="S291" s="206">
        <v>0</v>
      </c>
      <c r="T291" s="207">
        <f>S291*H291</f>
        <v>0</v>
      </c>
      <c r="AR291" s="23" t="s">
        <v>253</v>
      </c>
      <c r="AT291" s="23" t="s">
        <v>208</v>
      </c>
      <c r="AU291" s="23" t="s">
        <v>84</v>
      </c>
      <c r="AY291" s="23" t="s">
        <v>205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3" t="s">
        <v>24</v>
      </c>
      <c r="BK291" s="204">
        <f>ROUND(I291*H291,2)</f>
        <v>0</v>
      </c>
      <c r="BL291" s="23" t="s">
        <v>253</v>
      </c>
      <c r="BM291" s="23" t="s">
        <v>3090</v>
      </c>
    </row>
    <row r="292" spans="2:51" s="12" customFormat="1" ht="13.5">
      <c r="B292" s="220"/>
      <c r="C292" s="221"/>
      <c r="D292" s="222" t="s">
        <v>255</v>
      </c>
      <c r="E292" s="223" t="s">
        <v>22</v>
      </c>
      <c r="F292" s="224" t="s">
        <v>3091</v>
      </c>
      <c r="G292" s="221"/>
      <c r="H292" s="225">
        <v>7.574</v>
      </c>
      <c r="I292" s="226"/>
      <c r="J292" s="221"/>
      <c r="K292" s="221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255</v>
      </c>
      <c r="AU292" s="231" t="s">
        <v>84</v>
      </c>
      <c r="AV292" s="12" t="s">
        <v>84</v>
      </c>
      <c r="AW292" s="12" t="s">
        <v>39</v>
      </c>
      <c r="AX292" s="12" t="s">
        <v>24</v>
      </c>
      <c r="AY292" s="231" t="s">
        <v>205</v>
      </c>
    </row>
    <row r="293" spans="2:65" s="1" customFormat="1" ht="22.5" customHeight="1">
      <c r="B293" s="40"/>
      <c r="C293" s="192" t="s">
        <v>883</v>
      </c>
      <c r="D293" s="192" t="s">
        <v>208</v>
      </c>
      <c r="E293" s="193" t="s">
        <v>1743</v>
      </c>
      <c r="F293" s="194" t="s">
        <v>1744</v>
      </c>
      <c r="G293" s="195" t="s">
        <v>494</v>
      </c>
      <c r="H293" s="196">
        <v>7.574</v>
      </c>
      <c r="I293" s="197"/>
      <c r="J293" s="198">
        <f>ROUND(I293*H293,2)</f>
        <v>0</v>
      </c>
      <c r="K293" s="194" t="s">
        <v>466</v>
      </c>
      <c r="L293" s="60"/>
      <c r="M293" s="199" t="s">
        <v>22</v>
      </c>
      <c r="N293" s="205" t="s">
        <v>46</v>
      </c>
      <c r="O293" s="41"/>
      <c r="P293" s="206">
        <f>O293*H293</f>
        <v>0</v>
      </c>
      <c r="Q293" s="206">
        <v>0.00019</v>
      </c>
      <c r="R293" s="206">
        <f>Q293*H293</f>
        <v>0.00143906</v>
      </c>
      <c r="S293" s="206">
        <v>0</v>
      </c>
      <c r="T293" s="207">
        <f>S293*H293</f>
        <v>0</v>
      </c>
      <c r="AR293" s="23" t="s">
        <v>253</v>
      </c>
      <c r="AT293" s="23" t="s">
        <v>208</v>
      </c>
      <c r="AU293" s="23" t="s">
        <v>84</v>
      </c>
      <c r="AY293" s="23" t="s">
        <v>205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3" t="s">
        <v>24</v>
      </c>
      <c r="BK293" s="204">
        <f>ROUND(I293*H293,2)</f>
        <v>0</v>
      </c>
      <c r="BL293" s="23" t="s">
        <v>253</v>
      </c>
      <c r="BM293" s="23" t="s">
        <v>3092</v>
      </c>
    </row>
    <row r="294" spans="2:65" s="1" customFormat="1" ht="22.5" customHeight="1">
      <c r="B294" s="40"/>
      <c r="C294" s="192" t="s">
        <v>893</v>
      </c>
      <c r="D294" s="192" t="s">
        <v>208</v>
      </c>
      <c r="E294" s="193" t="s">
        <v>2583</v>
      </c>
      <c r="F294" s="194" t="s">
        <v>2584</v>
      </c>
      <c r="G294" s="195" t="s">
        <v>1453</v>
      </c>
      <c r="H294" s="259"/>
      <c r="I294" s="197"/>
      <c r="J294" s="198">
        <f>ROUND(I294*H294,2)</f>
        <v>0</v>
      </c>
      <c r="K294" s="194" t="s">
        <v>466</v>
      </c>
      <c r="L294" s="60"/>
      <c r="M294" s="199" t="s">
        <v>22</v>
      </c>
      <c r="N294" s="205" t="s">
        <v>46</v>
      </c>
      <c r="O294" s="41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AR294" s="23" t="s">
        <v>253</v>
      </c>
      <c r="AT294" s="23" t="s">
        <v>208</v>
      </c>
      <c r="AU294" s="23" t="s">
        <v>84</v>
      </c>
      <c r="AY294" s="23" t="s">
        <v>205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3" t="s">
        <v>24</v>
      </c>
      <c r="BK294" s="204">
        <f>ROUND(I294*H294,2)</f>
        <v>0</v>
      </c>
      <c r="BL294" s="23" t="s">
        <v>253</v>
      </c>
      <c r="BM294" s="23" t="s">
        <v>3093</v>
      </c>
    </row>
    <row r="295" spans="2:63" s="10" customFormat="1" ht="29.85" customHeight="1">
      <c r="B295" s="175"/>
      <c r="C295" s="176"/>
      <c r="D295" s="189" t="s">
        <v>74</v>
      </c>
      <c r="E295" s="190" t="s">
        <v>1759</v>
      </c>
      <c r="F295" s="190" t="s">
        <v>1760</v>
      </c>
      <c r="G295" s="176"/>
      <c r="H295" s="176"/>
      <c r="I295" s="179"/>
      <c r="J295" s="191">
        <f>BK295</f>
        <v>0</v>
      </c>
      <c r="K295" s="176"/>
      <c r="L295" s="181"/>
      <c r="M295" s="182"/>
      <c r="N295" s="183"/>
      <c r="O295" s="183"/>
      <c r="P295" s="184">
        <f>SUM(P296:P309)</f>
        <v>0</v>
      </c>
      <c r="Q295" s="183"/>
      <c r="R295" s="184">
        <f>SUM(R296:R309)</f>
        <v>0.13588999999999998</v>
      </c>
      <c r="S295" s="183"/>
      <c r="T295" s="185">
        <f>SUM(T296:T309)</f>
        <v>0</v>
      </c>
      <c r="AR295" s="186" t="s">
        <v>84</v>
      </c>
      <c r="AT295" s="187" t="s">
        <v>74</v>
      </c>
      <c r="AU295" s="187" t="s">
        <v>24</v>
      </c>
      <c r="AY295" s="186" t="s">
        <v>205</v>
      </c>
      <c r="BK295" s="188">
        <f>SUM(BK296:BK309)</f>
        <v>0</v>
      </c>
    </row>
    <row r="296" spans="2:65" s="1" customFormat="1" ht="22.5" customHeight="1">
      <c r="B296" s="40"/>
      <c r="C296" s="192" t="s">
        <v>928</v>
      </c>
      <c r="D296" s="192" t="s">
        <v>208</v>
      </c>
      <c r="E296" s="193" t="s">
        <v>1762</v>
      </c>
      <c r="F296" s="194" t="s">
        <v>3094</v>
      </c>
      <c r="G296" s="195" t="s">
        <v>1764</v>
      </c>
      <c r="H296" s="196">
        <v>32.7</v>
      </c>
      <c r="I296" s="197"/>
      <c r="J296" s="198">
        <f>ROUND(I296*H296,2)</f>
        <v>0</v>
      </c>
      <c r="K296" s="194" t="s">
        <v>22</v>
      </c>
      <c r="L296" s="60"/>
      <c r="M296" s="199" t="s">
        <v>22</v>
      </c>
      <c r="N296" s="205" t="s">
        <v>46</v>
      </c>
      <c r="O296" s="41"/>
      <c r="P296" s="206">
        <f>O296*H296</f>
        <v>0</v>
      </c>
      <c r="Q296" s="206">
        <v>0</v>
      </c>
      <c r="R296" s="206">
        <f>Q296*H296</f>
        <v>0</v>
      </c>
      <c r="S296" s="206">
        <v>0</v>
      </c>
      <c r="T296" s="207">
        <f>S296*H296</f>
        <v>0</v>
      </c>
      <c r="AR296" s="23" t="s">
        <v>253</v>
      </c>
      <c r="AT296" s="23" t="s">
        <v>208</v>
      </c>
      <c r="AU296" s="23" t="s">
        <v>84</v>
      </c>
      <c r="AY296" s="23" t="s">
        <v>205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3" t="s">
        <v>24</v>
      </c>
      <c r="BK296" s="204">
        <f>ROUND(I296*H296,2)</f>
        <v>0</v>
      </c>
      <c r="BL296" s="23" t="s">
        <v>253</v>
      </c>
      <c r="BM296" s="23" t="s">
        <v>3095</v>
      </c>
    </row>
    <row r="297" spans="2:51" s="12" customFormat="1" ht="13.5">
      <c r="B297" s="220"/>
      <c r="C297" s="221"/>
      <c r="D297" s="222" t="s">
        <v>255</v>
      </c>
      <c r="E297" s="223" t="s">
        <v>22</v>
      </c>
      <c r="F297" s="224" t="s">
        <v>3096</v>
      </c>
      <c r="G297" s="221"/>
      <c r="H297" s="225">
        <v>32.7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255</v>
      </c>
      <c r="AU297" s="231" t="s">
        <v>84</v>
      </c>
      <c r="AV297" s="12" t="s">
        <v>84</v>
      </c>
      <c r="AW297" s="12" t="s">
        <v>39</v>
      </c>
      <c r="AX297" s="12" t="s">
        <v>24</v>
      </c>
      <c r="AY297" s="231" t="s">
        <v>205</v>
      </c>
    </row>
    <row r="298" spans="2:65" s="1" customFormat="1" ht="22.5" customHeight="1">
      <c r="B298" s="40"/>
      <c r="C298" s="192" t="s">
        <v>931</v>
      </c>
      <c r="D298" s="192" t="s">
        <v>208</v>
      </c>
      <c r="E298" s="193" t="s">
        <v>1768</v>
      </c>
      <c r="F298" s="194" t="s">
        <v>3097</v>
      </c>
      <c r="G298" s="195" t="s">
        <v>1764</v>
      </c>
      <c r="H298" s="196">
        <v>31.8</v>
      </c>
      <c r="I298" s="197"/>
      <c r="J298" s="198">
        <f>ROUND(I298*H298,2)</f>
        <v>0</v>
      </c>
      <c r="K298" s="194" t="s">
        <v>22</v>
      </c>
      <c r="L298" s="60"/>
      <c r="M298" s="199" t="s">
        <v>22</v>
      </c>
      <c r="N298" s="205" t="s">
        <v>46</v>
      </c>
      <c r="O298" s="41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AR298" s="23" t="s">
        <v>253</v>
      </c>
      <c r="AT298" s="23" t="s">
        <v>208</v>
      </c>
      <c r="AU298" s="23" t="s">
        <v>84</v>
      </c>
      <c r="AY298" s="23" t="s">
        <v>205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3" t="s">
        <v>24</v>
      </c>
      <c r="BK298" s="204">
        <f>ROUND(I298*H298,2)</f>
        <v>0</v>
      </c>
      <c r="BL298" s="23" t="s">
        <v>253</v>
      </c>
      <c r="BM298" s="23" t="s">
        <v>3098</v>
      </c>
    </row>
    <row r="299" spans="2:51" s="12" customFormat="1" ht="13.5">
      <c r="B299" s="220"/>
      <c r="C299" s="221"/>
      <c r="D299" s="222" t="s">
        <v>255</v>
      </c>
      <c r="E299" s="223" t="s">
        <v>22</v>
      </c>
      <c r="F299" s="224" t="s">
        <v>3099</v>
      </c>
      <c r="G299" s="221"/>
      <c r="H299" s="225">
        <v>31.8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255</v>
      </c>
      <c r="AU299" s="231" t="s">
        <v>84</v>
      </c>
      <c r="AV299" s="12" t="s">
        <v>84</v>
      </c>
      <c r="AW299" s="12" t="s">
        <v>39</v>
      </c>
      <c r="AX299" s="12" t="s">
        <v>24</v>
      </c>
      <c r="AY299" s="231" t="s">
        <v>205</v>
      </c>
    </row>
    <row r="300" spans="2:65" s="1" customFormat="1" ht="22.5" customHeight="1">
      <c r="B300" s="40"/>
      <c r="C300" s="192" t="s">
        <v>947</v>
      </c>
      <c r="D300" s="192" t="s">
        <v>208</v>
      </c>
      <c r="E300" s="193" t="s">
        <v>3100</v>
      </c>
      <c r="F300" s="194" t="s">
        <v>3101</v>
      </c>
      <c r="G300" s="195" t="s">
        <v>500</v>
      </c>
      <c r="H300" s="196">
        <v>18.5</v>
      </c>
      <c r="I300" s="197"/>
      <c r="J300" s="198">
        <f>ROUND(I300*H300,2)</f>
        <v>0</v>
      </c>
      <c r="K300" s="194" t="s">
        <v>466</v>
      </c>
      <c r="L300" s="60"/>
      <c r="M300" s="199" t="s">
        <v>22</v>
      </c>
      <c r="N300" s="205" t="s">
        <v>46</v>
      </c>
      <c r="O300" s="41"/>
      <c r="P300" s="206">
        <f>O300*H300</f>
        <v>0</v>
      </c>
      <c r="Q300" s="206">
        <v>0.00128</v>
      </c>
      <c r="R300" s="206">
        <f>Q300*H300</f>
        <v>0.023680000000000003</v>
      </c>
      <c r="S300" s="206">
        <v>0</v>
      </c>
      <c r="T300" s="207">
        <f>S300*H300</f>
        <v>0</v>
      </c>
      <c r="AR300" s="23" t="s">
        <v>253</v>
      </c>
      <c r="AT300" s="23" t="s">
        <v>208</v>
      </c>
      <c r="AU300" s="23" t="s">
        <v>84</v>
      </c>
      <c r="AY300" s="23" t="s">
        <v>205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24</v>
      </c>
      <c r="BK300" s="204">
        <f>ROUND(I300*H300,2)</f>
        <v>0</v>
      </c>
      <c r="BL300" s="23" t="s">
        <v>253</v>
      </c>
      <c r="BM300" s="23" t="s">
        <v>3102</v>
      </c>
    </row>
    <row r="301" spans="2:51" s="12" customFormat="1" ht="13.5">
      <c r="B301" s="220"/>
      <c r="C301" s="221"/>
      <c r="D301" s="222" t="s">
        <v>255</v>
      </c>
      <c r="E301" s="223" t="s">
        <v>22</v>
      </c>
      <c r="F301" s="224" t="s">
        <v>3103</v>
      </c>
      <c r="G301" s="221"/>
      <c r="H301" s="225">
        <v>18.5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255</v>
      </c>
      <c r="AU301" s="231" t="s">
        <v>84</v>
      </c>
      <c r="AV301" s="12" t="s">
        <v>84</v>
      </c>
      <c r="AW301" s="12" t="s">
        <v>39</v>
      </c>
      <c r="AX301" s="12" t="s">
        <v>24</v>
      </c>
      <c r="AY301" s="231" t="s">
        <v>205</v>
      </c>
    </row>
    <row r="302" spans="2:65" s="1" customFormat="1" ht="22.5" customHeight="1">
      <c r="B302" s="40"/>
      <c r="C302" s="192" t="s">
        <v>934</v>
      </c>
      <c r="D302" s="192" t="s">
        <v>208</v>
      </c>
      <c r="E302" s="193" t="s">
        <v>3104</v>
      </c>
      <c r="F302" s="194" t="s">
        <v>3105</v>
      </c>
      <c r="G302" s="195" t="s">
        <v>500</v>
      </c>
      <c r="H302" s="196">
        <v>9.75</v>
      </c>
      <c r="I302" s="197"/>
      <c r="J302" s="198">
        <f>ROUND(I302*H302,2)</f>
        <v>0</v>
      </c>
      <c r="K302" s="194" t="s">
        <v>466</v>
      </c>
      <c r="L302" s="60"/>
      <c r="M302" s="199" t="s">
        <v>22</v>
      </c>
      <c r="N302" s="205" t="s">
        <v>46</v>
      </c>
      <c r="O302" s="41"/>
      <c r="P302" s="206">
        <f>O302*H302</f>
        <v>0</v>
      </c>
      <c r="Q302" s="206">
        <v>0.00159</v>
      </c>
      <c r="R302" s="206">
        <f>Q302*H302</f>
        <v>0.0155025</v>
      </c>
      <c r="S302" s="206">
        <v>0</v>
      </c>
      <c r="T302" s="207">
        <f>S302*H302</f>
        <v>0</v>
      </c>
      <c r="AR302" s="23" t="s">
        <v>253</v>
      </c>
      <c r="AT302" s="23" t="s">
        <v>208</v>
      </c>
      <c r="AU302" s="23" t="s">
        <v>84</v>
      </c>
      <c r="AY302" s="23" t="s">
        <v>205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3" t="s">
        <v>24</v>
      </c>
      <c r="BK302" s="204">
        <f>ROUND(I302*H302,2)</f>
        <v>0</v>
      </c>
      <c r="BL302" s="23" t="s">
        <v>253</v>
      </c>
      <c r="BM302" s="23" t="s">
        <v>3106</v>
      </c>
    </row>
    <row r="303" spans="2:51" s="12" customFormat="1" ht="13.5">
      <c r="B303" s="220"/>
      <c r="C303" s="221"/>
      <c r="D303" s="222" t="s">
        <v>255</v>
      </c>
      <c r="E303" s="223" t="s">
        <v>22</v>
      </c>
      <c r="F303" s="224" t="s">
        <v>3107</v>
      </c>
      <c r="G303" s="221"/>
      <c r="H303" s="225">
        <v>9.75</v>
      </c>
      <c r="I303" s="226"/>
      <c r="J303" s="221"/>
      <c r="K303" s="221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255</v>
      </c>
      <c r="AU303" s="231" t="s">
        <v>84</v>
      </c>
      <c r="AV303" s="12" t="s">
        <v>84</v>
      </c>
      <c r="AW303" s="12" t="s">
        <v>39</v>
      </c>
      <c r="AX303" s="12" t="s">
        <v>24</v>
      </c>
      <c r="AY303" s="231" t="s">
        <v>205</v>
      </c>
    </row>
    <row r="304" spans="2:65" s="1" customFormat="1" ht="22.5" customHeight="1">
      <c r="B304" s="40"/>
      <c r="C304" s="192" t="s">
        <v>939</v>
      </c>
      <c r="D304" s="192" t="s">
        <v>208</v>
      </c>
      <c r="E304" s="193" t="s">
        <v>3108</v>
      </c>
      <c r="F304" s="194" t="s">
        <v>3109</v>
      </c>
      <c r="G304" s="195" t="s">
        <v>500</v>
      </c>
      <c r="H304" s="196">
        <v>37.4</v>
      </c>
      <c r="I304" s="197"/>
      <c r="J304" s="198">
        <f>ROUND(I304*H304,2)</f>
        <v>0</v>
      </c>
      <c r="K304" s="194" t="s">
        <v>466</v>
      </c>
      <c r="L304" s="60"/>
      <c r="M304" s="199" t="s">
        <v>22</v>
      </c>
      <c r="N304" s="205" t="s">
        <v>46</v>
      </c>
      <c r="O304" s="41"/>
      <c r="P304" s="206">
        <f>O304*H304</f>
        <v>0</v>
      </c>
      <c r="Q304" s="206">
        <v>0.00203</v>
      </c>
      <c r="R304" s="206">
        <f>Q304*H304</f>
        <v>0.075922</v>
      </c>
      <c r="S304" s="206">
        <v>0</v>
      </c>
      <c r="T304" s="207">
        <f>S304*H304</f>
        <v>0</v>
      </c>
      <c r="AR304" s="23" t="s">
        <v>253</v>
      </c>
      <c r="AT304" s="23" t="s">
        <v>208</v>
      </c>
      <c r="AU304" s="23" t="s">
        <v>84</v>
      </c>
      <c r="AY304" s="23" t="s">
        <v>205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3" t="s">
        <v>24</v>
      </c>
      <c r="BK304" s="204">
        <f>ROUND(I304*H304,2)</f>
        <v>0</v>
      </c>
      <c r="BL304" s="23" t="s">
        <v>253</v>
      </c>
      <c r="BM304" s="23" t="s">
        <v>3110</v>
      </c>
    </row>
    <row r="305" spans="2:51" s="12" customFormat="1" ht="13.5">
      <c r="B305" s="220"/>
      <c r="C305" s="221"/>
      <c r="D305" s="222" t="s">
        <v>255</v>
      </c>
      <c r="E305" s="223" t="s">
        <v>22</v>
      </c>
      <c r="F305" s="224" t="s">
        <v>3111</v>
      </c>
      <c r="G305" s="221"/>
      <c r="H305" s="225">
        <v>37.4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255</v>
      </c>
      <c r="AU305" s="231" t="s">
        <v>84</v>
      </c>
      <c r="AV305" s="12" t="s">
        <v>84</v>
      </c>
      <c r="AW305" s="12" t="s">
        <v>39</v>
      </c>
      <c r="AX305" s="12" t="s">
        <v>24</v>
      </c>
      <c r="AY305" s="231" t="s">
        <v>205</v>
      </c>
    </row>
    <row r="306" spans="2:65" s="1" customFormat="1" ht="22.5" customHeight="1">
      <c r="B306" s="40"/>
      <c r="C306" s="192" t="s">
        <v>30</v>
      </c>
      <c r="D306" s="192" t="s">
        <v>208</v>
      </c>
      <c r="E306" s="193" t="s">
        <v>3112</v>
      </c>
      <c r="F306" s="194" t="s">
        <v>3113</v>
      </c>
      <c r="G306" s="195" t="s">
        <v>514</v>
      </c>
      <c r="H306" s="196">
        <v>3</v>
      </c>
      <c r="I306" s="197"/>
      <c r="J306" s="198">
        <f>ROUND(I306*H306,2)</f>
        <v>0</v>
      </c>
      <c r="K306" s="194" t="s">
        <v>466</v>
      </c>
      <c r="L306" s="60"/>
      <c r="M306" s="199" t="s">
        <v>22</v>
      </c>
      <c r="N306" s="205" t="s">
        <v>46</v>
      </c>
      <c r="O306" s="41"/>
      <c r="P306" s="206">
        <f>O306*H306</f>
        <v>0</v>
      </c>
      <c r="Q306" s="206">
        <v>0.00035</v>
      </c>
      <c r="R306" s="206">
        <f>Q306*H306</f>
        <v>0.00105</v>
      </c>
      <c r="S306" s="206">
        <v>0</v>
      </c>
      <c r="T306" s="207">
        <f>S306*H306</f>
        <v>0</v>
      </c>
      <c r="AR306" s="23" t="s">
        <v>253</v>
      </c>
      <c r="AT306" s="23" t="s">
        <v>208</v>
      </c>
      <c r="AU306" s="23" t="s">
        <v>84</v>
      </c>
      <c r="AY306" s="23" t="s">
        <v>205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3" t="s">
        <v>24</v>
      </c>
      <c r="BK306" s="204">
        <f>ROUND(I306*H306,2)</f>
        <v>0</v>
      </c>
      <c r="BL306" s="23" t="s">
        <v>253</v>
      </c>
      <c r="BM306" s="23" t="s">
        <v>3114</v>
      </c>
    </row>
    <row r="307" spans="2:65" s="1" customFormat="1" ht="22.5" customHeight="1">
      <c r="B307" s="40"/>
      <c r="C307" s="192" t="s">
        <v>944</v>
      </c>
      <c r="D307" s="192" t="s">
        <v>208</v>
      </c>
      <c r="E307" s="193" t="s">
        <v>3115</v>
      </c>
      <c r="F307" s="194" t="s">
        <v>3116</v>
      </c>
      <c r="G307" s="195" t="s">
        <v>500</v>
      </c>
      <c r="H307" s="196">
        <v>8.85</v>
      </c>
      <c r="I307" s="197"/>
      <c r="J307" s="198">
        <f>ROUND(I307*H307,2)</f>
        <v>0</v>
      </c>
      <c r="K307" s="194" t="s">
        <v>466</v>
      </c>
      <c r="L307" s="60"/>
      <c r="M307" s="199" t="s">
        <v>22</v>
      </c>
      <c r="N307" s="205" t="s">
        <v>46</v>
      </c>
      <c r="O307" s="41"/>
      <c r="P307" s="206">
        <f>O307*H307</f>
        <v>0</v>
      </c>
      <c r="Q307" s="206">
        <v>0.00223</v>
      </c>
      <c r="R307" s="206">
        <f>Q307*H307</f>
        <v>0.0197355</v>
      </c>
      <c r="S307" s="206">
        <v>0</v>
      </c>
      <c r="T307" s="207">
        <f>S307*H307</f>
        <v>0</v>
      </c>
      <c r="AR307" s="23" t="s">
        <v>253</v>
      </c>
      <c r="AT307" s="23" t="s">
        <v>208</v>
      </c>
      <c r="AU307" s="23" t="s">
        <v>84</v>
      </c>
      <c r="AY307" s="23" t="s">
        <v>205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24</v>
      </c>
      <c r="BK307" s="204">
        <f>ROUND(I307*H307,2)</f>
        <v>0</v>
      </c>
      <c r="BL307" s="23" t="s">
        <v>253</v>
      </c>
      <c r="BM307" s="23" t="s">
        <v>3117</v>
      </c>
    </row>
    <row r="308" spans="2:51" s="12" customFormat="1" ht="13.5">
      <c r="B308" s="220"/>
      <c r="C308" s="221"/>
      <c r="D308" s="222" t="s">
        <v>255</v>
      </c>
      <c r="E308" s="223" t="s">
        <v>22</v>
      </c>
      <c r="F308" s="224" t="s">
        <v>3118</v>
      </c>
      <c r="G308" s="221"/>
      <c r="H308" s="225">
        <v>8.85</v>
      </c>
      <c r="I308" s="226"/>
      <c r="J308" s="221"/>
      <c r="K308" s="221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255</v>
      </c>
      <c r="AU308" s="231" t="s">
        <v>84</v>
      </c>
      <c r="AV308" s="12" t="s">
        <v>84</v>
      </c>
      <c r="AW308" s="12" t="s">
        <v>39</v>
      </c>
      <c r="AX308" s="12" t="s">
        <v>24</v>
      </c>
      <c r="AY308" s="231" t="s">
        <v>205</v>
      </c>
    </row>
    <row r="309" spans="2:65" s="1" customFormat="1" ht="22.5" customHeight="1">
      <c r="B309" s="40"/>
      <c r="C309" s="192" t="s">
        <v>950</v>
      </c>
      <c r="D309" s="192" t="s">
        <v>208</v>
      </c>
      <c r="E309" s="193" t="s">
        <v>2604</v>
      </c>
      <c r="F309" s="194" t="s">
        <v>2605</v>
      </c>
      <c r="G309" s="195" t="s">
        <v>1453</v>
      </c>
      <c r="H309" s="259"/>
      <c r="I309" s="197"/>
      <c r="J309" s="198">
        <f>ROUND(I309*H309,2)</f>
        <v>0</v>
      </c>
      <c r="K309" s="194" t="s">
        <v>466</v>
      </c>
      <c r="L309" s="60"/>
      <c r="M309" s="199" t="s">
        <v>22</v>
      </c>
      <c r="N309" s="205" t="s">
        <v>46</v>
      </c>
      <c r="O309" s="41"/>
      <c r="P309" s="206">
        <f>O309*H309</f>
        <v>0</v>
      </c>
      <c r="Q309" s="206">
        <v>0</v>
      </c>
      <c r="R309" s="206">
        <f>Q309*H309</f>
        <v>0</v>
      </c>
      <c r="S309" s="206">
        <v>0</v>
      </c>
      <c r="T309" s="207">
        <f>S309*H309</f>
        <v>0</v>
      </c>
      <c r="AR309" s="23" t="s">
        <v>253</v>
      </c>
      <c r="AT309" s="23" t="s">
        <v>208</v>
      </c>
      <c r="AU309" s="23" t="s">
        <v>84</v>
      </c>
      <c r="AY309" s="23" t="s">
        <v>205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3" t="s">
        <v>24</v>
      </c>
      <c r="BK309" s="204">
        <f>ROUND(I309*H309,2)</f>
        <v>0</v>
      </c>
      <c r="BL309" s="23" t="s">
        <v>253</v>
      </c>
      <c r="BM309" s="23" t="s">
        <v>3119</v>
      </c>
    </row>
    <row r="310" spans="2:63" s="10" customFormat="1" ht="29.85" customHeight="1">
      <c r="B310" s="175"/>
      <c r="C310" s="176"/>
      <c r="D310" s="189" t="s">
        <v>74</v>
      </c>
      <c r="E310" s="190" t="s">
        <v>248</v>
      </c>
      <c r="F310" s="190" t="s">
        <v>1850</v>
      </c>
      <c r="G310" s="176"/>
      <c r="H310" s="176"/>
      <c r="I310" s="179"/>
      <c r="J310" s="191">
        <f>BK310</f>
        <v>0</v>
      </c>
      <c r="K310" s="176"/>
      <c r="L310" s="181"/>
      <c r="M310" s="182"/>
      <c r="N310" s="183"/>
      <c r="O310" s="183"/>
      <c r="P310" s="184">
        <f>SUM(P311:P320)</f>
        <v>0</v>
      </c>
      <c r="Q310" s="183"/>
      <c r="R310" s="184">
        <f>SUM(R311:R320)</f>
        <v>0.041125</v>
      </c>
      <c r="S310" s="183"/>
      <c r="T310" s="185">
        <f>SUM(T311:T320)</f>
        <v>0</v>
      </c>
      <c r="AR310" s="186" t="s">
        <v>84</v>
      </c>
      <c r="AT310" s="187" t="s">
        <v>74</v>
      </c>
      <c r="AU310" s="187" t="s">
        <v>24</v>
      </c>
      <c r="AY310" s="186" t="s">
        <v>205</v>
      </c>
      <c r="BK310" s="188">
        <f>SUM(BK311:BK320)</f>
        <v>0</v>
      </c>
    </row>
    <row r="311" spans="2:65" s="1" customFormat="1" ht="22.5" customHeight="1">
      <c r="B311" s="40"/>
      <c r="C311" s="192" t="s">
        <v>953</v>
      </c>
      <c r="D311" s="192" t="s">
        <v>208</v>
      </c>
      <c r="E311" s="193" t="s">
        <v>250</v>
      </c>
      <c r="F311" s="194" t="s">
        <v>3120</v>
      </c>
      <c r="G311" s="195" t="s">
        <v>494</v>
      </c>
      <c r="H311" s="196">
        <v>6.563</v>
      </c>
      <c r="I311" s="197"/>
      <c r="J311" s="198">
        <f>ROUND(I311*H311,2)</f>
        <v>0</v>
      </c>
      <c r="K311" s="194" t="s">
        <v>22</v>
      </c>
      <c r="L311" s="60"/>
      <c r="M311" s="199" t="s">
        <v>22</v>
      </c>
      <c r="N311" s="205" t="s">
        <v>46</v>
      </c>
      <c r="O311" s="41"/>
      <c r="P311" s="206">
        <f>O311*H311</f>
        <v>0</v>
      </c>
      <c r="Q311" s="206">
        <v>0</v>
      </c>
      <c r="R311" s="206">
        <f>Q311*H311</f>
        <v>0</v>
      </c>
      <c r="S311" s="206">
        <v>0</v>
      </c>
      <c r="T311" s="207">
        <f>S311*H311</f>
        <v>0</v>
      </c>
      <c r="AR311" s="23" t="s">
        <v>253</v>
      </c>
      <c r="AT311" s="23" t="s">
        <v>208</v>
      </c>
      <c r="AU311" s="23" t="s">
        <v>84</v>
      </c>
      <c r="AY311" s="23" t="s">
        <v>205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3" t="s">
        <v>24</v>
      </c>
      <c r="BK311" s="204">
        <f>ROUND(I311*H311,2)</f>
        <v>0</v>
      </c>
      <c r="BL311" s="23" t="s">
        <v>253</v>
      </c>
      <c r="BM311" s="23" t="s">
        <v>3121</v>
      </c>
    </row>
    <row r="312" spans="2:51" s="12" customFormat="1" ht="13.5">
      <c r="B312" s="220"/>
      <c r="C312" s="221"/>
      <c r="D312" s="222" t="s">
        <v>255</v>
      </c>
      <c r="E312" s="223" t="s">
        <v>22</v>
      </c>
      <c r="F312" s="224" t="s">
        <v>3122</v>
      </c>
      <c r="G312" s="221"/>
      <c r="H312" s="225">
        <v>6.563</v>
      </c>
      <c r="I312" s="226"/>
      <c r="J312" s="221"/>
      <c r="K312" s="221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255</v>
      </c>
      <c r="AU312" s="231" t="s">
        <v>84</v>
      </c>
      <c r="AV312" s="12" t="s">
        <v>84</v>
      </c>
      <c r="AW312" s="12" t="s">
        <v>39</v>
      </c>
      <c r="AX312" s="12" t="s">
        <v>24</v>
      </c>
      <c r="AY312" s="231" t="s">
        <v>205</v>
      </c>
    </row>
    <row r="313" spans="2:65" s="1" customFormat="1" ht="22.5" customHeight="1">
      <c r="B313" s="40"/>
      <c r="C313" s="192" t="s">
        <v>961</v>
      </c>
      <c r="D313" s="192" t="s">
        <v>208</v>
      </c>
      <c r="E313" s="193" t="s">
        <v>3123</v>
      </c>
      <c r="F313" s="194" t="s">
        <v>3124</v>
      </c>
      <c r="G313" s="195" t="s">
        <v>494</v>
      </c>
      <c r="H313" s="196">
        <v>4.5</v>
      </c>
      <c r="I313" s="197"/>
      <c r="J313" s="198">
        <f>ROUND(I313*H313,2)</f>
        <v>0</v>
      </c>
      <c r="K313" s="194" t="s">
        <v>466</v>
      </c>
      <c r="L313" s="60"/>
      <c r="M313" s="199" t="s">
        <v>22</v>
      </c>
      <c r="N313" s="205" t="s">
        <v>46</v>
      </c>
      <c r="O313" s="41"/>
      <c r="P313" s="206">
        <f>O313*H313</f>
        <v>0</v>
      </c>
      <c r="Q313" s="206">
        <v>0.00025</v>
      </c>
      <c r="R313" s="206">
        <f>Q313*H313</f>
        <v>0.0011250000000000001</v>
      </c>
      <c r="S313" s="206">
        <v>0</v>
      </c>
      <c r="T313" s="207">
        <f>S313*H313</f>
        <v>0</v>
      </c>
      <c r="AR313" s="23" t="s">
        <v>253</v>
      </c>
      <c r="AT313" s="23" t="s">
        <v>208</v>
      </c>
      <c r="AU313" s="23" t="s">
        <v>84</v>
      </c>
      <c r="AY313" s="23" t="s">
        <v>205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24</v>
      </c>
      <c r="BK313" s="204">
        <f>ROUND(I313*H313,2)</f>
        <v>0</v>
      </c>
      <c r="BL313" s="23" t="s">
        <v>253</v>
      </c>
      <c r="BM313" s="23" t="s">
        <v>3125</v>
      </c>
    </row>
    <row r="314" spans="2:51" s="12" customFormat="1" ht="13.5">
      <c r="B314" s="220"/>
      <c r="C314" s="221"/>
      <c r="D314" s="222" t="s">
        <v>255</v>
      </c>
      <c r="E314" s="223" t="s">
        <v>22</v>
      </c>
      <c r="F314" s="224" t="s">
        <v>3126</v>
      </c>
      <c r="G314" s="221"/>
      <c r="H314" s="225">
        <v>4.5</v>
      </c>
      <c r="I314" s="226"/>
      <c r="J314" s="221"/>
      <c r="K314" s="221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255</v>
      </c>
      <c r="AU314" s="231" t="s">
        <v>84</v>
      </c>
      <c r="AV314" s="12" t="s">
        <v>84</v>
      </c>
      <c r="AW314" s="12" t="s">
        <v>39</v>
      </c>
      <c r="AX314" s="12" t="s">
        <v>24</v>
      </c>
      <c r="AY314" s="231" t="s">
        <v>205</v>
      </c>
    </row>
    <row r="315" spans="2:65" s="1" customFormat="1" ht="22.5" customHeight="1">
      <c r="B315" s="40"/>
      <c r="C315" s="192" t="s">
        <v>956</v>
      </c>
      <c r="D315" s="192" t="s">
        <v>208</v>
      </c>
      <c r="E315" s="193" t="s">
        <v>3127</v>
      </c>
      <c r="F315" s="194" t="s">
        <v>3128</v>
      </c>
      <c r="G315" s="195" t="s">
        <v>514</v>
      </c>
      <c r="H315" s="196">
        <v>4</v>
      </c>
      <c r="I315" s="197"/>
      <c r="J315" s="198">
        <f>ROUND(I315*H315,2)</f>
        <v>0</v>
      </c>
      <c r="K315" s="194" t="s">
        <v>466</v>
      </c>
      <c r="L315" s="60"/>
      <c r="M315" s="199" t="s">
        <v>22</v>
      </c>
      <c r="N315" s="205" t="s">
        <v>46</v>
      </c>
      <c r="O315" s="41"/>
      <c r="P315" s="206">
        <f>O315*H315</f>
        <v>0</v>
      </c>
      <c r="Q315" s="206">
        <v>0.00025</v>
      </c>
      <c r="R315" s="206">
        <f>Q315*H315</f>
        <v>0.001</v>
      </c>
      <c r="S315" s="206">
        <v>0</v>
      </c>
      <c r="T315" s="207">
        <f>S315*H315</f>
        <v>0</v>
      </c>
      <c r="AR315" s="23" t="s">
        <v>253</v>
      </c>
      <c r="AT315" s="23" t="s">
        <v>208</v>
      </c>
      <c r="AU315" s="23" t="s">
        <v>84</v>
      </c>
      <c r="AY315" s="23" t="s">
        <v>205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3" t="s">
        <v>24</v>
      </c>
      <c r="BK315" s="204">
        <f>ROUND(I315*H315,2)</f>
        <v>0</v>
      </c>
      <c r="BL315" s="23" t="s">
        <v>253</v>
      </c>
      <c r="BM315" s="23" t="s">
        <v>3129</v>
      </c>
    </row>
    <row r="316" spans="2:65" s="1" customFormat="1" ht="22.5" customHeight="1">
      <c r="B316" s="40"/>
      <c r="C316" s="192" t="s">
        <v>966</v>
      </c>
      <c r="D316" s="192" t="s">
        <v>208</v>
      </c>
      <c r="E316" s="193" t="s">
        <v>3130</v>
      </c>
      <c r="F316" s="194" t="s">
        <v>3131</v>
      </c>
      <c r="G316" s="195" t="s">
        <v>514</v>
      </c>
      <c r="H316" s="196">
        <v>4</v>
      </c>
      <c r="I316" s="197"/>
      <c r="J316" s="198">
        <f>ROUND(I316*H316,2)</f>
        <v>0</v>
      </c>
      <c r="K316" s="194" t="s">
        <v>466</v>
      </c>
      <c r="L316" s="60"/>
      <c r="M316" s="199" t="s">
        <v>22</v>
      </c>
      <c r="N316" s="205" t="s">
        <v>46</v>
      </c>
      <c r="O316" s="41"/>
      <c r="P316" s="206">
        <f>O316*H316</f>
        <v>0</v>
      </c>
      <c r="Q316" s="206">
        <v>0</v>
      </c>
      <c r="R316" s="206">
        <f>Q316*H316</f>
        <v>0</v>
      </c>
      <c r="S316" s="206">
        <v>0</v>
      </c>
      <c r="T316" s="207">
        <f>S316*H316</f>
        <v>0</v>
      </c>
      <c r="AR316" s="23" t="s">
        <v>253</v>
      </c>
      <c r="AT316" s="23" t="s">
        <v>208</v>
      </c>
      <c r="AU316" s="23" t="s">
        <v>84</v>
      </c>
      <c r="AY316" s="23" t="s">
        <v>205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3" t="s">
        <v>24</v>
      </c>
      <c r="BK316" s="204">
        <f>ROUND(I316*H316,2)</f>
        <v>0</v>
      </c>
      <c r="BL316" s="23" t="s">
        <v>253</v>
      </c>
      <c r="BM316" s="23" t="s">
        <v>3132</v>
      </c>
    </row>
    <row r="317" spans="2:65" s="1" customFormat="1" ht="22.5" customHeight="1">
      <c r="B317" s="40"/>
      <c r="C317" s="192" t="s">
        <v>969</v>
      </c>
      <c r="D317" s="192" t="s">
        <v>208</v>
      </c>
      <c r="E317" s="193" t="s">
        <v>3133</v>
      </c>
      <c r="F317" s="194" t="s">
        <v>3134</v>
      </c>
      <c r="G317" s="195" t="s">
        <v>514</v>
      </c>
      <c r="H317" s="196">
        <v>4</v>
      </c>
      <c r="I317" s="197"/>
      <c r="J317" s="198">
        <f>ROUND(I317*H317,2)</f>
        <v>0</v>
      </c>
      <c r="K317" s="194" t="s">
        <v>466</v>
      </c>
      <c r="L317" s="60"/>
      <c r="M317" s="199" t="s">
        <v>22</v>
      </c>
      <c r="N317" s="205" t="s">
        <v>46</v>
      </c>
      <c r="O317" s="41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AR317" s="23" t="s">
        <v>253</v>
      </c>
      <c r="AT317" s="23" t="s">
        <v>208</v>
      </c>
      <c r="AU317" s="23" t="s">
        <v>84</v>
      </c>
      <c r="AY317" s="23" t="s">
        <v>205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3" t="s">
        <v>24</v>
      </c>
      <c r="BK317" s="204">
        <f>ROUND(I317*H317,2)</f>
        <v>0</v>
      </c>
      <c r="BL317" s="23" t="s">
        <v>253</v>
      </c>
      <c r="BM317" s="23" t="s">
        <v>3135</v>
      </c>
    </row>
    <row r="318" spans="2:65" s="1" customFormat="1" ht="22.5" customHeight="1">
      <c r="B318" s="40"/>
      <c r="C318" s="238" t="s">
        <v>974</v>
      </c>
      <c r="D318" s="238" t="s">
        <v>202</v>
      </c>
      <c r="E318" s="239" t="s">
        <v>3136</v>
      </c>
      <c r="F318" s="240" t="s">
        <v>3137</v>
      </c>
      <c r="G318" s="241" t="s">
        <v>500</v>
      </c>
      <c r="H318" s="242">
        <v>9.75</v>
      </c>
      <c r="I318" s="243"/>
      <c r="J318" s="244">
        <f>ROUND(I318*H318,2)</f>
        <v>0</v>
      </c>
      <c r="K318" s="240" t="s">
        <v>466</v>
      </c>
      <c r="L318" s="245"/>
      <c r="M318" s="246" t="s">
        <v>22</v>
      </c>
      <c r="N318" s="247" t="s">
        <v>46</v>
      </c>
      <c r="O318" s="41"/>
      <c r="P318" s="206">
        <f>O318*H318</f>
        <v>0</v>
      </c>
      <c r="Q318" s="206">
        <v>0.004</v>
      </c>
      <c r="R318" s="206">
        <f>Q318*H318</f>
        <v>0.039</v>
      </c>
      <c r="S318" s="206">
        <v>0</v>
      </c>
      <c r="T318" s="207">
        <f>S318*H318</f>
        <v>0</v>
      </c>
      <c r="AR318" s="23" t="s">
        <v>402</v>
      </c>
      <c r="AT318" s="23" t="s">
        <v>202</v>
      </c>
      <c r="AU318" s="23" t="s">
        <v>84</v>
      </c>
      <c r="AY318" s="23" t="s">
        <v>205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3" t="s">
        <v>24</v>
      </c>
      <c r="BK318" s="204">
        <f>ROUND(I318*H318,2)</f>
        <v>0</v>
      </c>
      <c r="BL318" s="23" t="s">
        <v>253</v>
      </c>
      <c r="BM318" s="23" t="s">
        <v>3138</v>
      </c>
    </row>
    <row r="319" spans="2:51" s="12" customFormat="1" ht="13.5">
      <c r="B319" s="220"/>
      <c r="C319" s="221"/>
      <c r="D319" s="222" t="s">
        <v>255</v>
      </c>
      <c r="E319" s="223" t="s">
        <v>22</v>
      </c>
      <c r="F319" s="224" t="s">
        <v>3139</v>
      </c>
      <c r="G319" s="221"/>
      <c r="H319" s="225">
        <v>9.75</v>
      </c>
      <c r="I319" s="226"/>
      <c r="J319" s="221"/>
      <c r="K319" s="221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255</v>
      </c>
      <c r="AU319" s="231" t="s">
        <v>84</v>
      </c>
      <c r="AV319" s="12" t="s">
        <v>84</v>
      </c>
      <c r="AW319" s="12" t="s">
        <v>39</v>
      </c>
      <c r="AX319" s="12" t="s">
        <v>24</v>
      </c>
      <c r="AY319" s="231" t="s">
        <v>205</v>
      </c>
    </row>
    <row r="320" spans="2:65" s="1" customFormat="1" ht="22.5" customHeight="1">
      <c r="B320" s="40"/>
      <c r="C320" s="192" t="s">
        <v>616</v>
      </c>
      <c r="D320" s="192" t="s">
        <v>208</v>
      </c>
      <c r="E320" s="193" t="s">
        <v>3140</v>
      </c>
      <c r="F320" s="194" t="s">
        <v>3141</v>
      </c>
      <c r="G320" s="195" t="s">
        <v>1453</v>
      </c>
      <c r="H320" s="259"/>
      <c r="I320" s="197"/>
      <c r="J320" s="198">
        <f>ROUND(I320*H320,2)</f>
        <v>0</v>
      </c>
      <c r="K320" s="194" t="s">
        <v>466</v>
      </c>
      <c r="L320" s="60"/>
      <c r="M320" s="199" t="s">
        <v>22</v>
      </c>
      <c r="N320" s="205" t="s">
        <v>46</v>
      </c>
      <c r="O320" s="41"/>
      <c r="P320" s="206">
        <f>O320*H320</f>
        <v>0</v>
      </c>
      <c r="Q320" s="206">
        <v>0</v>
      </c>
      <c r="R320" s="206">
        <f>Q320*H320</f>
        <v>0</v>
      </c>
      <c r="S320" s="206">
        <v>0</v>
      </c>
      <c r="T320" s="207">
        <f>S320*H320</f>
        <v>0</v>
      </c>
      <c r="AR320" s="23" t="s">
        <v>253</v>
      </c>
      <c r="AT320" s="23" t="s">
        <v>208</v>
      </c>
      <c r="AU320" s="23" t="s">
        <v>84</v>
      </c>
      <c r="AY320" s="23" t="s">
        <v>205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3" t="s">
        <v>24</v>
      </c>
      <c r="BK320" s="204">
        <f>ROUND(I320*H320,2)</f>
        <v>0</v>
      </c>
      <c r="BL320" s="23" t="s">
        <v>253</v>
      </c>
      <c r="BM320" s="23" t="s">
        <v>3142</v>
      </c>
    </row>
    <row r="321" spans="2:63" s="10" customFormat="1" ht="29.85" customHeight="1">
      <c r="B321" s="175"/>
      <c r="C321" s="176"/>
      <c r="D321" s="189" t="s">
        <v>74</v>
      </c>
      <c r="E321" s="190" t="s">
        <v>1985</v>
      </c>
      <c r="F321" s="190" t="s">
        <v>1986</v>
      </c>
      <c r="G321" s="176"/>
      <c r="H321" s="176"/>
      <c r="I321" s="179"/>
      <c r="J321" s="191">
        <f>BK321</f>
        <v>0</v>
      </c>
      <c r="K321" s="176"/>
      <c r="L321" s="181"/>
      <c r="M321" s="182"/>
      <c r="N321" s="183"/>
      <c r="O321" s="183"/>
      <c r="P321" s="184">
        <f>SUM(P322:P328)</f>
        <v>0</v>
      </c>
      <c r="Q321" s="183"/>
      <c r="R321" s="184">
        <f>SUM(R322:R328)</f>
        <v>0</v>
      </c>
      <c r="S321" s="183"/>
      <c r="T321" s="185">
        <f>SUM(T322:T328)</f>
        <v>0</v>
      </c>
      <c r="AR321" s="186" t="s">
        <v>84</v>
      </c>
      <c r="AT321" s="187" t="s">
        <v>74</v>
      </c>
      <c r="AU321" s="187" t="s">
        <v>24</v>
      </c>
      <c r="AY321" s="186" t="s">
        <v>205</v>
      </c>
      <c r="BK321" s="188">
        <f>SUM(BK322:BK328)</f>
        <v>0</v>
      </c>
    </row>
    <row r="322" spans="2:65" s="1" customFormat="1" ht="31.5" customHeight="1">
      <c r="B322" s="40"/>
      <c r="C322" s="192" t="s">
        <v>981</v>
      </c>
      <c r="D322" s="192" t="s">
        <v>208</v>
      </c>
      <c r="E322" s="193" t="s">
        <v>1988</v>
      </c>
      <c r="F322" s="194" t="s">
        <v>3143</v>
      </c>
      <c r="G322" s="195" t="s">
        <v>252</v>
      </c>
      <c r="H322" s="196">
        <v>1</v>
      </c>
      <c r="I322" s="197"/>
      <c r="J322" s="198">
        <f>ROUND(I322*H322,2)</f>
        <v>0</v>
      </c>
      <c r="K322" s="194" t="s">
        <v>22</v>
      </c>
      <c r="L322" s="60"/>
      <c r="M322" s="199" t="s">
        <v>22</v>
      </c>
      <c r="N322" s="205" t="s">
        <v>46</v>
      </c>
      <c r="O322" s="41"/>
      <c r="P322" s="206">
        <f>O322*H322</f>
        <v>0</v>
      </c>
      <c r="Q322" s="206">
        <v>0</v>
      </c>
      <c r="R322" s="206">
        <f>Q322*H322</f>
        <v>0</v>
      </c>
      <c r="S322" s="206">
        <v>0</v>
      </c>
      <c r="T322" s="207">
        <f>S322*H322</f>
        <v>0</v>
      </c>
      <c r="AR322" s="23" t="s">
        <v>253</v>
      </c>
      <c r="AT322" s="23" t="s">
        <v>208</v>
      </c>
      <c r="AU322" s="23" t="s">
        <v>84</v>
      </c>
      <c r="AY322" s="23" t="s">
        <v>205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3" t="s">
        <v>24</v>
      </c>
      <c r="BK322" s="204">
        <f>ROUND(I322*H322,2)</f>
        <v>0</v>
      </c>
      <c r="BL322" s="23" t="s">
        <v>253</v>
      </c>
      <c r="BM322" s="23" t="s">
        <v>3144</v>
      </c>
    </row>
    <row r="323" spans="2:51" s="12" customFormat="1" ht="13.5">
      <c r="B323" s="220"/>
      <c r="C323" s="221"/>
      <c r="D323" s="222" t="s">
        <v>255</v>
      </c>
      <c r="E323" s="223" t="s">
        <v>22</v>
      </c>
      <c r="F323" s="224" t="s">
        <v>3145</v>
      </c>
      <c r="G323" s="221"/>
      <c r="H323" s="225">
        <v>1</v>
      </c>
      <c r="I323" s="226"/>
      <c r="J323" s="221"/>
      <c r="K323" s="221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255</v>
      </c>
      <c r="AU323" s="231" t="s">
        <v>84</v>
      </c>
      <c r="AV323" s="12" t="s">
        <v>84</v>
      </c>
      <c r="AW323" s="12" t="s">
        <v>39</v>
      </c>
      <c r="AX323" s="12" t="s">
        <v>24</v>
      </c>
      <c r="AY323" s="231" t="s">
        <v>205</v>
      </c>
    </row>
    <row r="324" spans="2:65" s="1" customFormat="1" ht="22.5" customHeight="1">
      <c r="B324" s="40"/>
      <c r="C324" s="192" t="s">
        <v>984</v>
      </c>
      <c r="D324" s="192" t="s">
        <v>208</v>
      </c>
      <c r="E324" s="193" t="s">
        <v>3146</v>
      </c>
      <c r="F324" s="194" t="s">
        <v>3147</v>
      </c>
      <c r="G324" s="195" t="s">
        <v>252</v>
      </c>
      <c r="H324" s="196">
        <v>1</v>
      </c>
      <c r="I324" s="197"/>
      <c r="J324" s="198">
        <f>ROUND(I324*H324,2)</f>
        <v>0</v>
      </c>
      <c r="K324" s="194" t="s">
        <v>22</v>
      </c>
      <c r="L324" s="60"/>
      <c r="M324" s="199" t="s">
        <v>22</v>
      </c>
      <c r="N324" s="205" t="s">
        <v>46</v>
      </c>
      <c r="O324" s="41"/>
      <c r="P324" s="206">
        <f>O324*H324</f>
        <v>0</v>
      </c>
      <c r="Q324" s="206">
        <v>0</v>
      </c>
      <c r="R324" s="206">
        <f>Q324*H324</f>
        <v>0</v>
      </c>
      <c r="S324" s="206">
        <v>0</v>
      </c>
      <c r="T324" s="207">
        <f>S324*H324</f>
        <v>0</v>
      </c>
      <c r="AR324" s="23" t="s">
        <v>253</v>
      </c>
      <c r="AT324" s="23" t="s">
        <v>208</v>
      </c>
      <c r="AU324" s="23" t="s">
        <v>84</v>
      </c>
      <c r="AY324" s="23" t="s">
        <v>205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3" t="s">
        <v>24</v>
      </c>
      <c r="BK324" s="204">
        <f>ROUND(I324*H324,2)</f>
        <v>0</v>
      </c>
      <c r="BL324" s="23" t="s">
        <v>253</v>
      </c>
      <c r="BM324" s="23" t="s">
        <v>3148</v>
      </c>
    </row>
    <row r="325" spans="2:65" s="1" customFormat="1" ht="31.5" customHeight="1">
      <c r="B325" s="40"/>
      <c r="C325" s="192" t="s">
        <v>987</v>
      </c>
      <c r="D325" s="192" t="s">
        <v>208</v>
      </c>
      <c r="E325" s="193" t="s">
        <v>1995</v>
      </c>
      <c r="F325" s="194" t="s">
        <v>3149</v>
      </c>
      <c r="G325" s="195" t="s">
        <v>252</v>
      </c>
      <c r="H325" s="196">
        <v>1</v>
      </c>
      <c r="I325" s="197"/>
      <c r="J325" s="198">
        <f>ROUND(I325*H325,2)</f>
        <v>0</v>
      </c>
      <c r="K325" s="194" t="s">
        <v>22</v>
      </c>
      <c r="L325" s="60"/>
      <c r="M325" s="199" t="s">
        <v>22</v>
      </c>
      <c r="N325" s="205" t="s">
        <v>46</v>
      </c>
      <c r="O325" s="41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AR325" s="23" t="s">
        <v>253</v>
      </c>
      <c r="AT325" s="23" t="s">
        <v>208</v>
      </c>
      <c r="AU325" s="23" t="s">
        <v>84</v>
      </c>
      <c r="AY325" s="23" t="s">
        <v>205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3" t="s">
        <v>24</v>
      </c>
      <c r="BK325" s="204">
        <f>ROUND(I325*H325,2)</f>
        <v>0</v>
      </c>
      <c r="BL325" s="23" t="s">
        <v>253</v>
      </c>
      <c r="BM325" s="23" t="s">
        <v>3150</v>
      </c>
    </row>
    <row r="326" spans="2:51" s="12" customFormat="1" ht="13.5">
      <c r="B326" s="220"/>
      <c r="C326" s="221"/>
      <c r="D326" s="222" t="s">
        <v>255</v>
      </c>
      <c r="E326" s="223" t="s">
        <v>22</v>
      </c>
      <c r="F326" s="224" t="s">
        <v>3151</v>
      </c>
      <c r="G326" s="221"/>
      <c r="H326" s="225">
        <v>1</v>
      </c>
      <c r="I326" s="226"/>
      <c r="J326" s="221"/>
      <c r="K326" s="221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255</v>
      </c>
      <c r="AU326" s="231" t="s">
        <v>84</v>
      </c>
      <c r="AV326" s="12" t="s">
        <v>84</v>
      </c>
      <c r="AW326" s="12" t="s">
        <v>39</v>
      </c>
      <c r="AX326" s="12" t="s">
        <v>24</v>
      </c>
      <c r="AY326" s="231" t="s">
        <v>205</v>
      </c>
    </row>
    <row r="327" spans="2:65" s="1" customFormat="1" ht="22.5" customHeight="1">
      <c r="B327" s="40"/>
      <c r="C327" s="192" t="s">
        <v>990</v>
      </c>
      <c r="D327" s="192" t="s">
        <v>208</v>
      </c>
      <c r="E327" s="193" t="s">
        <v>3152</v>
      </c>
      <c r="F327" s="194" t="s">
        <v>3153</v>
      </c>
      <c r="G327" s="195" t="s">
        <v>252</v>
      </c>
      <c r="H327" s="196">
        <v>1</v>
      </c>
      <c r="I327" s="197"/>
      <c r="J327" s="198">
        <f>ROUND(I327*H327,2)</f>
        <v>0</v>
      </c>
      <c r="K327" s="194" t="s">
        <v>22</v>
      </c>
      <c r="L327" s="60"/>
      <c r="M327" s="199" t="s">
        <v>22</v>
      </c>
      <c r="N327" s="205" t="s">
        <v>46</v>
      </c>
      <c r="O327" s="41"/>
      <c r="P327" s="206">
        <f>O327*H327</f>
        <v>0</v>
      </c>
      <c r="Q327" s="206">
        <v>0</v>
      </c>
      <c r="R327" s="206">
        <f>Q327*H327</f>
        <v>0</v>
      </c>
      <c r="S327" s="206">
        <v>0</v>
      </c>
      <c r="T327" s="207">
        <f>S327*H327</f>
        <v>0</v>
      </c>
      <c r="AR327" s="23" t="s">
        <v>253</v>
      </c>
      <c r="AT327" s="23" t="s">
        <v>208</v>
      </c>
      <c r="AU327" s="23" t="s">
        <v>84</v>
      </c>
      <c r="AY327" s="23" t="s">
        <v>205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3" t="s">
        <v>24</v>
      </c>
      <c r="BK327" s="204">
        <f>ROUND(I327*H327,2)</f>
        <v>0</v>
      </c>
      <c r="BL327" s="23" t="s">
        <v>253</v>
      </c>
      <c r="BM327" s="23" t="s">
        <v>3154</v>
      </c>
    </row>
    <row r="328" spans="2:65" s="1" customFormat="1" ht="22.5" customHeight="1">
      <c r="B328" s="40"/>
      <c r="C328" s="192" t="s">
        <v>995</v>
      </c>
      <c r="D328" s="192" t="s">
        <v>208</v>
      </c>
      <c r="E328" s="193" t="s">
        <v>2495</v>
      </c>
      <c r="F328" s="194" t="s">
        <v>2496</v>
      </c>
      <c r="G328" s="195" t="s">
        <v>1453</v>
      </c>
      <c r="H328" s="259"/>
      <c r="I328" s="197"/>
      <c r="J328" s="198">
        <f>ROUND(I328*H328,2)</f>
        <v>0</v>
      </c>
      <c r="K328" s="194" t="s">
        <v>466</v>
      </c>
      <c r="L328" s="60"/>
      <c r="M328" s="199" t="s">
        <v>22</v>
      </c>
      <c r="N328" s="205" t="s">
        <v>46</v>
      </c>
      <c r="O328" s="41"/>
      <c r="P328" s="206">
        <f>O328*H328</f>
        <v>0</v>
      </c>
      <c r="Q328" s="206">
        <v>0</v>
      </c>
      <c r="R328" s="206">
        <f>Q328*H328</f>
        <v>0</v>
      </c>
      <c r="S328" s="206">
        <v>0</v>
      </c>
      <c r="T328" s="207">
        <f>S328*H328</f>
        <v>0</v>
      </c>
      <c r="AR328" s="23" t="s">
        <v>253</v>
      </c>
      <c r="AT328" s="23" t="s">
        <v>208</v>
      </c>
      <c r="AU328" s="23" t="s">
        <v>84</v>
      </c>
      <c r="AY328" s="23" t="s">
        <v>205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3" t="s">
        <v>24</v>
      </c>
      <c r="BK328" s="204">
        <f>ROUND(I328*H328,2)</f>
        <v>0</v>
      </c>
      <c r="BL328" s="23" t="s">
        <v>253</v>
      </c>
      <c r="BM328" s="23" t="s">
        <v>3155</v>
      </c>
    </row>
    <row r="329" spans="2:63" s="10" customFormat="1" ht="29.85" customHeight="1">
      <c r="B329" s="175"/>
      <c r="C329" s="176"/>
      <c r="D329" s="189" t="s">
        <v>74</v>
      </c>
      <c r="E329" s="190" t="s">
        <v>2169</v>
      </c>
      <c r="F329" s="190" t="s">
        <v>2170</v>
      </c>
      <c r="G329" s="176"/>
      <c r="H329" s="176"/>
      <c r="I329" s="179"/>
      <c r="J329" s="191">
        <f>BK329</f>
        <v>0</v>
      </c>
      <c r="K329" s="176"/>
      <c r="L329" s="181"/>
      <c r="M329" s="182"/>
      <c r="N329" s="183"/>
      <c r="O329" s="183"/>
      <c r="P329" s="184">
        <f>SUM(P330:P336)</f>
        <v>0</v>
      </c>
      <c r="Q329" s="183"/>
      <c r="R329" s="184">
        <f>SUM(R330:R336)</f>
        <v>3.61032616</v>
      </c>
      <c r="S329" s="183"/>
      <c r="T329" s="185">
        <f>SUM(T330:T336)</f>
        <v>0</v>
      </c>
      <c r="AR329" s="186" t="s">
        <v>84</v>
      </c>
      <c r="AT329" s="187" t="s">
        <v>74</v>
      </c>
      <c r="AU329" s="187" t="s">
        <v>24</v>
      </c>
      <c r="AY329" s="186" t="s">
        <v>205</v>
      </c>
      <c r="BK329" s="188">
        <f>SUM(BK330:BK336)</f>
        <v>0</v>
      </c>
    </row>
    <row r="330" spans="2:65" s="1" customFormat="1" ht="22.5" customHeight="1">
      <c r="B330" s="40"/>
      <c r="C330" s="192" t="s">
        <v>998</v>
      </c>
      <c r="D330" s="192" t="s">
        <v>208</v>
      </c>
      <c r="E330" s="193" t="s">
        <v>3156</v>
      </c>
      <c r="F330" s="194" t="s">
        <v>3157</v>
      </c>
      <c r="G330" s="195" t="s">
        <v>494</v>
      </c>
      <c r="H330" s="196">
        <v>111.983</v>
      </c>
      <c r="I330" s="197"/>
      <c r="J330" s="198">
        <f>ROUND(I330*H330,2)</f>
        <v>0</v>
      </c>
      <c r="K330" s="194" t="s">
        <v>466</v>
      </c>
      <c r="L330" s="60"/>
      <c r="M330" s="199" t="s">
        <v>22</v>
      </c>
      <c r="N330" s="205" t="s">
        <v>46</v>
      </c>
      <c r="O330" s="41"/>
      <c r="P330" s="206">
        <f>O330*H330</f>
        <v>0</v>
      </c>
      <c r="Q330" s="206">
        <v>0.00367</v>
      </c>
      <c r="R330" s="206">
        <f>Q330*H330</f>
        <v>0.41097761000000005</v>
      </c>
      <c r="S330" s="206">
        <v>0</v>
      </c>
      <c r="T330" s="207">
        <f>S330*H330</f>
        <v>0</v>
      </c>
      <c r="AR330" s="23" t="s">
        <v>253</v>
      </c>
      <c r="AT330" s="23" t="s">
        <v>208</v>
      </c>
      <c r="AU330" s="23" t="s">
        <v>84</v>
      </c>
      <c r="AY330" s="23" t="s">
        <v>205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3" t="s">
        <v>24</v>
      </c>
      <c r="BK330" s="204">
        <f>ROUND(I330*H330,2)</f>
        <v>0</v>
      </c>
      <c r="BL330" s="23" t="s">
        <v>253</v>
      </c>
      <c r="BM330" s="23" t="s">
        <v>3158</v>
      </c>
    </row>
    <row r="331" spans="2:51" s="12" customFormat="1" ht="13.5">
      <c r="B331" s="220"/>
      <c r="C331" s="221"/>
      <c r="D331" s="222" t="s">
        <v>255</v>
      </c>
      <c r="E331" s="223" t="s">
        <v>22</v>
      </c>
      <c r="F331" s="224" t="s">
        <v>3159</v>
      </c>
      <c r="G331" s="221"/>
      <c r="H331" s="225">
        <v>111.983</v>
      </c>
      <c r="I331" s="226"/>
      <c r="J331" s="221"/>
      <c r="K331" s="221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255</v>
      </c>
      <c r="AU331" s="231" t="s">
        <v>84</v>
      </c>
      <c r="AV331" s="12" t="s">
        <v>84</v>
      </c>
      <c r="AW331" s="12" t="s">
        <v>39</v>
      </c>
      <c r="AX331" s="12" t="s">
        <v>24</v>
      </c>
      <c r="AY331" s="231" t="s">
        <v>205</v>
      </c>
    </row>
    <row r="332" spans="2:65" s="1" customFormat="1" ht="31.5" customHeight="1">
      <c r="B332" s="40"/>
      <c r="C332" s="238" t="s">
        <v>1001</v>
      </c>
      <c r="D332" s="238" t="s">
        <v>202</v>
      </c>
      <c r="E332" s="239" t="s">
        <v>3160</v>
      </c>
      <c r="F332" s="240" t="s">
        <v>3161</v>
      </c>
      <c r="G332" s="241" t="s">
        <v>494</v>
      </c>
      <c r="H332" s="242">
        <v>123.181</v>
      </c>
      <c r="I332" s="243"/>
      <c r="J332" s="244">
        <f>ROUND(I332*H332,2)</f>
        <v>0</v>
      </c>
      <c r="K332" s="240" t="s">
        <v>466</v>
      </c>
      <c r="L332" s="245"/>
      <c r="M332" s="246" t="s">
        <v>22</v>
      </c>
      <c r="N332" s="247" t="s">
        <v>46</v>
      </c>
      <c r="O332" s="41"/>
      <c r="P332" s="206">
        <f>O332*H332</f>
        <v>0</v>
      </c>
      <c r="Q332" s="206">
        <v>0.0192</v>
      </c>
      <c r="R332" s="206">
        <f>Q332*H332</f>
        <v>2.3650751999999997</v>
      </c>
      <c r="S332" s="206">
        <v>0</v>
      </c>
      <c r="T332" s="207">
        <f>S332*H332</f>
        <v>0</v>
      </c>
      <c r="AR332" s="23" t="s">
        <v>402</v>
      </c>
      <c r="AT332" s="23" t="s">
        <v>202</v>
      </c>
      <c r="AU332" s="23" t="s">
        <v>84</v>
      </c>
      <c r="AY332" s="23" t="s">
        <v>205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3" t="s">
        <v>24</v>
      </c>
      <c r="BK332" s="204">
        <f>ROUND(I332*H332,2)</f>
        <v>0</v>
      </c>
      <c r="BL332" s="23" t="s">
        <v>253</v>
      </c>
      <c r="BM332" s="23" t="s">
        <v>3162</v>
      </c>
    </row>
    <row r="333" spans="2:51" s="12" customFormat="1" ht="13.5">
      <c r="B333" s="220"/>
      <c r="C333" s="221"/>
      <c r="D333" s="222" t="s">
        <v>255</v>
      </c>
      <c r="E333" s="221"/>
      <c r="F333" s="224" t="s">
        <v>3163</v>
      </c>
      <c r="G333" s="221"/>
      <c r="H333" s="225">
        <v>123.181</v>
      </c>
      <c r="I333" s="226"/>
      <c r="J333" s="221"/>
      <c r="K333" s="221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255</v>
      </c>
      <c r="AU333" s="231" t="s">
        <v>84</v>
      </c>
      <c r="AV333" s="12" t="s">
        <v>84</v>
      </c>
      <c r="AW333" s="12" t="s">
        <v>6</v>
      </c>
      <c r="AX333" s="12" t="s">
        <v>24</v>
      </c>
      <c r="AY333" s="231" t="s">
        <v>205</v>
      </c>
    </row>
    <row r="334" spans="2:65" s="1" customFormat="1" ht="22.5" customHeight="1">
      <c r="B334" s="40"/>
      <c r="C334" s="192" t="s">
        <v>1006</v>
      </c>
      <c r="D334" s="192" t="s">
        <v>208</v>
      </c>
      <c r="E334" s="193" t="s">
        <v>2206</v>
      </c>
      <c r="F334" s="194" t="s">
        <v>2207</v>
      </c>
      <c r="G334" s="195" t="s">
        <v>494</v>
      </c>
      <c r="H334" s="196">
        <v>111.983</v>
      </c>
      <c r="I334" s="197"/>
      <c r="J334" s="198">
        <f>ROUND(I334*H334,2)</f>
        <v>0</v>
      </c>
      <c r="K334" s="194" t="s">
        <v>466</v>
      </c>
      <c r="L334" s="60"/>
      <c r="M334" s="199" t="s">
        <v>22</v>
      </c>
      <c r="N334" s="205" t="s">
        <v>46</v>
      </c>
      <c r="O334" s="41"/>
      <c r="P334" s="206">
        <f>O334*H334</f>
        <v>0</v>
      </c>
      <c r="Q334" s="206">
        <v>0.0003</v>
      </c>
      <c r="R334" s="206">
        <f>Q334*H334</f>
        <v>0.0335949</v>
      </c>
      <c r="S334" s="206">
        <v>0</v>
      </c>
      <c r="T334" s="207">
        <f>S334*H334</f>
        <v>0</v>
      </c>
      <c r="AR334" s="23" t="s">
        <v>253</v>
      </c>
      <c r="AT334" s="23" t="s">
        <v>208</v>
      </c>
      <c r="AU334" s="23" t="s">
        <v>84</v>
      </c>
      <c r="AY334" s="23" t="s">
        <v>205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3" t="s">
        <v>24</v>
      </c>
      <c r="BK334" s="204">
        <f>ROUND(I334*H334,2)</f>
        <v>0</v>
      </c>
      <c r="BL334" s="23" t="s">
        <v>253</v>
      </c>
      <c r="BM334" s="23" t="s">
        <v>3164</v>
      </c>
    </row>
    <row r="335" spans="2:65" s="1" customFormat="1" ht="22.5" customHeight="1">
      <c r="B335" s="40"/>
      <c r="C335" s="192" t="s">
        <v>1011</v>
      </c>
      <c r="D335" s="192" t="s">
        <v>208</v>
      </c>
      <c r="E335" s="193" t="s">
        <v>2228</v>
      </c>
      <c r="F335" s="194" t="s">
        <v>2229</v>
      </c>
      <c r="G335" s="195" t="s">
        <v>494</v>
      </c>
      <c r="H335" s="196">
        <v>111.983</v>
      </c>
      <c r="I335" s="197"/>
      <c r="J335" s="198">
        <f>ROUND(I335*H335,2)</f>
        <v>0</v>
      </c>
      <c r="K335" s="194" t="s">
        <v>466</v>
      </c>
      <c r="L335" s="60"/>
      <c r="M335" s="199" t="s">
        <v>22</v>
      </c>
      <c r="N335" s="205" t="s">
        <v>46</v>
      </c>
      <c r="O335" s="41"/>
      <c r="P335" s="206">
        <f>O335*H335</f>
        <v>0</v>
      </c>
      <c r="Q335" s="206">
        <v>0.00715</v>
      </c>
      <c r="R335" s="206">
        <f>Q335*H335</f>
        <v>0.80067845</v>
      </c>
      <c r="S335" s="206">
        <v>0</v>
      </c>
      <c r="T335" s="207">
        <f>S335*H335</f>
        <v>0</v>
      </c>
      <c r="AR335" s="23" t="s">
        <v>253</v>
      </c>
      <c r="AT335" s="23" t="s">
        <v>208</v>
      </c>
      <c r="AU335" s="23" t="s">
        <v>84</v>
      </c>
      <c r="AY335" s="23" t="s">
        <v>205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3" t="s">
        <v>24</v>
      </c>
      <c r="BK335" s="204">
        <f>ROUND(I335*H335,2)</f>
        <v>0</v>
      </c>
      <c r="BL335" s="23" t="s">
        <v>253</v>
      </c>
      <c r="BM335" s="23" t="s">
        <v>3165</v>
      </c>
    </row>
    <row r="336" spans="2:65" s="1" customFormat="1" ht="22.5" customHeight="1">
      <c r="B336" s="40"/>
      <c r="C336" s="192" t="s">
        <v>1016</v>
      </c>
      <c r="D336" s="192" t="s">
        <v>208</v>
      </c>
      <c r="E336" s="193" t="s">
        <v>3166</v>
      </c>
      <c r="F336" s="194" t="s">
        <v>3167</v>
      </c>
      <c r="G336" s="195" t="s">
        <v>1453</v>
      </c>
      <c r="H336" s="259"/>
      <c r="I336" s="197"/>
      <c r="J336" s="198">
        <f>ROUND(I336*H336,2)</f>
        <v>0</v>
      </c>
      <c r="K336" s="194" t="s">
        <v>466</v>
      </c>
      <c r="L336" s="60"/>
      <c r="M336" s="199" t="s">
        <v>22</v>
      </c>
      <c r="N336" s="205" t="s">
        <v>46</v>
      </c>
      <c r="O336" s="41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AR336" s="23" t="s">
        <v>253</v>
      </c>
      <c r="AT336" s="23" t="s">
        <v>208</v>
      </c>
      <c r="AU336" s="23" t="s">
        <v>84</v>
      </c>
      <c r="AY336" s="23" t="s">
        <v>205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3" t="s">
        <v>24</v>
      </c>
      <c r="BK336" s="204">
        <f>ROUND(I336*H336,2)</f>
        <v>0</v>
      </c>
      <c r="BL336" s="23" t="s">
        <v>253</v>
      </c>
      <c r="BM336" s="23" t="s">
        <v>3168</v>
      </c>
    </row>
    <row r="337" spans="2:63" s="10" customFormat="1" ht="29.85" customHeight="1">
      <c r="B337" s="175"/>
      <c r="C337" s="176"/>
      <c r="D337" s="189" t="s">
        <v>74</v>
      </c>
      <c r="E337" s="190" t="s">
        <v>2345</v>
      </c>
      <c r="F337" s="190" t="s">
        <v>2346</v>
      </c>
      <c r="G337" s="176"/>
      <c r="H337" s="176"/>
      <c r="I337" s="179"/>
      <c r="J337" s="191">
        <f>BK337</f>
        <v>0</v>
      </c>
      <c r="K337" s="176"/>
      <c r="L337" s="181"/>
      <c r="M337" s="182"/>
      <c r="N337" s="183"/>
      <c r="O337" s="183"/>
      <c r="P337" s="184">
        <f>SUM(P338:P343)</f>
        <v>0</v>
      </c>
      <c r="Q337" s="183"/>
      <c r="R337" s="184">
        <f>SUM(R338:R343)</f>
        <v>2.4562195</v>
      </c>
      <c r="S337" s="183"/>
      <c r="T337" s="185">
        <f>SUM(T338:T343)</f>
        <v>0</v>
      </c>
      <c r="AR337" s="186" t="s">
        <v>84</v>
      </c>
      <c r="AT337" s="187" t="s">
        <v>74</v>
      </c>
      <c r="AU337" s="187" t="s">
        <v>24</v>
      </c>
      <c r="AY337" s="186" t="s">
        <v>205</v>
      </c>
      <c r="BK337" s="188">
        <f>SUM(BK338:BK343)</f>
        <v>0</v>
      </c>
    </row>
    <row r="338" spans="2:65" s="1" customFormat="1" ht="31.5" customHeight="1">
      <c r="B338" s="40"/>
      <c r="C338" s="192" t="s">
        <v>1019</v>
      </c>
      <c r="D338" s="192" t="s">
        <v>208</v>
      </c>
      <c r="E338" s="193" t="s">
        <v>2348</v>
      </c>
      <c r="F338" s="194" t="s">
        <v>2349</v>
      </c>
      <c r="G338" s="195" t="s">
        <v>494</v>
      </c>
      <c r="H338" s="196">
        <v>149.769</v>
      </c>
      <c r="I338" s="197"/>
      <c r="J338" s="198">
        <f>ROUND(I338*H338,2)</f>
        <v>0</v>
      </c>
      <c r="K338" s="194" t="s">
        <v>466</v>
      </c>
      <c r="L338" s="60"/>
      <c r="M338" s="199" t="s">
        <v>22</v>
      </c>
      <c r="N338" s="205" t="s">
        <v>46</v>
      </c>
      <c r="O338" s="41"/>
      <c r="P338" s="206">
        <f>O338*H338</f>
        <v>0</v>
      </c>
      <c r="Q338" s="206">
        <v>0.003</v>
      </c>
      <c r="R338" s="206">
        <f>Q338*H338</f>
        <v>0.449307</v>
      </c>
      <c r="S338" s="206">
        <v>0</v>
      </c>
      <c r="T338" s="207">
        <f>S338*H338</f>
        <v>0</v>
      </c>
      <c r="AR338" s="23" t="s">
        <v>253</v>
      </c>
      <c r="AT338" s="23" t="s">
        <v>208</v>
      </c>
      <c r="AU338" s="23" t="s">
        <v>84</v>
      </c>
      <c r="AY338" s="23" t="s">
        <v>205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3" t="s">
        <v>24</v>
      </c>
      <c r="BK338" s="204">
        <f>ROUND(I338*H338,2)</f>
        <v>0</v>
      </c>
      <c r="BL338" s="23" t="s">
        <v>253</v>
      </c>
      <c r="BM338" s="23" t="s">
        <v>3169</v>
      </c>
    </row>
    <row r="339" spans="2:65" s="1" customFormat="1" ht="22.5" customHeight="1">
      <c r="B339" s="40"/>
      <c r="C339" s="238" t="s">
        <v>1022</v>
      </c>
      <c r="D339" s="238" t="s">
        <v>202</v>
      </c>
      <c r="E339" s="239" t="s">
        <v>3170</v>
      </c>
      <c r="F339" s="240" t="s">
        <v>3171</v>
      </c>
      <c r="G339" s="241" t="s">
        <v>494</v>
      </c>
      <c r="H339" s="242">
        <v>164.746</v>
      </c>
      <c r="I339" s="243"/>
      <c r="J339" s="244">
        <f>ROUND(I339*H339,2)</f>
        <v>0</v>
      </c>
      <c r="K339" s="240" t="s">
        <v>466</v>
      </c>
      <c r="L339" s="245"/>
      <c r="M339" s="246" t="s">
        <v>22</v>
      </c>
      <c r="N339" s="247" t="s">
        <v>46</v>
      </c>
      <c r="O339" s="41"/>
      <c r="P339" s="206">
        <f>O339*H339</f>
        <v>0</v>
      </c>
      <c r="Q339" s="206">
        <v>0.0118</v>
      </c>
      <c r="R339" s="206">
        <f>Q339*H339</f>
        <v>1.9440028</v>
      </c>
      <c r="S339" s="206">
        <v>0</v>
      </c>
      <c r="T339" s="207">
        <f>S339*H339</f>
        <v>0</v>
      </c>
      <c r="AR339" s="23" t="s">
        <v>402</v>
      </c>
      <c r="AT339" s="23" t="s">
        <v>202</v>
      </c>
      <c r="AU339" s="23" t="s">
        <v>84</v>
      </c>
      <c r="AY339" s="23" t="s">
        <v>205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23" t="s">
        <v>24</v>
      </c>
      <c r="BK339" s="204">
        <f>ROUND(I339*H339,2)</f>
        <v>0</v>
      </c>
      <c r="BL339" s="23" t="s">
        <v>253</v>
      </c>
      <c r="BM339" s="23" t="s">
        <v>3172</v>
      </c>
    </row>
    <row r="340" spans="2:51" s="12" customFormat="1" ht="13.5">
      <c r="B340" s="220"/>
      <c r="C340" s="221"/>
      <c r="D340" s="222" t="s">
        <v>255</v>
      </c>
      <c r="E340" s="221"/>
      <c r="F340" s="224" t="s">
        <v>3173</v>
      </c>
      <c r="G340" s="221"/>
      <c r="H340" s="225">
        <v>164.746</v>
      </c>
      <c r="I340" s="226"/>
      <c r="J340" s="221"/>
      <c r="K340" s="221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255</v>
      </c>
      <c r="AU340" s="231" t="s">
        <v>84</v>
      </c>
      <c r="AV340" s="12" t="s">
        <v>84</v>
      </c>
      <c r="AW340" s="12" t="s">
        <v>6</v>
      </c>
      <c r="AX340" s="12" t="s">
        <v>24</v>
      </c>
      <c r="AY340" s="231" t="s">
        <v>205</v>
      </c>
    </row>
    <row r="341" spans="2:65" s="1" customFormat="1" ht="22.5" customHeight="1">
      <c r="B341" s="40"/>
      <c r="C341" s="192" t="s">
        <v>1027</v>
      </c>
      <c r="D341" s="192" t="s">
        <v>208</v>
      </c>
      <c r="E341" s="193" t="s">
        <v>2397</v>
      </c>
      <c r="F341" s="194" t="s">
        <v>2398</v>
      </c>
      <c r="G341" s="195" t="s">
        <v>500</v>
      </c>
      <c r="H341" s="196">
        <v>69.15</v>
      </c>
      <c r="I341" s="197"/>
      <c r="J341" s="198">
        <f>ROUND(I341*H341,2)</f>
        <v>0</v>
      </c>
      <c r="K341" s="194" t="s">
        <v>466</v>
      </c>
      <c r="L341" s="60"/>
      <c r="M341" s="199" t="s">
        <v>22</v>
      </c>
      <c r="N341" s="205" t="s">
        <v>46</v>
      </c>
      <c r="O341" s="41"/>
      <c r="P341" s="206">
        <f>O341*H341</f>
        <v>0</v>
      </c>
      <c r="Q341" s="206">
        <v>0.00026</v>
      </c>
      <c r="R341" s="206">
        <f>Q341*H341</f>
        <v>0.017979</v>
      </c>
      <c r="S341" s="206">
        <v>0</v>
      </c>
      <c r="T341" s="207">
        <f>S341*H341</f>
        <v>0</v>
      </c>
      <c r="AR341" s="23" t="s">
        <v>253</v>
      </c>
      <c r="AT341" s="23" t="s">
        <v>208</v>
      </c>
      <c r="AU341" s="23" t="s">
        <v>84</v>
      </c>
      <c r="AY341" s="23" t="s">
        <v>205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3" t="s">
        <v>24</v>
      </c>
      <c r="BK341" s="204">
        <f>ROUND(I341*H341,2)</f>
        <v>0</v>
      </c>
      <c r="BL341" s="23" t="s">
        <v>253</v>
      </c>
      <c r="BM341" s="23" t="s">
        <v>3174</v>
      </c>
    </row>
    <row r="342" spans="2:65" s="1" customFormat="1" ht="22.5" customHeight="1">
      <c r="B342" s="40"/>
      <c r="C342" s="192" t="s">
        <v>1030</v>
      </c>
      <c r="D342" s="192" t="s">
        <v>208</v>
      </c>
      <c r="E342" s="193" t="s">
        <v>2402</v>
      </c>
      <c r="F342" s="194" t="s">
        <v>2403</v>
      </c>
      <c r="G342" s="195" t="s">
        <v>494</v>
      </c>
      <c r="H342" s="196">
        <v>149.769</v>
      </c>
      <c r="I342" s="197"/>
      <c r="J342" s="198">
        <f>ROUND(I342*H342,2)</f>
        <v>0</v>
      </c>
      <c r="K342" s="194" t="s">
        <v>466</v>
      </c>
      <c r="L342" s="60"/>
      <c r="M342" s="199" t="s">
        <v>22</v>
      </c>
      <c r="N342" s="205" t="s">
        <v>46</v>
      </c>
      <c r="O342" s="41"/>
      <c r="P342" s="206">
        <f>O342*H342</f>
        <v>0</v>
      </c>
      <c r="Q342" s="206">
        <v>0.0003</v>
      </c>
      <c r="R342" s="206">
        <f>Q342*H342</f>
        <v>0.0449307</v>
      </c>
      <c r="S342" s="206">
        <v>0</v>
      </c>
      <c r="T342" s="207">
        <f>S342*H342</f>
        <v>0</v>
      </c>
      <c r="AR342" s="23" t="s">
        <v>253</v>
      </c>
      <c r="AT342" s="23" t="s">
        <v>208</v>
      </c>
      <c r="AU342" s="23" t="s">
        <v>84</v>
      </c>
      <c r="AY342" s="23" t="s">
        <v>205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3" t="s">
        <v>24</v>
      </c>
      <c r="BK342" s="204">
        <f>ROUND(I342*H342,2)</f>
        <v>0</v>
      </c>
      <c r="BL342" s="23" t="s">
        <v>253</v>
      </c>
      <c r="BM342" s="23" t="s">
        <v>3175</v>
      </c>
    </row>
    <row r="343" spans="2:65" s="1" customFormat="1" ht="22.5" customHeight="1">
      <c r="B343" s="40"/>
      <c r="C343" s="192" t="s">
        <v>1033</v>
      </c>
      <c r="D343" s="192" t="s">
        <v>208</v>
      </c>
      <c r="E343" s="193" t="s">
        <v>3176</v>
      </c>
      <c r="F343" s="194" t="s">
        <v>3177</v>
      </c>
      <c r="G343" s="195" t="s">
        <v>1453</v>
      </c>
      <c r="H343" s="259"/>
      <c r="I343" s="197"/>
      <c r="J343" s="198">
        <f>ROUND(I343*H343,2)</f>
        <v>0</v>
      </c>
      <c r="K343" s="194" t="s">
        <v>466</v>
      </c>
      <c r="L343" s="60"/>
      <c r="M343" s="199" t="s">
        <v>22</v>
      </c>
      <c r="N343" s="205" t="s">
        <v>46</v>
      </c>
      <c r="O343" s="41"/>
      <c r="P343" s="206">
        <f>O343*H343</f>
        <v>0</v>
      </c>
      <c r="Q343" s="206">
        <v>0</v>
      </c>
      <c r="R343" s="206">
        <f>Q343*H343</f>
        <v>0</v>
      </c>
      <c r="S343" s="206">
        <v>0</v>
      </c>
      <c r="T343" s="207">
        <f>S343*H343</f>
        <v>0</v>
      </c>
      <c r="AR343" s="23" t="s">
        <v>253</v>
      </c>
      <c r="AT343" s="23" t="s">
        <v>208</v>
      </c>
      <c r="AU343" s="23" t="s">
        <v>84</v>
      </c>
      <c r="AY343" s="23" t="s">
        <v>205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3" t="s">
        <v>24</v>
      </c>
      <c r="BK343" s="204">
        <f>ROUND(I343*H343,2)</f>
        <v>0</v>
      </c>
      <c r="BL343" s="23" t="s">
        <v>253</v>
      </c>
      <c r="BM343" s="23" t="s">
        <v>3178</v>
      </c>
    </row>
    <row r="344" spans="2:63" s="10" customFormat="1" ht="29.85" customHeight="1">
      <c r="B344" s="175"/>
      <c r="C344" s="176"/>
      <c r="D344" s="189" t="s">
        <v>74</v>
      </c>
      <c r="E344" s="190" t="s">
        <v>2409</v>
      </c>
      <c r="F344" s="190" t="s">
        <v>2410</v>
      </c>
      <c r="G344" s="176"/>
      <c r="H344" s="176"/>
      <c r="I344" s="179"/>
      <c r="J344" s="191">
        <f>BK344</f>
        <v>0</v>
      </c>
      <c r="K344" s="176"/>
      <c r="L344" s="181"/>
      <c r="M344" s="182"/>
      <c r="N344" s="183"/>
      <c r="O344" s="183"/>
      <c r="P344" s="184">
        <f>SUM(P345:P347)</f>
        <v>0</v>
      </c>
      <c r="Q344" s="183"/>
      <c r="R344" s="184">
        <f>SUM(R345:R347)</f>
        <v>0.19765522</v>
      </c>
      <c r="S344" s="183"/>
      <c r="T344" s="185">
        <f>SUM(T345:T347)</f>
        <v>0</v>
      </c>
      <c r="AR344" s="186" t="s">
        <v>84</v>
      </c>
      <c r="AT344" s="187" t="s">
        <v>74</v>
      </c>
      <c r="AU344" s="187" t="s">
        <v>24</v>
      </c>
      <c r="AY344" s="186" t="s">
        <v>205</v>
      </c>
      <c r="BK344" s="188">
        <f>SUM(BK345:BK347)</f>
        <v>0</v>
      </c>
    </row>
    <row r="345" spans="2:65" s="1" customFormat="1" ht="22.5" customHeight="1">
      <c r="B345" s="40"/>
      <c r="C345" s="192" t="s">
        <v>1036</v>
      </c>
      <c r="D345" s="192" t="s">
        <v>208</v>
      </c>
      <c r="E345" s="193" t="s">
        <v>2417</v>
      </c>
      <c r="F345" s="194" t="s">
        <v>2418</v>
      </c>
      <c r="G345" s="195" t="s">
        <v>494</v>
      </c>
      <c r="H345" s="196">
        <v>403.378</v>
      </c>
      <c r="I345" s="197"/>
      <c r="J345" s="198">
        <f>ROUND(I345*H345,2)</f>
        <v>0</v>
      </c>
      <c r="K345" s="194" t="s">
        <v>466</v>
      </c>
      <c r="L345" s="60"/>
      <c r="M345" s="199" t="s">
        <v>22</v>
      </c>
      <c r="N345" s="205" t="s">
        <v>46</v>
      </c>
      <c r="O345" s="41"/>
      <c r="P345" s="206">
        <f>O345*H345</f>
        <v>0</v>
      </c>
      <c r="Q345" s="206">
        <v>0.0002</v>
      </c>
      <c r="R345" s="206">
        <f>Q345*H345</f>
        <v>0.0806756</v>
      </c>
      <c r="S345" s="206">
        <v>0</v>
      </c>
      <c r="T345" s="207">
        <f>S345*H345</f>
        <v>0</v>
      </c>
      <c r="AR345" s="23" t="s">
        <v>253</v>
      </c>
      <c r="AT345" s="23" t="s">
        <v>208</v>
      </c>
      <c r="AU345" s="23" t="s">
        <v>84</v>
      </c>
      <c r="AY345" s="23" t="s">
        <v>205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3" t="s">
        <v>24</v>
      </c>
      <c r="BK345" s="204">
        <f>ROUND(I345*H345,2)</f>
        <v>0</v>
      </c>
      <c r="BL345" s="23" t="s">
        <v>253</v>
      </c>
      <c r="BM345" s="23" t="s">
        <v>3179</v>
      </c>
    </row>
    <row r="346" spans="2:51" s="12" customFormat="1" ht="13.5">
      <c r="B346" s="220"/>
      <c r="C346" s="221"/>
      <c r="D346" s="222" t="s">
        <v>255</v>
      </c>
      <c r="E346" s="223" t="s">
        <v>22</v>
      </c>
      <c r="F346" s="224" t="s">
        <v>3180</v>
      </c>
      <c r="G346" s="221"/>
      <c r="H346" s="225">
        <v>403.378</v>
      </c>
      <c r="I346" s="226"/>
      <c r="J346" s="221"/>
      <c r="K346" s="221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255</v>
      </c>
      <c r="AU346" s="231" t="s">
        <v>84</v>
      </c>
      <c r="AV346" s="12" t="s">
        <v>84</v>
      </c>
      <c r="AW346" s="12" t="s">
        <v>39</v>
      </c>
      <c r="AX346" s="12" t="s">
        <v>24</v>
      </c>
      <c r="AY346" s="231" t="s">
        <v>205</v>
      </c>
    </row>
    <row r="347" spans="2:65" s="1" customFormat="1" ht="31.5" customHeight="1">
      <c r="B347" s="40"/>
      <c r="C347" s="192" t="s">
        <v>1039</v>
      </c>
      <c r="D347" s="192" t="s">
        <v>208</v>
      </c>
      <c r="E347" s="193" t="s">
        <v>3181</v>
      </c>
      <c r="F347" s="194" t="s">
        <v>3182</v>
      </c>
      <c r="G347" s="195" t="s">
        <v>494</v>
      </c>
      <c r="H347" s="196">
        <v>403.378</v>
      </c>
      <c r="I347" s="197"/>
      <c r="J347" s="198">
        <f>ROUND(I347*H347,2)</f>
        <v>0</v>
      </c>
      <c r="K347" s="194" t="s">
        <v>466</v>
      </c>
      <c r="L347" s="60"/>
      <c r="M347" s="199" t="s">
        <v>22</v>
      </c>
      <c r="N347" s="205" t="s">
        <v>46</v>
      </c>
      <c r="O347" s="41"/>
      <c r="P347" s="206">
        <f>O347*H347</f>
        <v>0</v>
      </c>
      <c r="Q347" s="206">
        <v>0.00029</v>
      </c>
      <c r="R347" s="206">
        <f>Q347*H347</f>
        <v>0.11697961999999999</v>
      </c>
      <c r="S347" s="206">
        <v>0</v>
      </c>
      <c r="T347" s="207">
        <f>S347*H347</f>
        <v>0</v>
      </c>
      <c r="AR347" s="23" t="s">
        <v>253</v>
      </c>
      <c r="AT347" s="23" t="s">
        <v>208</v>
      </c>
      <c r="AU347" s="23" t="s">
        <v>84</v>
      </c>
      <c r="AY347" s="23" t="s">
        <v>205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3" t="s">
        <v>24</v>
      </c>
      <c r="BK347" s="204">
        <f>ROUND(I347*H347,2)</f>
        <v>0</v>
      </c>
      <c r="BL347" s="23" t="s">
        <v>253</v>
      </c>
      <c r="BM347" s="23" t="s">
        <v>3183</v>
      </c>
    </row>
    <row r="348" spans="2:63" s="10" customFormat="1" ht="37.35" customHeight="1">
      <c r="B348" s="175"/>
      <c r="C348" s="176"/>
      <c r="D348" s="177" t="s">
        <v>74</v>
      </c>
      <c r="E348" s="178" t="s">
        <v>202</v>
      </c>
      <c r="F348" s="178" t="s">
        <v>203</v>
      </c>
      <c r="G348" s="176"/>
      <c r="H348" s="176"/>
      <c r="I348" s="179"/>
      <c r="J348" s="180">
        <f>BK348</f>
        <v>0</v>
      </c>
      <c r="K348" s="176"/>
      <c r="L348" s="181"/>
      <c r="M348" s="182"/>
      <c r="N348" s="183"/>
      <c r="O348" s="183"/>
      <c r="P348" s="184">
        <f>P349</f>
        <v>0</v>
      </c>
      <c r="Q348" s="183"/>
      <c r="R348" s="184">
        <f>R349</f>
        <v>0</v>
      </c>
      <c r="S348" s="183"/>
      <c r="T348" s="185">
        <f>T349</f>
        <v>0</v>
      </c>
      <c r="AR348" s="186" t="s">
        <v>204</v>
      </c>
      <c r="AT348" s="187" t="s">
        <v>74</v>
      </c>
      <c r="AU348" s="187" t="s">
        <v>75</v>
      </c>
      <c r="AY348" s="186" t="s">
        <v>205</v>
      </c>
      <c r="BK348" s="188">
        <f>BK349</f>
        <v>0</v>
      </c>
    </row>
    <row r="349" spans="2:63" s="10" customFormat="1" ht="19.9" customHeight="1">
      <c r="B349" s="175"/>
      <c r="C349" s="176"/>
      <c r="D349" s="189" t="s">
        <v>74</v>
      </c>
      <c r="E349" s="190" t="s">
        <v>2439</v>
      </c>
      <c r="F349" s="190" t="s">
        <v>2440</v>
      </c>
      <c r="G349" s="176"/>
      <c r="H349" s="176"/>
      <c r="I349" s="179"/>
      <c r="J349" s="191">
        <f>BK349</f>
        <v>0</v>
      </c>
      <c r="K349" s="176"/>
      <c r="L349" s="181"/>
      <c r="M349" s="182"/>
      <c r="N349" s="183"/>
      <c r="O349" s="183"/>
      <c r="P349" s="184">
        <f>P350</f>
        <v>0</v>
      </c>
      <c r="Q349" s="183"/>
      <c r="R349" s="184">
        <f>R350</f>
        <v>0</v>
      </c>
      <c r="S349" s="183"/>
      <c r="T349" s="185">
        <f>T350</f>
        <v>0</v>
      </c>
      <c r="AR349" s="186" t="s">
        <v>204</v>
      </c>
      <c r="AT349" s="187" t="s">
        <v>74</v>
      </c>
      <c r="AU349" s="187" t="s">
        <v>24</v>
      </c>
      <c r="AY349" s="186" t="s">
        <v>205</v>
      </c>
      <c r="BK349" s="188">
        <f>BK350</f>
        <v>0</v>
      </c>
    </row>
    <row r="350" spans="2:65" s="1" customFormat="1" ht="22.5" customHeight="1">
      <c r="B350" s="40"/>
      <c r="C350" s="192" t="s">
        <v>1064</v>
      </c>
      <c r="D350" s="192" t="s">
        <v>208</v>
      </c>
      <c r="E350" s="193" t="s">
        <v>2442</v>
      </c>
      <c r="F350" s="194" t="s">
        <v>2443</v>
      </c>
      <c r="G350" s="195" t="s">
        <v>211</v>
      </c>
      <c r="H350" s="196">
        <v>1</v>
      </c>
      <c r="I350" s="197"/>
      <c r="J350" s="198">
        <f>ROUND(I350*H350,2)</f>
        <v>0</v>
      </c>
      <c r="K350" s="194" t="s">
        <v>22</v>
      </c>
      <c r="L350" s="60"/>
      <c r="M350" s="199" t="s">
        <v>22</v>
      </c>
      <c r="N350" s="200" t="s">
        <v>46</v>
      </c>
      <c r="O350" s="201"/>
      <c r="P350" s="202">
        <f>O350*H350</f>
        <v>0</v>
      </c>
      <c r="Q350" s="202">
        <v>0</v>
      </c>
      <c r="R350" s="202">
        <f>Q350*H350</f>
        <v>0</v>
      </c>
      <c r="S350" s="202">
        <v>0</v>
      </c>
      <c r="T350" s="203">
        <f>S350*H350</f>
        <v>0</v>
      </c>
      <c r="AR350" s="23" t="s">
        <v>775</v>
      </c>
      <c r="AT350" s="23" t="s">
        <v>208</v>
      </c>
      <c r="AU350" s="23" t="s">
        <v>84</v>
      </c>
      <c r="AY350" s="23" t="s">
        <v>205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23" t="s">
        <v>24</v>
      </c>
      <c r="BK350" s="204">
        <f>ROUND(I350*H350,2)</f>
        <v>0</v>
      </c>
      <c r="BL350" s="23" t="s">
        <v>775</v>
      </c>
      <c r="BM350" s="23" t="s">
        <v>3184</v>
      </c>
    </row>
    <row r="351" spans="2:12" s="1" customFormat="1" ht="6.95" customHeight="1">
      <c r="B351" s="55"/>
      <c r="C351" s="56"/>
      <c r="D351" s="56"/>
      <c r="E351" s="56"/>
      <c r="F351" s="56"/>
      <c r="G351" s="56"/>
      <c r="H351" s="56"/>
      <c r="I351" s="138"/>
      <c r="J351" s="56"/>
      <c r="K351" s="56"/>
      <c r="L351" s="60"/>
    </row>
  </sheetData>
  <sheetProtection password="CC35" sheet="1" objects="1" scenarios="1" formatCells="0" formatColumns="0" formatRows="0" sort="0" autoFilter="0"/>
  <autoFilter ref="C98:K350"/>
  <mergeCells count="9"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133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3185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ROUND(J96,2)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ROUND(SUM(BE96:BE279),2)</f>
        <v>0</v>
      </c>
      <c r="G30" s="41"/>
      <c r="H30" s="41"/>
      <c r="I30" s="130">
        <v>0.21</v>
      </c>
      <c r="J30" s="129">
        <f>ROUND(ROUND((SUM(BE96:BE279)),2)*I30,2)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ROUND(SUM(BF96:BF279),2)</f>
        <v>0</v>
      </c>
      <c r="G31" s="41"/>
      <c r="H31" s="41"/>
      <c r="I31" s="130">
        <v>0.15</v>
      </c>
      <c r="J31" s="129">
        <f>ROUND(ROUND((SUM(BF96:BF279)),2)*I31,2)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ROUND(SUM(BG96:BG279),2)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ROUND(SUM(BH96:BH279),2)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ROUND(SUM(BI96:BI279),2)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16 - SO 11-Garáž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J96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J97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J98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J112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J126</f>
        <v>0</v>
      </c>
      <c r="K60" s="161"/>
    </row>
    <row r="61" spans="2:11" s="8" customFormat="1" ht="19.9" customHeight="1">
      <c r="B61" s="155"/>
      <c r="C61" s="156"/>
      <c r="D61" s="157" t="s">
        <v>432</v>
      </c>
      <c r="E61" s="158"/>
      <c r="F61" s="158"/>
      <c r="G61" s="158"/>
      <c r="H61" s="158"/>
      <c r="I61" s="159"/>
      <c r="J61" s="160">
        <f>J139</f>
        <v>0</v>
      </c>
      <c r="K61" s="161"/>
    </row>
    <row r="62" spans="2:11" s="8" customFormat="1" ht="19.9" customHeight="1">
      <c r="B62" s="155"/>
      <c r="C62" s="156"/>
      <c r="D62" s="157" t="s">
        <v>433</v>
      </c>
      <c r="E62" s="158"/>
      <c r="F62" s="158"/>
      <c r="G62" s="158"/>
      <c r="H62" s="158"/>
      <c r="I62" s="159"/>
      <c r="J62" s="160">
        <f>J144</f>
        <v>0</v>
      </c>
      <c r="K62" s="161"/>
    </row>
    <row r="63" spans="2:11" s="8" customFormat="1" ht="19.9" customHeight="1">
      <c r="B63" s="155"/>
      <c r="C63" s="156"/>
      <c r="D63" s="157" t="s">
        <v>434</v>
      </c>
      <c r="E63" s="158"/>
      <c r="F63" s="158"/>
      <c r="G63" s="158"/>
      <c r="H63" s="158"/>
      <c r="I63" s="159"/>
      <c r="J63" s="160">
        <f>J177</f>
        <v>0</v>
      </c>
      <c r="K63" s="161"/>
    </row>
    <row r="64" spans="2:11" s="8" customFormat="1" ht="19.9" customHeight="1">
      <c r="B64" s="155"/>
      <c r="C64" s="156"/>
      <c r="D64" s="157" t="s">
        <v>436</v>
      </c>
      <c r="E64" s="158"/>
      <c r="F64" s="158"/>
      <c r="G64" s="158"/>
      <c r="H64" s="158"/>
      <c r="I64" s="159"/>
      <c r="J64" s="160">
        <f>J188</f>
        <v>0</v>
      </c>
      <c r="K64" s="161"/>
    </row>
    <row r="65" spans="2:11" s="7" customFormat="1" ht="24.95" customHeight="1">
      <c r="B65" s="148"/>
      <c r="C65" s="149"/>
      <c r="D65" s="150" t="s">
        <v>244</v>
      </c>
      <c r="E65" s="151"/>
      <c r="F65" s="151"/>
      <c r="G65" s="151"/>
      <c r="H65" s="151"/>
      <c r="I65" s="152"/>
      <c r="J65" s="153">
        <f>J190</f>
        <v>0</v>
      </c>
      <c r="K65" s="154"/>
    </row>
    <row r="66" spans="2:11" s="8" customFormat="1" ht="19.9" customHeight="1">
      <c r="B66" s="155"/>
      <c r="C66" s="156"/>
      <c r="D66" s="157" t="s">
        <v>437</v>
      </c>
      <c r="E66" s="158"/>
      <c r="F66" s="158"/>
      <c r="G66" s="158"/>
      <c r="H66" s="158"/>
      <c r="I66" s="159"/>
      <c r="J66" s="160">
        <f>J191</f>
        <v>0</v>
      </c>
      <c r="K66" s="161"/>
    </row>
    <row r="67" spans="2:11" s="8" customFormat="1" ht="19.9" customHeight="1">
      <c r="B67" s="155"/>
      <c r="C67" s="156"/>
      <c r="D67" s="157" t="s">
        <v>438</v>
      </c>
      <c r="E67" s="158"/>
      <c r="F67" s="158"/>
      <c r="G67" s="158"/>
      <c r="H67" s="158"/>
      <c r="I67" s="159"/>
      <c r="J67" s="160">
        <f>J206</f>
        <v>0</v>
      </c>
      <c r="K67" s="161"/>
    </row>
    <row r="68" spans="2:11" s="8" customFormat="1" ht="19.9" customHeight="1">
      <c r="B68" s="155"/>
      <c r="C68" s="156"/>
      <c r="D68" s="157" t="s">
        <v>439</v>
      </c>
      <c r="E68" s="158"/>
      <c r="F68" s="158"/>
      <c r="G68" s="158"/>
      <c r="H68" s="158"/>
      <c r="I68" s="159"/>
      <c r="J68" s="160">
        <f>J223</f>
        <v>0</v>
      </c>
      <c r="K68" s="161"/>
    </row>
    <row r="69" spans="2:11" s="8" customFormat="1" ht="19.9" customHeight="1">
      <c r="B69" s="155"/>
      <c r="C69" s="156"/>
      <c r="D69" s="157" t="s">
        <v>445</v>
      </c>
      <c r="E69" s="158"/>
      <c r="F69" s="158"/>
      <c r="G69" s="158"/>
      <c r="H69" s="158"/>
      <c r="I69" s="159"/>
      <c r="J69" s="160">
        <f>J233</f>
        <v>0</v>
      </c>
      <c r="K69" s="161"/>
    </row>
    <row r="70" spans="2:11" s="8" customFormat="1" ht="19.9" customHeight="1">
      <c r="B70" s="155"/>
      <c r="C70" s="156"/>
      <c r="D70" s="157" t="s">
        <v>447</v>
      </c>
      <c r="E70" s="158"/>
      <c r="F70" s="158"/>
      <c r="G70" s="158"/>
      <c r="H70" s="158"/>
      <c r="I70" s="159"/>
      <c r="J70" s="160">
        <f>J240</f>
        <v>0</v>
      </c>
      <c r="K70" s="161"/>
    </row>
    <row r="71" spans="2:11" s="8" customFormat="1" ht="19.9" customHeight="1">
      <c r="B71" s="155"/>
      <c r="C71" s="156"/>
      <c r="D71" s="157" t="s">
        <v>448</v>
      </c>
      <c r="E71" s="158"/>
      <c r="F71" s="158"/>
      <c r="G71" s="158"/>
      <c r="H71" s="158"/>
      <c r="I71" s="159"/>
      <c r="J71" s="160">
        <f>J255</f>
        <v>0</v>
      </c>
      <c r="K71" s="161"/>
    </row>
    <row r="72" spans="2:11" s="8" customFormat="1" ht="19.9" customHeight="1">
      <c r="B72" s="155"/>
      <c r="C72" s="156"/>
      <c r="D72" s="157" t="s">
        <v>449</v>
      </c>
      <c r="E72" s="158"/>
      <c r="F72" s="158"/>
      <c r="G72" s="158"/>
      <c r="H72" s="158"/>
      <c r="I72" s="159"/>
      <c r="J72" s="160">
        <f>J264</f>
        <v>0</v>
      </c>
      <c r="K72" s="161"/>
    </row>
    <row r="73" spans="2:11" s="8" customFormat="1" ht="19.9" customHeight="1">
      <c r="B73" s="155"/>
      <c r="C73" s="156"/>
      <c r="D73" s="157" t="s">
        <v>3186</v>
      </c>
      <c r="E73" s="158"/>
      <c r="F73" s="158"/>
      <c r="G73" s="158"/>
      <c r="H73" s="158"/>
      <c r="I73" s="159"/>
      <c r="J73" s="160">
        <f>J270</f>
        <v>0</v>
      </c>
      <c r="K73" s="161"/>
    </row>
    <row r="74" spans="2:11" s="8" customFormat="1" ht="19.9" customHeight="1">
      <c r="B74" s="155"/>
      <c r="C74" s="156"/>
      <c r="D74" s="157" t="s">
        <v>455</v>
      </c>
      <c r="E74" s="158"/>
      <c r="F74" s="158"/>
      <c r="G74" s="158"/>
      <c r="H74" s="158"/>
      <c r="I74" s="159"/>
      <c r="J74" s="160">
        <f>J273</f>
        <v>0</v>
      </c>
      <c r="K74" s="161"/>
    </row>
    <row r="75" spans="2:11" s="7" customFormat="1" ht="24.95" customHeight="1">
      <c r="B75" s="148"/>
      <c r="C75" s="149"/>
      <c r="D75" s="150" t="s">
        <v>186</v>
      </c>
      <c r="E75" s="151"/>
      <c r="F75" s="151"/>
      <c r="G75" s="151"/>
      <c r="H75" s="151"/>
      <c r="I75" s="152"/>
      <c r="J75" s="153">
        <f>J277</f>
        <v>0</v>
      </c>
      <c r="K75" s="154"/>
    </row>
    <row r="76" spans="2:11" s="8" customFormat="1" ht="19.9" customHeight="1">
      <c r="B76" s="155"/>
      <c r="C76" s="156"/>
      <c r="D76" s="157" t="s">
        <v>456</v>
      </c>
      <c r="E76" s="158"/>
      <c r="F76" s="158"/>
      <c r="G76" s="158"/>
      <c r="H76" s="158"/>
      <c r="I76" s="159"/>
      <c r="J76" s="160">
        <f>J278</f>
        <v>0</v>
      </c>
      <c r="K76" s="161"/>
    </row>
    <row r="77" spans="2:11" s="1" customFormat="1" ht="21.75" customHeight="1">
      <c r="B77" s="40"/>
      <c r="C77" s="41"/>
      <c r="D77" s="41"/>
      <c r="E77" s="41"/>
      <c r="F77" s="41"/>
      <c r="G77" s="41"/>
      <c r="H77" s="41"/>
      <c r="I77" s="117"/>
      <c r="J77" s="41"/>
      <c r="K77" s="44"/>
    </row>
    <row r="78" spans="2:11" s="1" customFormat="1" ht="6.95" customHeight="1">
      <c r="B78" s="55"/>
      <c r="C78" s="56"/>
      <c r="D78" s="56"/>
      <c r="E78" s="56"/>
      <c r="F78" s="56"/>
      <c r="G78" s="56"/>
      <c r="H78" s="56"/>
      <c r="I78" s="138"/>
      <c r="J78" s="56"/>
      <c r="K78" s="57"/>
    </row>
    <row r="82" spans="2:12" s="1" customFormat="1" ht="6.95" customHeight="1">
      <c r="B82" s="58"/>
      <c r="C82" s="59"/>
      <c r="D82" s="59"/>
      <c r="E82" s="59"/>
      <c r="F82" s="59"/>
      <c r="G82" s="59"/>
      <c r="H82" s="59"/>
      <c r="I82" s="141"/>
      <c r="J82" s="59"/>
      <c r="K82" s="59"/>
      <c r="L82" s="60"/>
    </row>
    <row r="83" spans="2:12" s="1" customFormat="1" ht="36.95" customHeight="1">
      <c r="B83" s="40"/>
      <c r="C83" s="61" t="s">
        <v>188</v>
      </c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4.45" customHeight="1">
      <c r="B85" s="40"/>
      <c r="C85" s="64" t="s">
        <v>18</v>
      </c>
      <c r="D85" s="62"/>
      <c r="E85" s="62"/>
      <c r="F85" s="62"/>
      <c r="G85" s="62"/>
      <c r="H85" s="62"/>
      <c r="I85" s="162"/>
      <c r="J85" s="62"/>
      <c r="K85" s="62"/>
      <c r="L85" s="60"/>
    </row>
    <row r="86" spans="2:12" s="1" customFormat="1" ht="22.5" customHeight="1">
      <c r="B86" s="40"/>
      <c r="C86" s="62"/>
      <c r="D86" s="62"/>
      <c r="E86" s="385" t="str">
        <f>E7</f>
        <v>Rekonstrukce a dostavba Střediska volného času</v>
      </c>
      <c r="F86" s="386"/>
      <c r="G86" s="386"/>
      <c r="H86" s="386"/>
      <c r="I86" s="162"/>
      <c r="J86" s="62"/>
      <c r="K86" s="62"/>
      <c r="L86" s="60"/>
    </row>
    <row r="87" spans="2:12" s="1" customFormat="1" ht="14.45" customHeight="1">
      <c r="B87" s="40"/>
      <c r="C87" s="64" t="s">
        <v>179</v>
      </c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23.25" customHeight="1">
      <c r="B88" s="40"/>
      <c r="C88" s="62"/>
      <c r="D88" s="62"/>
      <c r="E88" s="361" t="str">
        <f>E9</f>
        <v>TRUTNOV 16 - SO 11-Garáž</v>
      </c>
      <c r="F88" s="387"/>
      <c r="G88" s="387"/>
      <c r="H88" s="387"/>
      <c r="I88" s="162"/>
      <c r="J88" s="62"/>
      <c r="K88" s="62"/>
      <c r="L88" s="60"/>
    </row>
    <row r="89" spans="2:12" s="1" customFormat="1" ht="6.95" customHeight="1">
      <c r="B89" s="40"/>
      <c r="C89" s="62"/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18" customHeight="1">
      <c r="B90" s="40"/>
      <c r="C90" s="64" t="s">
        <v>25</v>
      </c>
      <c r="D90" s="62"/>
      <c r="E90" s="62"/>
      <c r="F90" s="163" t="str">
        <f>F12</f>
        <v>Trutnov Na Nivách 568</v>
      </c>
      <c r="G90" s="62"/>
      <c r="H90" s="62"/>
      <c r="I90" s="164" t="s">
        <v>27</v>
      </c>
      <c r="J90" s="72" t="str">
        <f>IF(J12="","",J12)</f>
        <v>7. 1. 2017</v>
      </c>
      <c r="K90" s="62"/>
      <c r="L90" s="60"/>
    </row>
    <row r="91" spans="2:12" s="1" customFormat="1" ht="6.95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3.5">
      <c r="B92" s="40"/>
      <c r="C92" s="64" t="s">
        <v>31</v>
      </c>
      <c r="D92" s="62"/>
      <c r="E92" s="62"/>
      <c r="F92" s="163" t="str">
        <f>E15</f>
        <v>Město Trutnov</v>
      </c>
      <c r="G92" s="62"/>
      <c r="H92" s="62"/>
      <c r="I92" s="164" t="s">
        <v>37</v>
      </c>
      <c r="J92" s="163" t="str">
        <f>E21</f>
        <v>JIKA CZ  Hradec Králové</v>
      </c>
      <c r="K92" s="62"/>
      <c r="L92" s="60"/>
    </row>
    <row r="93" spans="2:12" s="1" customFormat="1" ht="14.45" customHeight="1">
      <c r="B93" s="40"/>
      <c r="C93" s="64" t="s">
        <v>35</v>
      </c>
      <c r="D93" s="62"/>
      <c r="E93" s="62"/>
      <c r="F93" s="163" t="str">
        <f>IF(E18="","",E18)</f>
        <v/>
      </c>
      <c r="G93" s="62"/>
      <c r="H93" s="62"/>
      <c r="I93" s="162"/>
      <c r="J93" s="62"/>
      <c r="K93" s="62"/>
      <c r="L93" s="60"/>
    </row>
    <row r="94" spans="2:12" s="1" customFormat="1" ht="10.35" customHeight="1">
      <c r="B94" s="40"/>
      <c r="C94" s="62"/>
      <c r="D94" s="62"/>
      <c r="E94" s="62"/>
      <c r="F94" s="62"/>
      <c r="G94" s="62"/>
      <c r="H94" s="62"/>
      <c r="I94" s="162"/>
      <c r="J94" s="62"/>
      <c r="K94" s="62"/>
      <c r="L94" s="60"/>
    </row>
    <row r="95" spans="2:20" s="9" customFormat="1" ht="29.25" customHeight="1">
      <c r="B95" s="165"/>
      <c r="C95" s="166" t="s">
        <v>189</v>
      </c>
      <c r="D95" s="167" t="s">
        <v>60</v>
      </c>
      <c r="E95" s="167" t="s">
        <v>56</v>
      </c>
      <c r="F95" s="167" t="s">
        <v>190</v>
      </c>
      <c r="G95" s="167" t="s">
        <v>191</v>
      </c>
      <c r="H95" s="167" t="s">
        <v>192</v>
      </c>
      <c r="I95" s="168" t="s">
        <v>193</v>
      </c>
      <c r="J95" s="167" t="s">
        <v>183</v>
      </c>
      <c r="K95" s="169" t="s">
        <v>194</v>
      </c>
      <c r="L95" s="170"/>
      <c r="M95" s="80" t="s">
        <v>195</v>
      </c>
      <c r="N95" s="81" t="s">
        <v>45</v>
      </c>
      <c r="O95" s="81" t="s">
        <v>196</v>
      </c>
      <c r="P95" s="81" t="s">
        <v>197</v>
      </c>
      <c r="Q95" s="81" t="s">
        <v>198</v>
      </c>
      <c r="R95" s="81" t="s">
        <v>199</v>
      </c>
      <c r="S95" s="81" t="s">
        <v>200</v>
      </c>
      <c r="T95" s="82" t="s">
        <v>201</v>
      </c>
    </row>
    <row r="96" spans="2:63" s="1" customFormat="1" ht="29.25" customHeight="1">
      <c r="B96" s="40"/>
      <c r="C96" s="86" t="s">
        <v>184</v>
      </c>
      <c r="D96" s="62"/>
      <c r="E96" s="62"/>
      <c r="F96" s="62"/>
      <c r="G96" s="62"/>
      <c r="H96" s="62"/>
      <c r="I96" s="162"/>
      <c r="J96" s="171">
        <f>BK96</f>
        <v>0</v>
      </c>
      <c r="K96" s="62"/>
      <c r="L96" s="60"/>
      <c r="M96" s="83"/>
      <c r="N96" s="84"/>
      <c r="O96" s="84"/>
      <c r="P96" s="172">
        <f>P97+P190+P277</f>
        <v>0</v>
      </c>
      <c r="Q96" s="84"/>
      <c r="R96" s="172">
        <f>R97+R190+R277</f>
        <v>116.95995434999998</v>
      </c>
      <c r="S96" s="84"/>
      <c r="T96" s="173">
        <f>T97+T190+T277</f>
        <v>0</v>
      </c>
      <c r="AT96" s="23" t="s">
        <v>74</v>
      </c>
      <c r="AU96" s="23" t="s">
        <v>185</v>
      </c>
      <c r="BK96" s="174">
        <f>BK97+BK190+BK277</f>
        <v>0</v>
      </c>
    </row>
    <row r="97" spans="2:63" s="10" customFormat="1" ht="37.35" customHeight="1">
      <c r="B97" s="175"/>
      <c r="C97" s="176"/>
      <c r="D97" s="177" t="s">
        <v>74</v>
      </c>
      <c r="E97" s="178" t="s">
        <v>224</v>
      </c>
      <c r="F97" s="178" t="s">
        <v>461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P98+P112+P126+P139+P144+P177+P188</f>
        <v>0</v>
      </c>
      <c r="Q97" s="183"/>
      <c r="R97" s="184">
        <f>R98+R112+R126+R139+R144+R177+R188</f>
        <v>115.40054370999998</v>
      </c>
      <c r="S97" s="183"/>
      <c r="T97" s="185">
        <f>T98+T112+T126+T139+T144+T177+T188</f>
        <v>0</v>
      </c>
      <c r="AR97" s="186" t="s">
        <v>24</v>
      </c>
      <c r="AT97" s="187" t="s">
        <v>74</v>
      </c>
      <c r="AU97" s="187" t="s">
        <v>75</v>
      </c>
      <c r="AY97" s="186" t="s">
        <v>205</v>
      </c>
      <c r="BK97" s="188">
        <f>BK98+BK112+BK126+BK139+BK144+BK177+BK188</f>
        <v>0</v>
      </c>
    </row>
    <row r="98" spans="2:63" s="10" customFormat="1" ht="19.9" customHeight="1">
      <c r="B98" s="175"/>
      <c r="C98" s="176"/>
      <c r="D98" s="189" t="s">
        <v>74</v>
      </c>
      <c r="E98" s="190" t="s">
        <v>24</v>
      </c>
      <c r="F98" s="190" t="s">
        <v>462</v>
      </c>
      <c r="G98" s="176"/>
      <c r="H98" s="176"/>
      <c r="I98" s="179"/>
      <c r="J98" s="191">
        <f>BK98</f>
        <v>0</v>
      </c>
      <c r="K98" s="176"/>
      <c r="L98" s="181"/>
      <c r="M98" s="182"/>
      <c r="N98" s="183"/>
      <c r="O98" s="183"/>
      <c r="P98" s="184">
        <f>SUM(P99:P111)</f>
        <v>0</v>
      </c>
      <c r="Q98" s="183"/>
      <c r="R98" s="184">
        <f>SUM(R99:R111)</f>
        <v>0</v>
      </c>
      <c r="S98" s="183"/>
      <c r="T98" s="185">
        <f>SUM(T99:T111)</f>
        <v>0</v>
      </c>
      <c r="AR98" s="186" t="s">
        <v>24</v>
      </c>
      <c r="AT98" s="187" t="s">
        <v>74</v>
      </c>
      <c r="AU98" s="187" t="s">
        <v>24</v>
      </c>
      <c r="AY98" s="186" t="s">
        <v>205</v>
      </c>
      <c r="BK98" s="188">
        <f>SUM(BK99:BK111)</f>
        <v>0</v>
      </c>
    </row>
    <row r="99" spans="2:65" s="1" customFormat="1" ht="22.5" customHeight="1">
      <c r="B99" s="40"/>
      <c r="C99" s="192" t="s">
        <v>24</v>
      </c>
      <c r="D99" s="192" t="s">
        <v>208</v>
      </c>
      <c r="E99" s="193" t="s">
        <v>2837</v>
      </c>
      <c r="F99" s="194" t="s">
        <v>2838</v>
      </c>
      <c r="G99" s="195" t="s">
        <v>465</v>
      </c>
      <c r="H99" s="196">
        <v>16.516</v>
      </c>
      <c r="I99" s="197"/>
      <c r="J99" s="198">
        <f>ROUND(I99*H99,2)</f>
        <v>0</v>
      </c>
      <c r="K99" s="194" t="s">
        <v>466</v>
      </c>
      <c r="L99" s="60"/>
      <c r="M99" s="199" t="s">
        <v>22</v>
      </c>
      <c r="N99" s="205" t="s">
        <v>46</v>
      </c>
      <c r="O99" s="41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23" t="s">
        <v>266</v>
      </c>
      <c r="AT99" s="23" t="s">
        <v>208</v>
      </c>
      <c r="AU99" s="23" t="s">
        <v>84</v>
      </c>
      <c r="AY99" s="23" t="s">
        <v>205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24</v>
      </c>
      <c r="BK99" s="204">
        <f>ROUND(I99*H99,2)</f>
        <v>0</v>
      </c>
      <c r="BL99" s="23" t="s">
        <v>266</v>
      </c>
      <c r="BM99" s="23" t="s">
        <v>3187</v>
      </c>
    </row>
    <row r="100" spans="2:51" s="12" customFormat="1" ht="13.5">
      <c r="B100" s="220"/>
      <c r="C100" s="221"/>
      <c r="D100" s="222" t="s">
        <v>255</v>
      </c>
      <c r="E100" s="223" t="s">
        <v>22</v>
      </c>
      <c r="F100" s="224" t="s">
        <v>3188</v>
      </c>
      <c r="G100" s="221"/>
      <c r="H100" s="225">
        <v>16.516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255</v>
      </c>
      <c r="AU100" s="231" t="s">
        <v>84</v>
      </c>
      <c r="AV100" s="12" t="s">
        <v>84</v>
      </c>
      <c r="AW100" s="12" t="s">
        <v>39</v>
      </c>
      <c r="AX100" s="12" t="s">
        <v>24</v>
      </c>
      <c r="AY100" s="231" t="s">
        <v>205</v>
      </c>
    </row>
    <row r="101" spans="2:65" s="1" customFormat="1" ht="22.5" customHeight="1">
      <c r="B101" s="40"/>
      <c r="C101" s="192" t="s">
        <v>84</v>
      </c>
      <c r="D101" s="192" t="s">
        <v>208</v>
      </c>
      <c r="E101" s="193" t="s">
        <v>2841</v>
      </c>
      <c r="F101" s="194" t="s">
        <v>2842</v>
      </c>
      <c r="G101" s="195" t="s">
        <v>465</v>
      </c>
      <c r="H101" s="196">
        <v>10.908</v>
      </c>
      <c r="I101" s="197"/>
      <c r="J101" s="198">
        <f>ROUND(I101*H101,2)</f>
        <v>0</v>
      </c>
      <c r="K101" s="194" t="s">
        <v>466</v>
      </c>
      <c r="L101" s="60"/>
      <c r="M101" s="199" t="s">
        <v>22</v>
      </c>
      <c r="N101" s="205" t="s">
        <v>46</v>
      </c>
      <c r="O101" s="41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23" t="s">
        <v>266</v>
      </c>
      <c r="AT101" s="23" t="s">
        <v>208</v>
      </c>
      <c r="AU101" s="23" t="s">
        <v>84</v>
      </c>
      <c r="AY101" s="23" t="s">
        <v>205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24</v>
      </c>
      <c r="BK101" s="204">
        <f>ROUND(I101*H101,2)</f>
        <v>0</v>
      </c>
      <c r="BL101" s="23" t="s">
        <v>266</v>
      </c>
      <c r="BM101" s="23" t="s">
        <v>3189</v>
      </c>
    </row>
    <row r="102" spans="2:51" s="12" customFormat="1" ht="13.5">
      <c r="B102" s="220"/>
      <c r="C102" s="221"/>
      <c r="D102" s="222" t="s">
        <v>255</v>
      </c>
      <c r="E102" s="223" t="s">
        <v>22</v>
      </c>
      <c r="F102" s="224" t="s">
        <v>3190</v>
      </c>
      <c r="G102" s="221"/>
      <c r="H102" s="225">
        <v>10.908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255</v>
      </c>
      <c r="AU102" s="231" t="s">
        <v>84</v>
      </c>
      <c r="AV102" s="12" t="s">
        <v>84</v>
      </c>
      <c r="AW102" s="12" t="s">
        <v>39</v>
      </c>
      <c r="AX102" s="12" t="s">
        <v>24</v>
      </c>
      <c r="AY102" s="231" t="s">
        <v>205</v>
      </c>
    </row>
    <row r="103" spans="2:65" s="1" customFormat="1" ht="22.5" customHeight="1">
      <c r="B103" s="40"/>
      <c r="C103" s="192" t="s">
        <v>204</v>
      </c>
      <c r="D103" s="192" t="s">
        <v>208</v>
      </c>
      <c r="E103" s="193" t="s">
        <v>2845</v>
      </c>
      <c r="F103" s="194" t="s">
        <v>2846</v>
      </c>
      <c r="G103" s="195" t="s">
        <v>465</v>
      </c>
      <c r="H103" s="196">
        <v>5.454</v>
      </c>
      <c r="I103" s="197"/>
      <c r="J103" s="198">
        <f>ROUND(I103*H103,2)</f>
        <v>0</v>
      </c>
      <c r="K103" s="194" t="s">
        <v>466</v>
      </c>
      <c r="L103" s="60"/>
      <c r="M103" s="199" t="s">
        <v>22</v>
      </c>
      <c r="N103" s="205" t="s">
        <v>46</v>
      </c>
      <c r="O103" s="41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3" t="s">
        <v>266</v>
      </c>
      <c r="AT103" s="23" t="s">
        <v>208</v>
      </c>
      <c r="AU103" s="23" t="s">
        <v>84</v>
      </c>
      <c r="AY103" s="23" t="s">
        <v>205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24</v>
      </c>
      <c r="BK103" s="204">
        <f>ROUND(I103*H103,2)</f>
        <v>0</v>
      </c>
      <c r="BL103" s="23" t="s">
        <v>266</v>
      </c>
      <c r="BM103" s="23" t="s">
        <v>3191</v>
      </c>
    </row>
    <row r="104" spans="2:51" s="12" customFormat="1" ht="13.5">
      <c r="B104" s="220"/>
      <c r="C104" s="221"/>
      <c r="D104" s="222" t="s">
        <v>255</v>
      </c>
      <c r="E104" s="223" t="s">
        <v>22</v>
      </c>
      <c r="F104" s="224" t="s">
        <v>3192</v>
      </c>
      <c r="G104" s="221"/>
      <c r="H104" s="225">
        <v>5.454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255</v>
      </c>
      <c r="AU104" s="231" t="s">
        <v>84</v>
      </c>
      <c r="AV104" s="12" t="s">
        <v>84</v>
      </c>
      <c r="AW104" s="12" t="s">
        <v>39</v>
      </c>
      <c r="AX104" s="12" t="s">
        <v>24</v>
      </c>
      <c r="AY104" s="231" t="s">
        <v>205</v>
      </c>
    </row>
    <row r="105" spans="2:65" s="1" customFormat="1" ht="22.5" customHeight="1">
      <c r="B105" s="40"/>
      <c r="C105" s="192" t="s">
        <v>266</v>
      </c>
      <c r="D105" s="192" t="s">
        <v>208</v>
      </c>
      <c r="E105" s="193" t="s">
        <v>473</v>
      </c>
      <c r="F105" s="194" t="s">
        <v>474</v>
      </c>
      <c r="G105" s="195" t="s">
        <v>465</v>
      </c>
      <c r="H105" s="196">
        <v>10.908</v>
      </c>
      <c r="I105" s="197"/>
      <c r="J105" s="198">
        <f>ROUND(I105*H105,2)</f>
        <v>0</v>
      </c>
      <c r="K105" s="194" t="s">
        <v>466</v>
      </c>
      <c r="L105" s="60"/>
      <c r="M105" s="199" t="s">
        <v>22</v>
      </c>
      <c r="N105" s="205" t="s">
        <v>46</v>
      </c>
      <c r="O105" s="41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3" t="s">
        <v>266</v>
      </c>
      <c r="AT105" s="23" t="s">
        <v>208</v>
      </c>
      <c r="AU105" s="23" t="s">
        <v>84</v>
      </c>
      <c r="AY105" s="23" t="s">
        <v>205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24</v>
      </c>
      <c r="BK105" s="204">
        <f>ROUND(I105*H105,2)</f>
        <v>0</v>
      </c>
      <c r="BL105" s="23" t="s">
        <v>266</v>
      </c>
      <c r="BM105" s="23" t="s">
        <v>3193</v>
      </c>
    </row>
    <row r="106" spans="2:65" s="1" customFormat="1" ht="22.5" customHeight="1">
      <c r="B106" s="40"/>
      <c r="C106" s="192" t="s">
        <v>271</v>
      </c>
      <c r="D106" s="192" t="s">
        <v>208</v>
      </c>
      <c r="E106" s="193" t="s">
        <v>2509</v>
      </c>
      <c r="F106" s="194" t="s">
        <v>2510</v>
      </c>
      <c r="G106" s="195" t="s">
        <v>465</v>
      </c>
      <c r="H106" s="196">
        <v>10.908</v>
      </c>
      <c r="I106" s="197"/>
      <c r="J106" s="198">
        <f>ROUND(I106*H106,2)</f>
        <v>0</v>
      </c>
      <c r="K106" s="194" t="s">
        <v>466</v>
      </c>
      <c r="L106" s="60"/>
      <c r="M106" s="199" t="s">
        <v>22</v>
      </c>
      <c r="N106" s="205" t="s">
        <v>46</v>
      </c>
      <c r="O106" s="41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3" t="s">
        <v>266</v>
      </c>
      <c r="AT106" s="23" t="s">
        <v>208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266</v>
      </c>
      <c r="BM106" s="23" t="s">
        <v>3194</v>
      </c>
    </row>
    <row r="107" spans="2:65" s="1" customFormat="1" ht="22.5" customHeight="1">
      <c r="B107" s="40"/>
      <c r="C107" s="192" t="s">
        <v>276</v>
      </c>
      <c r="D107" s="192" t="s">
        <v>208</v>
      </c>
      <c r="E107" s="193" t="s">
        <v>480</v>
      </c>
      <c r="F107" s="194" t="s">
        <v>481</v>
      </c>
      <c r="G107" s="195" t="s">
        <v>465</v>
      </c>
      <c r="H107" s="196">
        <v>10.908</v>
      </c>
      <c r="I107" s="197"/>
      <c r="J107" s="198">
        <f>ROUND(I107*H107,2)</f>
        <v>0</v>
      </c>
      <c r="K107" s="194" t="s">
        <v>466</v>
      </c>
      <c r="L107" s="60"/>
      <c r="M107" s="199" t="s">
        <v>22</v>
      </c>
      <c r="N107" s="205" t="s">
        <v>46</v>
      </c>
      <c r="O107" s="41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3" t="s">
        <v>266</v>
      </c>
      <c r="AT107" s="23" t="s">
        <v>208</v>
      </c>
      <c r="AU107" s="23" t="s">
        <v>84</v>
      </c>
      <c r="AY107" s="23" t="s">
        <v>205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24</v>
      </c>
      <c r="BK107" s="204">
        <f>ROUND(I107*H107,2)</f>
        <v>0</v>
      </c>
      <c r="BL107" s="23" t="s">
        <v>266</v>
      </c>
      <c r="BM107" s="23" t="s">
        <v>3195</v>
      </c>
    </row>
    <row r="108" spans="2:65" s="1" customFormat="1" ht="22.5" customHeight="1">
      <c r="B108" s="40"/>
      <c r="C108" s="192" t="s">
        <v>281</v>
      </c>
      <c r="D108" s="192" t="s">
        <v>208</v>
      </c>
      <c r="E108" s="193" t="s">
        <v>483</v>
      </c>
      <c r="F108" s="194" t="s">
        <v>484</v>
      </c>
      <c r="G108" s="195" t="s">
        <v>485</v>
      </c>
      <c r="H108" s="196">
        <v>19.634</v>
      </c>
      <c r="I108" s="197"/>
      <c r="J108" s="198">
        <f>ROUND(I108*H108,2)</f>
        <v>0</v>
      </c>
      <c r="K108" s="194" t="s">
        <v>466</v>
      </c>
      <c r="L108" s="60"/>
      <c r="M108" s="199" t="s">
        <v>22</v>
      </c>
      <c r="N108" s="205" t="s">
        <v>46</v>
      </c>
      <c r="O108" s="41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3" t="s">
        <v>266</v>
      </c>
      <c r="AT108" s="23" t="s">
        <v>208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266</v>
      </c>
      <c r="BM108" s="23" t="s">
        <v>3196</v>
      </c>
    </row>
    <row r="109" spans="2:51" s="12" customFormat="1" ht="13.5">
      <c r="B109" s="220"/>
      <c r="C109" s="221"/>
      <c r="D109" s="222" t="s">
        <v>255</v>
      </c>
      <c r="E109" s="223" t="s">
        <v>22</v>
      </c>
      <c r="F109" s="224" t="s">
        <v>3197</v>
      </c>
      <c r="G109" s="221"/>
      <c r="H109" s="225">
        <v>19.634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255</v>
      </c>
      <c r="AU109" s="231" t="s">
        <v>84</v>
      </c>
      <c r="AV109" s="12" t="s">
        <v>84</v>
      </c>
      <c r="AW109" s="12" t="s">
        <v>39</v>
      </c>
      <c r="AX109" s="12" t="s">
        <v>24</v>
      </c>
      <c r="AY109" s="231" t="s">
        <v>205</v>
      </c>
    </row>
    <row r="110" spans="2:65" s="1" customFormat="1" ht="22.5" customHeight="1">
      <c r="B110" s="40"/>
      <c r="C110" s="192" t="s">
        <v>286</v>
      </c>
      <c r="D110" s="192" t="s">
        <v>208</v>
      </c>
      <c r="E110" s="193" t="s">
        <v>492</v>
      </c>
      <c r="F110" s="194" t="s">
        <v>493</v>
      </c>
      <c r="G110" s="195" t="s">
        <v>494</v>
      </c>
      <c r="H110" s="196">
        <v>66.065</v>
      </c>
      <c r="I110" s="197"/>
      <c r="J110" s="198">
        <f>ROUND(I110*H110,2)</f>
        <v>0</v>
      </c>
      <c r="K110" s="194" t="s">
        <v>466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3" t="s">
        <v>266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266</v>
      </c>
      <c r="BM110" s="23" t="s">
        <v>3198</v>
      </c>
    </row>
    <row r="111" spans="2:51" s="12" customFormat="1" ht="13.5">
      <c r="B111" s="220"/>
      <c r="C111" s="221"/>
      <c r="D111" s="210" t="s">
        <v>255</v>
      </c>
      <c r="E111" s="232" t="s">
        <v>22</v>
      </c>
      <c r="F111" s="233" t="s">
        <v>3199</v>
      </c>
      <c r="G111" s="221"/>
      <c r="H111" s="234">
        <v>66.065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255</v>
      </c>
      <c r="AU111" s="231" t="s">
        <v>84</v>
      </c>
      <c r="AV111" s="12" t="s">
        <v>84</v>
      </c>
      <c r="AW111" s="12" t="s">
        <v>39</v>
      </c>
      <c r="AX111" s="12" t="s">
        <v>24</v>
      </c>
      <c r="AY111" s="231" t="s">
        <v>205</v>
      </c>
    </row>
    <row r="112" spans="2:63" s="10" customFormat="1" ht="29.85" customHeight="1">
      <c r="B112" s="175"/>
      <c r="C112" s="176"/>
      <c r="D112" s="189" t="s">
        <v>74</v>
      </c>
      <c r="E112" s="190" t="s">
        <v>84</v>
      </c>
      <c r="F112" s="190" t="s">
        <v>497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SUM(P113:P125)</f>
        <v>0</v>
      </c>
      <c r="Q112" s="183"/>
      <c r="R112" s="184">
        <f>SUM(R113:R125)</f>
        <v>55.66487186</v>
      </c>
      <c r="S112" s="183"/>
      <c r="T112" s="185">
        <f>SUM(T113:T125)</f>
        <v>0</v>
      </c>
      <c r="AR112" s="186" t="s">
        <v>24</v>
      </c>
      <c r="AT112" s="187" t="s">
        <v>74</v>
      </c>
      <c r="AU112" s="187" t="s">
        <v>24</v>
      </c>
      <c r="AY112" s="186" t="s">
        <v>205</v>
      </c>
      <c r="BK112" s="188">
        <f>SUM(BK113:BK125)</f>
        <v>0</v>
      </c>
    </row>
    <row r="113" spans="2:65" s="1" customFormat="1" ht="22.5" customHeight="1">
      <c r="B113" s="40"/>
      <c r="C113" s="192" t="s">
        <v>291</v>
      </c>
      <c r="D113" s="192" t="s">
        <v>208</v>
      </c>
      <c r="E113" s="193" t="s">
        <v>2856</v>
      </c>
      <c r="F113" s="194" t="s">
        <v>2857</v>
      </c>
      <c r="G113" s="195" t="s">
        <v>465</v>
      </c>
      <c r="H113" s="196">
        <v>9.188</v>
      </c>
      <c r="I113" s="197"/>
      <c r="J113" s="198">
        <f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>O113*H113</f>
        <v>0</v>
      </c>
      <c r="Q113" s="206">
        <v>2.45329</v>
      </c>
      <c r="R113" s="206">
        <f>Q113*H113</f>
        <v>22.54082852</v>
      </c>
      <c r="S113" s="206">
        <v>0</v>
      </c>
      <c r="T113" s="207">
        <f>S113*H113</f>
        <v>0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24</v>
      </c>
      <c r="BK113" s="204">
        <f>ROUND(I113*H113,2)</f>
        <v>0</v>
      </c>
      <c r="BL113" s="23" t="s">
        <v>266</v>
      </c>
      <c r="BM113" s="23" t="s">
        <v>3200</v>
      </c>
    </row>
    <row r="114" spans="2:51" s="12" customFormat="1" ht="13.5">
      <c r="B114" s="220"/>
      <c r="C114" s="221"/>
      <c r="D114" s="222" t="s">
        <v>255</v>
      </c>
      <c r="E114" s="223" t="s">
        <v>22</v>
      </c>
      <c r="F114" s="224" t="s">
        <v>3201</v>
      </c>
      <c r="G114" s="221"/>
      <c r="H114" s="225">
        <v>9.188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255</v>
      </c>
      <c r="AU114" s="231" t="s">
        <v>84</v>
      </c>
      <c r="AV114" s="12" t="s">
        <v>84</v>
      </c>
      <c r="AW114" s="12" t="s">
        <v>39</v>
      </c>
      <c r="AX114" s="12" t="s">
        <v>24</v>
      </c>
      <c r="AY114" s="231" t="s">
        <v>205</v>
      </c>
    </row>
    <row r="115" spans="2:65" s="1" customFormat="1" ht="22.5" customHeight="1">
      <c r="B115" s="40"/>
      <c r="C115" s="192" t="s">
        <v>29</v>
      </c>
      <c r="D115" s="192" t="s">
        <v>208</v>
      </c>
      <c r="E115" s="193" t="s">
        <v>520</v>
      </c>
      <c r="F115" s="194" t="s">
        <v>521</v>
      </c>
      <c r="G115" s="195" t="s">
        <v>494</v>
      </c>
      <c r="H115" s="196">
        <v>4.725</v>
      </c>
      <c r="I115" s="197"/>
      <c r="J115" s="198">
        <f>ROUND(I115*H115,2)</f>
        <v>0</v>
      </c>
      <c r="K115" s="194" t="s">
        <v>466</v>
      </c>
      <c r="L115" s="60"/>
      <c r="M115" s="199" t="s">
        <v>22</v>
      </c>
      <c r="N115" s="205" t="s">
        <v>46</v>
      </c>
      <c r="O115" s="41"/>
      <c r="P115" s="206">
        <f>O115*H115</f>
        <v>0</v>
      </c>
      <c r="Q115" s="206">
        <v>0.00103</v>
      </c>
      <c r="R115" s="206">
        <f>Q115*H115</f>
        <v>0.00486675</v>
      </c>
      <c r="S115" s="206">
        <v>0</v>
      </c>
      <c r="T115" s="207">
        <f>S115*H115</f>
        <v>0</v>
      </c>
      <c r="AR115" s="23" t="s">
        <v>266</v>
      </c>
      <c r="AT115" s="23" t="s">
        <v>208</v>
      </c>
      <c r="AU115" s="23" t="s">
        <v>84</v>
      </c>
      <c r="AY115" s="23" t="s">
        <v>205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24</v>
      </c>
      <c r="BK115" s="204">
        <f>ROUND(I115*H115,2)</f>
        <v>0</v>
      </c>
      <c r="BL115" s="23" t="s">
        <v>266</v>
      </c>
      <c r="BM115" s="23" t="s">
        <v>3202</v>
      </c>
    </row>
    <row r="116" spans="2:51" s="12" customFormat="1" ht="13.5">
      <c r="B116" s="220"/>
      <c r="C116" s="221"/>
      <c r="D116" s="222" t="s">
        <v>255</v>
      </c>
      <c r="E116" s="223" t="s">
        <v>22</v>
      </c>
      <c r="F116" s="224" t="s">
        <v>3203</v>
      </c>
      <c r="G116" s="221"/>
      <c r="H116" s="225">
        <v>4.725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255</v>
      </c>
      <c r="AU116" s="231" t="s">
        <v>84</v>
      </c>
      <c r="AV116" s="12" t="s">
        <v>84</v>
      </c>
      <c r="AW116" s="12" t="s">
        <v>39</v>
      </c>
      <c r="AX116" s="12" t="s">
        <v>24</v>
      </c>
      <c r="AY116" s="231" t="s">
        <v>205</v>
      </c>
    </row>
    <row r="117" spans="2:65" s="1" customFormat="1" ht="22.5" customHeight="1">
      <c r="B117" s="40"/>
      <c r="C117" s="192" t="s">
        <v>300</v>
      </c>
      <c r="D117" s="192" t="s">
        <v>208</v>
      </c>
      <c r="E117" s="193" t="s">
        <v>524</v>
      </c>
      <c r="F117" s="194" t="s">
        <v>525</v>
      </c>
      <c r="G117" s="195" t="s">
        <v>494</v>
      </c>
      <c r="H117" s="196">
        <v>4.725</v>
      </c>
      <c r="I117" s="197"/>
      <c r="J117" s="198">
        <f>ROUND(I117*H117,2)</f>
        <v>0</v>
      </c>
      <c r="K117" s="194" t="s">
        <v>466</v>
      </c>
      <c r="L117" s="60"/>
      <c r="M117" s="199" t="s">
        <v>22</v>
      </c>
      <c r="N117" s="205" t="s">
        <v>46</v>
      </c>
      <c r="O117" s="41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3" t="s">
        <v>266</v>
      </c>
      <c r="AT117" s="23" t="s">
        <v>208</v>
      </c>
      <c r="AU117" s="23" t="s">
        <v>84</v>
      </c>
      <c r="AY117" s="23" t="s">
        <v>205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24</v>
      </c>
      <c r="BK117" s="204">
        <f>ROUND(I117*H117,2)</f>
        <v>0</v>
      </c>
      <c r="BL117" s="23" t="s">
        <v>266</v>
      </c>
      <c r="BM117" s="23" t="s">
        <v>3204</v>
      </c>
    </row>
    <row r="118" spans="2:65" s="1" customFormat="1" ht="22.5" customHeight="1">
      <c r="B118" s="40"/>
      <c r="C118" s="192" t="s">
        <v>305</v>
      </c>
      <c r="D118" s="192" t="s">
        <v>208</v>
      </c>
      <c r="E118" s="193" t="s">
        <v>2863</v>
      </c>
      <c r="F118" s="194" t="s">
        <v>2864</v>
      </c>
      <c r="G118" s="195" t="s">
        <v>485</v>
      </c>
      <c r="H118" s="196">
        <v>0.374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1.05306</v>
      </c>
      <c r="R118" s="206">
        <f>Q118*H118</f>
        <v>0.39384444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3205</v>
      </c>
    </row>
    <row r="119" spans="2:51" s="12" customFormat="1" ht="13.5">
      <c r="B119" s="220"/>
      <c r="C119" s="221"/>
      <c r="D119" s="222" t="s">
        <v>255</v>
      </c>
      <c r="E119" s="223" t="s">
        <v>22</v>
      </c>
      <c r="F119" s="224" t="s">
        <v>3206</v>
      </c>
      <c r="G119" s="221"/>
      <c r="H119" s="225">
        <v>0.374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255</v>
      </c>
      <c r="AU119" s="231" t="s">
        <v>84</v>
      </c>
      <c r="AV119" s="12" t="s">
        <v>84</v>
      </c>
      <c r="AW119" s="12" t="s">
        <v>39</v>
      </c>
      <c r="AX119" s="12" t="s">
        <v>24</v>
      </c>
      <c r="AY119" s="231" t="s">
        <v>205</v>
      </c>
    </row>
    <row r="120" spans="2:65" s="1" customFormat="1" ht="22.5" customHeight="1">
      <c r="B120" s="40"/>
      <c r="C120" s="192" t="s">
        <v>310</v>
      </c>
      <c r="D120" s="192" t="s">
        <v>208</v>
      </c>
      <c r="E120" s="193" t="s">
        <v>2867</v>
      </c>
      <c r="F120" s="194" t="s">
        <v>2868</v>
      </c>
      <c r="G120" s="195" t="s">
        <v>465</v>
      </c>
      <c r="H120" s="196">
        <v>12.594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2.25634</v>
      </c>
      <c r="R120" s="206">
        <f>Q120*H120</f>
        <v>28.416345959999997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3207</v>
      </c>
    </row>
    <row r="121" spans="2:51" s="12" customFormat="1" ht="13.5">
      <c r="B121" s="220"/>
      <c r="C121" s="221"/>
      <c r="D121" s="222" t="s">
        <v>255</v>
      </c>
      <c r="E121" s="223" t="s">
        <v>22</v>
      </c>
      <c r="F121" s="224" t="s">
        <v>3208</v>
      </c>
      <c r="G121" s="221"/>
      <c r="H121" s="225">
        <v>12.594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24</v>
      </c>
      <c r="AY121" s="231" t="s">
        <v>205</v>
      </c>
    </row>
    <row r="122" spans="2:65" s="1" customFormat="1" ht="31.5" customHeight="1">
      <c r="B122" s="40"/>
      <c r="C122" s="192" t="s">
        <v>315</v>
      </c>
      <c r="D122" s="192" t="s">
        <v>208</v>
      </c>
      <c r="E122" s="193" t="s">
        <v>2871</v>
      </c>
      <c r="F122" s="194" t="s">
        <v>2872</v>
      </c>
      <c r="G122" s="195" t="s">
        <v>494</v>
      </c>
      <c r="H122" s="196">
        <v>7.575</v>
      </c>
      <c r="I122" s="197"/>
      <c r="J122" s="198">
        <f>ROUND(I122*H122,2)</f>
        <v>0</v>
      </c>
      <c r="K122" s="194" t="s">
        <v>466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0.55291</v>
      </c>
      <c r="R122" s="206">
        <f>Q122*H122</f>
        <v>4.18829325</v>
      </c>
      <c r="S122" s="206">
        <v>0</v>
      </c>
      <c r="T122" s="207">
        <f>S122*H122</f>
        <v>0</v>
      </c>
      <c r="AR122" s="23" t="s">
        <v>266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266</v>
      </c>
      <c r="BM122" s="23" t="s">
        <v>3209</v>
      </c>
    </row>
    <row r="123" spans="2:51" s="12" customFormat="1" ht="13.5">
      <c r="B123" s="220"/>
      <c r="C123" s="221"/>
      <c r="D123" s="222" t="s">
        <v>255</v>
      </c>
      <c r="E123" s="223" t="s">
        <v>22</v>
      </c>
      <c r="F123" s="224" t="s">
        <v>3210</v>
      </c>
      <c r="G123" s="221"/>
      <c r="H123" s="225">
        <v>7.575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255</v>
      </c>
      <c r="AU123" s="231" t="s">
        <v>84</v>
      </c>
      <c r="AV123" s="12" t="s">
        <v>84</v>
      </c>
      <c r="AW123" s="12" t="s">
        <v>39</v>
      </c>
      <c r="AX123" s="12" t="s">
        <v>24</v>
      </c>
      <c r="AY123" s="231" t="s">
        <v>205</v>
      </c>
    </row>
    <row r="124" spans="2:65" s="1" customFormat="1" ht="22.5" customHeight="1">
      <c r="B124" s="40"/>
      <c r="C124" s="192" t="s">
        <v>10</v>
      </c>
      <c r="D124" s="192" t="s">
        <v>208</v>
      </c>
      <c r="E124" s="193" t="s">
        <v>556</v>
      </c>
      <c r="F124" s="194" t="s">
        <v>557</v>
      </c>
      <c r="G124" s="195" t="s">
        <v>485</v>
      </c>
      <c r="H124" s="196">
        <v>0.114</v>
      </c>
      <c r="I124" s="197"/>
      <c r="J124" s="198">
        <f>ROUND(I124*H124,2)</f>
        <v>0</v>
      </c>
      <c r="K124" s="194" t="s">
        <v>466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1.05871</v>
      </c>
      <c r="R124" s="206">
        <f>Q124*H124</f>
        <v>0.12069294000000001</v>
      </c>
      <c r="S124" s="206">
        <v>0</v>
      </c>
      <c r="T124" s="207">
        <f>S124*H124</f>
        <v>0</v>
      </c>
      <c r="AR124" s="23" t="s">
        <v>266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266</v>
      </c>
      <c r="BM124" s="23" t="s">
        <v>3211</v>
      </c>
    </row>
    <row r="125" spans="2:51" s="12" customFormat="1" ht="13.5">
      <c r="B125" s="220"/>
      <c r="C125" s="221"/>
      <c r="D125" s="210" t="s">
        <v>255</v>
      </c>
      <c r="E125" s="232" t="s">
        <v>22</v>
      </c>
      <c r="F125" s="233" t="s">
        <v>3212</v>
      </c>
      <c r="G125" s="221"/>
      <c r="H125" s="234">
        <v>0.114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255</v>
      </c>
      <c r="AU125" s="231" t="s">
        <v>84</v>
      </c>
      <c r="AV125" s="12" t="s">
        <v>84</v>
      </c>
      <c r="AW125" s="12" t="s">
        <v>39</v>
      </c>
      <c r="AX125" s="12" t="s">
        <v>24</v>
      </c>
      <c r="AY125" s="231" t="s">
        <v>205</v>
      </c>
    </row>
    <row r="126" spans="2:63" s="10" customFormat="1" ht="29.85" customHeight="1">
      <c r="B126" s="175"/>
      <c r="C126" s="176"/>
      <c r="D126" s="189" t="s">
        <v>74</v>
      </c>
      <c r="E126" s="190" t="s">
        <v>204</v>
      </c>
      <c r="F126" s="190" t="s">
        <v>560</v>
      </c>
      <c r="G126" s="176"/>
      <c r="H126" s="176"/>
      <c r="I126" s="179"/>
      <c r="J126" s="191">
        <f>BK126</f>
        <v>0</v>
      </c>
      <c r="K126" s="176"/>
      <c r="L126" s="181"/>
      <c r="M126" s="182"/>
      <c r="N126" s="183"/>
      <c r="O126" s="183"/>
      <c r="P126" s="184">
        <f>SUM(P127:P138)</f>
        <v>0</v>
      </c>
      <c r="Q126" s="183"/>
      <c r="R126" s="184">
        <f>SUM(R127:R138)</f>
        <v>24.297513649999996</v>
      </c>
      <c r="S126" s="183"/>
      <c r="T126" s="185">
        <f>SUM(T127:T138)</f>
        <v>0</v>
      </c>
      <c r="AR126" s="186" t="s">
        <v>24</v>
      </c>
      <c r="AT126" s="187" t="s">
        <v>74</v>
      </c>
      <c r="AU126" s="187" t="s">
        <v>24</v>
      </c>
      <c r="AY126" s="186" t="s">
        <v>205</v>
      </c>
      <c r="BK126" s="188">
        <f>SUM(BK127:BK138)</f>
        <v>0</v>
      </c>
    </row>
    <row r="127" spans="2:65" s="1" customFormat="1" ht="31.5" customHeight="1">
      <c r="B127" s="40"/>
      <c r="C127" s="192" t="s">
        <v>253</v>
      </c>
      <c r="D127" s="192" t="s">
        <v>208</v>
      </c>
      <c r="E127" s="193" t="s">
        <v>2877</v>
      </c>
      <c r="F127" s="194" t="s">
        <v>2878</v>
      </c>
      <c r="G127" s="195" t="s">
        <v>494</v>
      </c>
      <c r="H127" s="196">
        <v>11.365</v>
      </c>
      <c r="I127" s="197"/>
      <c r="J127" s="198">
        <f>ROUND(I127*H127,2)</f>
        <v>0</v>
      </c>
      <c r="K127" s="194" t="s">
        <v>466</v>
      </c>
      <c r="L127" s="60"/>
      <c r="M127" s="199" t="s">
        <v>22</v>
      </c>
      <c r="N127" s="205" t="s">
        <v>46</v>
      </c>
      <c r="O127" s="41"/>
      <c r="P127" s="206">
        <f>O127*H127</f>
        <v>0</v>
      </c>
      <c r="Q127" s="206">
        <v>0.34662</v>
      </c>
      <c r="R127" s="206">
        <f>Q127*H127</f>
        <v>3.9393363</v>
      </c>
      <c r="S127" s="206">
        <v>0</v>
      </c>
      <c r="T127" s="207">
        <f>S127*H127</f>
        <v>0</v>
      </c>
      <c r="AR127" s="23" t="s">
        <v>266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266</v>
      </c>
      <c r="BM127" s="23" t="s">
        <v>3213</v>
      </c>
    </row>
    <row r="128" spans="2:51" s="12" customFormat="1" ht="13.5">
      <c r="B128" s="220"/>
      <c r="C128" s="221"/>
      <c r="D128" s="222" t="s">
        <v>255</v>
      </c>
      <c r="E128" s="223" t="s">
        <v>22</v>
      </c>
      <c r="F128" s="224" t="s">
        <v>3214</v>
      </c>
      <c r="G128" s="221"/>
      <c r="H128" s="225">
        <v>11.365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255</v>
      </c>
      <c r="AU128" s="231" t="s">
        <v>84</v>
      </c>
      <c r="AV128" s="12" t="s">
        <v>84</v>
      </c>
      <c r="AW128" s="12" t="s">
        <v>39</v>
      </c>
      <c r="AX128" s="12" t="s">
        <v>24</v>
      </c>
      <c r="AY128" s="231" t="s">
        <v>205</v>
      </c>
    </row>
    <row r="129" spans="2:65" s="1" customFormat="1" ht="31.5" customHeight="1">
      <c r="B129" s="40"/>
      <c r="C129" s="192" t="s">
        <v>328</v>
      </c>
      <c r="D129" s="192" t="s">
        <v>208</v>
      </c>
      <c r="E129" s="193" t="s">
        <v>569</v>
      </c>
      <c r="F129" s="194" t="s">
        <v>570</v>
      </c>
      <c r="G129" s="195" t="s">
        <v>494</v>
      </c>
      <c r="H129" s="196">
        <v>7.685</v>
      </c>
      <c r="I129" s="197"/>
      <c r="J129" s="198">
        <f>ROUND(I129*H129,2)</f>
        <v>0</v>
      </c>
      <c r="K129" s="194" t="s">
        <v>466</v>
      </c>
      <c r="L129" s="60"/>
      <c r="M129" s="199" t="s">
        <v>22</v>
      </c>
      <c r="N129" s="205" t="s">
        <v>46</v>
      </c>
      <c r="O129" s="41"/>
      <c r="P129" s="206">
        <f>O129*H129</f>
        <v>0</v>
      </c>
      <c r="Q129" s="206">
        <v>0.2209</v>
      </c>
      <c r="R129" s="206">
        <f>Q129*H129</f>
        <v>1.6976165</v>
      </c>
      <c r="S129" s="206">
        <v>0</v>
      </c>
      <c r="T129" s="207">
        <f>S129*H129</f>
        <v>0</v>
      </c>
      <c r="AR129" s="23" t="s">
        <v>266</v>
      </c>
      <c r="AT129" s="23" t="s">
        <v>208</v>
      </c>
      <c r="AU129" s="23" t="s">
        <v>84</v>
      </c>
      <c r="AY129" s="23" t="s">
        <v>205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24</v>
      </c>
      <c r="BK129" s="204">
        <f>ROUND(I129*H129,2)</f>
        <v>0</v>
      </c>
      <c r="BL129" s="23" t="s">
        <v>266</v>
      </c>
      <c r="BM129" s="23" t="s">
        <v>3215</v>
      </c>
    </row>
    <row r="130" spans="2:51" s="12" customFormat="1" ht="13.5">
      <c r="B130" s="220"/>
      <c r="C130" s="221"/>
      <c r="D130" s="222" t="s">
        <v>255</v>
      </c>
      <c r="E130" s="223" t="s">
        <v>22</v>
      </c>
      <c r="F130" s="224" t="s">
        <v>3216</v>
      </c>
      <c r="G130" s="221"/>
      <c r="H130" s="225">
        <v>7.685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255</v>
      </c>
      <c r="AU130" s="231" t="s">
        <v>84</v>
      </c>
      <c r="AV130" s="12" t="s">
        <v>84</v>
      </c>
      <c r="AW130" s="12" t="s">
        <v>39</v>
      </c>
      <c r="AX130" s="12" t="s">
        <v>24</v>
      </c>
      <c r="AY130" s="231" t="s">
        <v>205</v>
      </c>
    </row>
    <row r="131" spans="2:65" s="1" customFormat="1" ht="31.5" customHeight="1">
      <c r="B131" s="40"/>
      <c r="C131" s="192" t="s">
        <v>333</v>
      </c>
      <c r="D131" s="192" t="s">
        <v>208</v>
      </c>
      <c r="E131" s="193" t="s">
        <v>583</v>
      </c>
      <c r="F131" s="194" t="s">
        <v>2883</v>
      </c>
      <c r="G131" s="195" t="s">
        <v>494</v>
      </c>
      <c r="H131" s="196">
        <v>64.317</v>
      </c>
      <c r="I131" s="197"/>
      <c r="J131" s="198">
        <f>ROUND(I131*H131,2)</f>
        <v>0</v>
      </c>
      <c r="K131" s="194" t="s">
        <v>466</v>
      </c>
      <c r="L131" s="60"/>
      <c r="M131" s="199" t="s">
        <v>22</v>
      </c>
      <c r="N131" s="205" t="s">
        <v>46</v>
      </c>
      <c r="O131" s="41"/>
      <c r="P131" s="206">
        <f>O131*H131</f>
        <v>0</v>
      </c>
      <c r="Q131" s="206">
        <v>0.26119</v>
      </c>
      <c r="R131" s="206">
        <f>Q131*H131</f>
        <v>16.798957229999996</v>
      </c>
      <c r="S131" s="206">
        <v>0</v>
      </c>
      <c r="T131" s="207">
        <f>S131*H131</f>
        <v>0</v>
      </c>
      <c r="AR131" s="23" t="s">
        <v>266</v>
      </c>
      <c r="AT131" s="23" t="s">
        <v>208</v>
      </c>
      <c r="AU131" s="23" t="s">
        <v>84</v>
      </c>
      <c r="AY131" s="23" t="s">
        <v>205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24</v>
      </c>
      <c r="BK131" s="204">
        <f>ROUND(I131*H131,2)</f>
        <v>0</v>
      </c>
      <c r="BL131" s="23" t="s">
        <v>266</v>
      </c>
      <c r="BM131" s="23" t="s">
        <v>3217</v>
      </c>
    </row>
    <row r="132" spans="2:51" s="12" customFormat="1" ht="13.5">
      <c r="B132" s="220"/>
      <c r="C132" s="221"/>
      <c r="D132" s="222" t="s">
        <v>255</v>
      </c>
      <c r="E132" s="223" t="s">
        <v>22</v>
      </c>
      <c r="F132" s="224" t="s">
        <v>3218</v>
      </c>
      <c r="G132" s="221"/>
      <c r="H132" s="225">
        <v>64.317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255</v>
      </c>
      <c r="AU132" s="231" t="s">
        <v>84</v>
      </c>
      <c r="AV132" s="12" t="s">
        <v>84</v>
      </c>
      <c r="AW132" s="12" t="s">
        <v>39</v>
      </c>
      <c r="AX132" s="12" t="s">
        <v>24</v>
      </c>
      <c r="AY132" s="231" t="s">
        <v>205</v>
      </c>
    </row>
    <row r="133" spans="2:65" s="1" customFormat="1" ht="22.5" customHeight="1">
      <c r="B133" s="40"/>
      <c r="C133" s="192" t="s">
        <v>338</v>
      </c>
      <c r="D133" s="192" t="s">
        <v>208</v>
      </c>
      <c r="E133" s="193" t="s">
        <v>2886</v>
      </c>
      <c r="F133" s="194" t="s">
        <v>2887</v>
      </c>
      <c r="G133" s="195" t="s">
        <v>485</v>
      </c>
      <c r="H133" s="196">
        <v>0.102</v>
      </c>
      <c r="I133" s="197"/>
      <c r="J133" s="198">
        <f>ROUND(I133*H133,2)</f>
        <v>0</v>
      </c>
      <c r="K133" s="194" t="s">
        <v>466</v>
      </c>
      <c r="L133" s="60"/>
      <c r="M133" s="199" t="s">
        <v>22</v>
      </c>
      <c r="N133" s="205" t="s">
        <v>46</v>
      </c>
      <c r="O133" s="41"/>
      <c r="P133" s="206">
        <f>O133*H133</f>
        <v>0</v>
      </c>
      <c r="Q133" s="206">
        <v>1.04881</v>
      </c>
      <c r="R133" s="206">
        <f>Q133*H133</f>
        <v>0.10697862</v>
      </c>
      <c r="S133" s="206">
        <v>0</v>
      </c>
      <c r="T133" s="207">
        <f>S133*H133</f>
        <v>0</v>
      </c>
      <c r="AR133" s="23" t="s">
        <v>266</v>
      </c>
      <c r="AT133" s="23" t="s">
        <v>208</v>
      </c>
      <c r="AU133" s="23" t="s">
        <v>84</v>
      </c>
      <c r="AY133" s="23" t="s">
        <v>205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24</v>
      </c>
      <c r="BK133" s="204">
        <f>ROUND(I133*H133,2)</f>
        <v>0</v>
      </c>
      <c r="BL133" s="23" t="s">
        <v>266</v>
      </c>
      <c r="BM133" s="23" t="s">
        <v>3219</v>
      </c>
    </row>
    <row r="134" spans="2:51" s="12" customFormat="1" ht="13.5">
      <c r="B134" s="220"/>
      <c r="C134" s="221"/>
      <c r="D134" s="222" t="s">
        <v>255</v>
      </c>
      <c r="E134" s="223" t="s">
        <v>22</v>
      </c>
      <c r="F134" s="224" t="s">
        <v>3220</v>
      </c>
      <c r="G134" s="221"/>
      <c r="H134" s="225">
        <v>0.102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255</v>
      </c>
      <c r="AU134" s="231" t="s">
        <v>84</v>
      </c>
      <c r="AV134" s="12" t="s">
        <v>84</v>
      </c>
      <c r="AW134" s="12" t="s">
        <v>39</v>
      </c>
      <c r="AX134" s="12" t="s">
        <v>24</v>
      </c>
      <c r="AY134" s="231" t="s">
        <v>205</v>
      </c>
    </row>
    <row r="135" spans="2:65" s="1" customFormat="1" ht="22.5" customHeight="1">
      <c r="B135" s="40"/>
      <c r="C135" s="192" t="s">
        <v>343</v>
      </c>
      <c r="D135" s="192" t="s">
        <v>208</v>
      </c>
      <c r="E135" s="193" t="s">
        <v>617</v>
      </c>
      <c r="F135" s="194" t="s">
        <v>618</v>
      </c>
      <c r="G135" s="195" t="s">
        <v>514</v>
      </c>
      <c r="H135" s="196">
        <v>3</v>
      </c>
      <c r="I135" s="197"/>
      <c r="J135" s="198">
        <f>ROUND(I135*H135,2)</f>
        <v>0</v>
      </c>
      <c r="K135" s="194" t="s">
        <v>466</v>
      </c>
      <c r="L135" s="60"/>
      <c r="M135" s="199" t="s">
        <v>22</v>
      </c>
      <c r="N135" s="205" t="s">
        <v>46</v>
      </c>
      <c r="O135" s="41"/>
      <c r="P135" s="206">
        <f>O135*H135</f>
        <v>0</v>
      </c>
      <c r="Q135" s="206">
        <v>0.06481</v>
      </c>
      <c r="R135" s="206">
        <f>Q135*H135</f>
        <v>0.19443000000000002</v>
      </c>
      <c r="S135" s="206">
        <v>0</v>
      </c>
      <c r="T135" s="207">
        <f>S135*H135</f>
        <v>0</v>
      </c>
      <c r="AR135" s="23" t="s">
        <v>266</v>
      </c>
      <c r="AT135" s="23" t="s">
        <v>208</v>
      </c>
      <c r="AU135" s="23" t="s">
        <v>84</v>
      </c>
      <c r="AY135" s="23" t="s">
        <v>205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24</v>
      </c>
      <c r="BK135" s="204">
        <f>ROUND(I135*H135,2)</f>
        <v>0</v>
      </c>
      <c r="BL135" s="23" t="s">
        <v>266</v>
      </c>
      <c r="BM135" s="23" t="s">
        <v>3221</v>
      </c>
    </row>
    <row r="136" spans="2:65" s="1" customFormat="1" ht="22.5" customHeight="1">
      <c r="B136" s="40"/>
      <c r="C136" s="192" t="s">
        <v>9</v>
      </c>
      <c r="D136" s="192" t="s">
        <v>208</v>
      </c>
      <c r="E136" s="193" t="s">
        <v>3222</v>
      </c>
      <c r="F136" s="194" t="s">
        <v>3223</v>
      </c>
      <c r="G136" s="195" t="s">
        <v>514</v>
      </c>
      <c r="H136" s="196">
        <v>12</v>
      </c>
      <c r="I136" s="197"/>
      <c r="J136" s="198">
        <f>ROUND(I136*H136,2)</f>
        <v>0</v>
      </c>
      <c r="K136" s="194" t="s">
        <v>466</v>
      </c>
      <c r="L136" s="60"/>
      <c r="M136" s="199" t="s">
        <v>22</v>
      </c>
      <c r="N136" s="205" t="s">
        <v>46</v>
      </c>
      <c r="O136" s="41"/>
      <c r="P136" s="206">
        <f>O136*H136</f>
        <v>0</v>
      </c>
      <c r="Q136" s="206">
        <v>0.12957</v>
      </c>
      <c r="R136" s="206">
        <f>Q136*H136</f>
        <v>1.55484</v>
      </c>
      <c r="S136" s="206">
        <v>0</v>
      </c>
      <c r="T136" s="207">
        <f>S136*H136</f>
        <v>0</v>
      </c>
      <c r="AR136" s="23" t="s">
        <v>266</v>
      </c>
      <c r="AT136" s="23" t="s">
        <v>208</v>
      </c>
      <c r="AU136" s="23" t="s">
        <v>84</v>
      </c>
      <c r="AY136" s="23" t="s">
        <v>205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24</v>
      </c>
      <c r="BK136" s="204">
        <f>ROUND(I136*H136,2)</f>
        <v>0</v>
      </c>
      <c r="BL136" s="23" t="s">
        <v>266</v>
      </c>
      <c r="BM136" s="23" t="s">
        <v>3224</v>
      </c>
    </row>
    <row r="137" spans="2:65" s="1" customFormat="1" ht="22.5" customHeight="1">
      <c r="B137" s="40"/>
      <c r="C137" s="192" t="s">
        <v>352</v>
      </c>
      <c r="D137" s="192" t="s">
        <v>208</v>
      </c>
      <c r="E137" s="193" t="s">
        <v>2898</v>
      </c>
      <c r="F137" s="194" t="s">
        <v>2899</v>
      </c>
      <c r="G137" s="195" t="s">
        <v>500</v>
      </c>
      <c r="H137" s="196">
        <v>15.75</v>
      </c>
      <c r="I137" s="197"/>
      <c r="J137" s="198">
        <f>ROUND(I137*H137,2)</f>
        <v>0</v>
      </c>
      <c r="K137" s="194" t="s">
        <v>466</v>
      </c>
      <c r="L137" s="60"/>
      <c r="M137" s="199" t="s">
        <v>22</v>
      </c>
      <c r="N137" s="205" t="s">
        <v>46</v>
      </c>
      <c r="O137" s="41"/>
      <c r="P137" s="206">
        <f>O137*H137</f>
        <v>0</v>
      </c>
      <c r="Q137" s="206">
        <v>0.00034</v>
      </c>
      <c r="R137" s="206">
        <f>Q137*H137</f>
        <v>0.005355</v>
      </c>
      <c r="S137" s="206">
        <v>0</v>
      </c>
      <c r="T137" s="207">
        <f>S137*H137</f>
        <v>0</v>
      </c>
      <c r="AR137" s="23" t="s">
        <v>266</v>
      </c>
      <c r="AT137" s="23" t="s">
        <v>208</v>
      </c>
      <c r="AU137" s="23" t="s">
        <v>84</v>
      </c>
      <c r="AY137" s="23" t="s">
        <v>205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24</v>
      </c>
      <c r="BK137" s="204">
        <f>ROUND(I137*H137,2)</f>
        <v>0</v>
      </c>
      <c r="BL137" s="23" t="s">
        <v>266</v>
      </c>
      <c r="BM137" s="23" t="s">
        <v>3225</v>
      </c>
    </row>
    <row r="138" spans="2:51" s="12" customFormat="1" ht="13.5">
      <c r="B138" s="220"/>
      <c r="C138" s="221"/>
      <c r="D138" s="210" t="s">
        <v>255</v>
      </c>
      <c r="E138" s="232" t="s">
        <v>22</v>
      </c>
      <c r="F138" s="233" t="s">
        <v>3226</v>
      </c>
      <c r="G138" s="221"/>
      <c r="H138" s="234">
        <v>15.75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255</v>
      </c>
      <c r="AU138" s="231" t="s">
        <v>84</v>
      </c>
      <c r="AV138" s="12" t="s">
        <v>84</v>
      </c>
      <c r="AW138" s="12" t="s">
        <v>39</v>
      </c>
      <c r="AX138" s="12" t="s">
        <v>24</v>
      </c>
      <c r="AY138" s="231" t="s">
        <v>205</v>
      </c>
    </row>
    <row r="139" spans="2:63" s="10" customFormat="1" ht="29.85" customHeight="1">
      <c r="B139" s="175"/>
      <c r="C139" s="176"/>
      <c r="D139" s="189" t="s">
        <v>74</v>
      </c>
      <c r="E139" s="190" t="s">
        <v>266</v>
      </c>
      <c r="F139" s="190" t="s">
        <v>744</v>
      </c>
      <c r="G139" s="176"/>
      <c r="H139" s="176"/>
      <c r="I139" s="179"/>
      <c r="J139" s="191">
        <f>BK139</f>
        <v>0</v>
      </c>
      <c r="K139" s="176"/>
      <c r="L139" s="181"/>
      <c r="M139" s="182"/>
      <c r="N139" s="183"/>
      <c r="O139" s="183"/>
      <c r="P139" s="184">
        <f>SUM(P140:P143)</f>
        <v>0</v>
      </c>
      <c r="Q139" s="183"/>
      <c r="R139" s="184">
        <f>SUM(R140:R143)</f>
        <v>2.432859</v>
      </c>
      <c r="S139" s="183"/>
      <c r="T139" s="185">
        <f>SUM(T140:T143)</f>
        <v>0</v>
      </c>
      <c r="AR139" s="186" t="s">
        <v>24</v>
      </c>
      <c r="AT139" s="187" t="s">
        <v>74</v>
      </c>
      <c r="AU139" s="187" t="s">
        <v>24</v>
      </c>
      <c r="AY139" s="186" t="s">
        <v>205</v>
      </c>
      <c r="BK139" s="188">
        <f>SUM(BK140:BK143)</f>
        <v>0</v>
      </c>
    </row>
    <row r="140" spans="2:65" s="1" customFormat="1" ht="22.5" customHeight="1">
      <c r="B140" s="40"/>
      <c r="C140" s="192" t="s">
        <v>357</v>
      </c>
      <c r="D140" s="192" t="s">
        <v>208</v>
      </c>
      <c r="E140" s="193" t="s">
        <v>2909</v>
      </c>
      <c r="F140" s="194" t="s">
        <v>3227</v>
      </c>
      <c r="G140" s="195" t="s">
        <v>22</v>
      </c>
      <c r="H140" s="196">
        <v>63.635</v>
      </c>
      <c r="I140" s="197"/>
      <c r="J140" s="198">
        <f>ROUND(I140*H140,2)</f>
        <v>0</v>
      </c>
      <c r="K140" s="194" t="s">
        <v>22</v>
      </c>
      <c r="L140" s="60"/>
      <c r="M140" s="199" t="s">
        <v>22</v>
      </c>
      <c r="N140" s="205" t="s">
        <v>46</v>
      </c>
      <c r="O140" s="41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3" t="s">
        <v>266</v>
      </c>
      <c r="AT140" s="23" t="s">
        <v>208</v>
      </c>
      <c r="AU140" s="23" t="s">
        <v>84</v>
      </c>
      <c r="AY140" s="23" t="s">
        <v>205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24</v>
      </c>
      <c r="BK140" s="204">
        <f>ROUND(I140*H140,2)</f>
        <v>0</v>
      </c>
      <c r="BL140" s="23" t="s">
        <v>266</v>
      </c>
      <c r="BM140" s="23" t="s">
        <v>3228</v>
      </c>
    </row>
    <row r="141" spans="2:51" s="12" customFormat="1" ht="13.5">
      <c r="B141" s="220"/>
      <c r="C141" s="221"/>
      <c r="D141" s="222" t="s">
        <v>255</v>
      </c>
      <c r="E141" s="223" t="s">
        <v>22</v>
      </c>
      <c r="F141" s="224" t="s">
        <v>3229</v>
      </c>
      <c r="G141" s="221"/>
      <c r="H141" s="225">
        <v>63.635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255</v>
      </c>
      <c r="AU141" s="231" t="s">
        <v>84</v>
      </c>
      <c r="AV141" s="12" t="s">
        <v>84</v>
      </c>
      <c r="AW141" s="12" t="s">
        <v>39</v>
      </c>
      <c r="AX141" s="12" t="s">
        <v>24</v>
      </c>
      <c r="AY141" s="231" t="s">
        <v>205</v>
      </c>
    </row>
    <row r="142" spans="2:65" s="1" customFormat="1" ht="22.5" customHeight="1">
      <c r="B142" s="40"/>
      <c r="C142" s="192" t="s">
        <v>362</v>
      </c>
      <c r="D142" s="192" t="s">
        <v>208</v>
      </c>
      <c r="E142" s="193" t="s">
        <v>2913</v>
      </c>
      <c r="F142" s="194" t="s">
        <v>2914</v>
      </c>
      <c r="G142" s="195" t="s">
        <v>500</v>
      </c>
      <c r="H142" s="196">
        <v>32.1</v>
      </c>
      <c r="I142" s="197"/>
      <c r="J142" s="198">
        <f>ROUND(I142*H142,2)</f>
        <v>0</v>
      </c>
      <c r="K142" s="194" t="s">
        <v>466</v>
      </c>
      <c r="L142" s="60"/>
      <c r="M142" s="199" t="s">
        <v>22</v>
      </c>
      <c r="N142" s="205" t="s">
        <v>46</v>
      </c>
      <c r="O142" s="41"/>
      <c r="P142" s="206">
        <f>O142*H142</f>
        <v>0</v>
      </c>
      <c r="Q142" s="206">
        <v>0.07579</v>
      </c>
      <c r="R142" s="206">
        <f>Q142*H142</f>
        <v>2.432859</v>
      </c>
      <c r="S142" s="206">
        <v>0</v>
      </c>
      <c r="T142" s="207">
        <f>S142*H142</f>
        <v>0</v>
      </c>
      <c r="AR142" s="23" t="s">
        <v>266</v>
      </c>
      <c r="AT142" s="23" t="s">
        <v>208</v>
      </c>
      <c r="AU142" s="23" t="s">
        <v>84</v>
      </c>
      <c r="AY142" s="23" t="s">
        <v>205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24</v>
      </c>
      <c r="BK142" s="204">
        <f>ROUND(I142*H142,2)</f>
        <v>0</v>
      </c>
      <c r="BL142" s="23" t="s">
        <v>266</v>
      </c>
      <c r="BM142" s="23" t="s">
        <v>3230</v>
      </c>
    </row>
    <row r="143" spans="2:51" s="12" customFormat="1" ht="13.5">
      <c r="B143" s="220"/>
      <c r="C143" s="221"/>
      <c r="D143" s="210" t="s">
        <v>255</v>
      </c>
      <c r="E143" s="232" t="s">
        <v>22</v>
      </c>
      <c r="F143" s="233" t="s">
        <v>3231</v>
      </c>
      <c r="G143" s="221"/>
      <c r="H143" s="234">
        <v>32.1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255</v>
      </c>
      <c r="AU143" s="231" t="s">
        <v>84</v>
      </c>
      <c r="AV143" s="12" t="s">
        <v>84</v>
      </c>
      <c r="AW143" s="12" t="s">
        <v>39</v>
      </c>
      <c r="AX143" s="12" t="s">
        <v>24</v>
      </c>
      <c r="AY143" s="231" t="s">
        <v>205</v>
      </c>
    </row>
    <row r="144" spans="2:63" s="10" customFormat="1" ht="29.85" customHeight="1">
      <c r="B144" s="175"/>
      <c r="C144" s="176"/>
      <c r="D144" s="189" t="s">
        <v>74</v>
      </c>
      <c r="E144" s="190" t="s">
        <v>276</v>
      </c>
      <c r="F144" s="190" t="s">
        <v>839</v>
      </c>
      <c r="G144" s="176"/>
      <c r="H144" s="176"/>
      <c r="I144" s="179"/>
      <c r="J144" s="191">
        <f>BK144</f>
        <v>0</v>
      </c>
      <c r="K144" s="176"/>
      <c r="L144" s="181"/>
      <c r="M144" s="182"/>
      <c r="N144" s="183"/>
      <c r="O144" s="183"/>
      <c r="P144" s="184">
        <f>SUM(P145:P176)</f>
        <v>0</v>
      </c>
      <c r="Q144" s="183"/>
      <c r="R144" s="184">
        <f>SUM(R145:R176)</f>
        <v>31.4442997</v>
      </c>
      <c r="S144" s="183"/>
      <c r="T144" s="185">
        <f>SUM(T145:T176)</f>
        <v>0</v>
      </c>
      <c r="AR144" s="186" t="s">
        <v>24</v>
      </c>
      <c r="AT144" s="187" t="s">
        <v>74</v>
      </c>
      <c r="AU144" s="187" t="s">
        <v>24</v>
      </c>
      <c r="AY144" s="186" t="s">
        <v>205</v>
      </c>
      <c r="BK144" s="188">
        <f>SUM(BK145:BK176)</f>
        <v>0</v>
      </c>
    </row>
    <row r="145" spans="2:65" s="1" customFormat="1" ht="22.5" customHeight="1">
      <c r="B145" s="40"/>
      <c r="C145" s="192" t="s">
        <v>367</v>
      </c>
      <c r="D145" s="192" t="s">
        <v>208</v>
      </c>
      <c r="E145" s="193" t="s">
        <v>845</v>
      </c>
      <c r="F145" s="194" t="s">
        <v>846</v>
      </c>
      <c r="G145" s="195" t="s">
        <v>494</v>
      </c>
      <c r="H145" s="196">
        <v>53.183</v>
      </c>
      <c r="I145" s="197"/>
      <c r="J145" s="198">
        <f>ROUND(I145*H145,2)</f>
        <v>0</v>
      </c>
      <c r="K145" s="194" t="s">
        <v>466</v>
      </c>
      <c r="L145" s="60"/>
      <c r="M145" s="199" t="s">
        <v>22</v>
      </c>
      <c r="N145" s="205" t="s">
        <v>46</v>
      </c>
      <c r="O145" s="41"/>
      <c r="P145" s="206">
        <f>O145*H145</f>
        <v>0</v>
      </c>
      <c r="Q145" s="206">
        <v>0.01838</v>
      </c>
      <c r="R145" s="206">
        <f>Q145*H145</f>
        <v>0.9775035400000001</v>
      </c>
      <c r="S145" s="206">
        <v>0</v>
      </c>
      <c r="T145" s="207">
        <f>S145*H145</f>
        <v>0</v>
      </c>
      <c r="AR145" s="23" t="s">
        <v>266</v>
      </c>
      <c r="AT145" s="23" t="s">
        <v>208</v>
      </c>
      <c r="AU145" s="23" t="s">
        <v>84</v>
      </c>
      <c r="AY145" s="23" t="s">
        <v>205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24</v>
      </c>
      <c r="BK145" s="204">
        <f>ROUND(I145*H145,2)</f>
        <v>0</v>
      </c>
      <c r="BL145" s="23" t="s">
        <v>266</v>
      </c>
      <c r="BM145" s="23" t="s">
        <v>3232</v>
      </c>
    </row>
    <row r="146" spans="2:51" s="12" customFormat="1" ht="13.5">
      <c r="B146" s="220"/>
      <c r="C146" s="221"/>
      <c r="D146" s="222" t="s">
        <v>255</v>
      </c>
      <c r="E146" s="223" t="s">
        <v>22</v>
      </c>
      <c r="F146" s="224" t="s">
        <v>3233</v>
      </c>
      <c r="G146" s="221"/>
      <c r="H146" s="225">
        <v>53.183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255</v>
      </c>
      <c r="AU146" s="231" t="s">
        <v>84</v>
      </c>
      <c r="AV146" s="12" t="s">
        <v>84</v>
      </c>
      <c r="AW146" s="12" t="s">
        <v>39</v>
      </c>
      <c r="AX146" s="12" t="s">
        <v>24</v>
      </c>
      <c r="AY146" s="231" t="s">
        <v>205</v>
      </c>
    </row>
    <row r="147" spans="2:65" s="1" customFormat="1" ht="31.5" customHeight="1">
      <c r="B147" s="40"/>
      <c r="C147" s="192" t="s">
        <v>372</v>
      </c>
      <c r="D147" s="192" t="s">
        <v>208</v>
      </c>
      <c r="E147" s="193" t="s">
        <v>3234</v>
      </c>
      <c r="F147" s="194" t="s">
        <v>3235</v>
      </c>
      <c r="G147" s="195" t="s">
        <v>494</v>
      </c>
      <c r="H147" s="196">
        <v>53.183</v>
      </c>
      <c r="I147" s="197"/>
      <c r="J147" s="198">
        <f>ROUND(I147*H147,2)</f>
        <v>0</v>
      </c>
      <c r="K147" s="194" t="s">
        <v>466</v>
      </c>
      <c r="L147" s="60"/>
      <c r="M147" s="199" t="s">
        <v>22</v>
      </c>
      <c r="N147" s="205" t="s">
        <v>46</v>
      </c>
      <c r="O147" s="41"/>
      <c r="P147" s="206">
        <f>O147*H147</f>
        <v>0</v>
      </c>
      <c r="Q147" s="206">
        <v>0.0079</v>
      </c>
      <c r="R147" s="206">
        <f>Q147*H147</f>
        <v>0.42014570000000007</v>
      </c>
      <c r="S147" s="206">
        <v>0</v>
      </c>
      <c r="T147" s="207">
        <f>S147*H147</f>
        <v>0</v>
      </c>
      <c r="AR147" s="23" t="s">
        <v>266</v>
      </c>
      <c r="AT147" s="23" t="s">
        <v>208</v>
      </c>
      <c r="AU147" s="23" t="s">
        <v>84</v>
      </c>
      <c r="AY147" s="23" t="s">
        <v>205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24</v>
      </c>
      <c r="BK147" s="204">
        <f>ROUND(I147*H147,2)</f>
        <v>0</v>
      </c>
      <c r="BL147" s="23" t="s">
        <v>266</v>
      </c>
      <c r="BM147" s="23" t="s">
        <v>3236</v>
      </c>
    </row>
    <row r="148" spans="2:65" s="1" customFormat="1" ht="22.5" customHeight="1">
      <c r="B148" s="40"/>
      <c r="C148" s="192" t="s">
        <v>377</v>
      </c>
      <c r="D148" s="192" t="s">
        <v>208</v>
      </c>
      <c r="E148" s="193" t="s">
        <v>854</v>
      </c>
      <c r="F148" s="194" t="s">
        <v>855</v>
      </c>
      <c r="G148" s="195" t="s">
        <v>494</v>
      </c>
      <c r="H148" s="196">
        <v>63.217</v>
      </c>
      <c r="I148" s="197"/>
      <c r="J148" s="198">
        <f>ROUND(I148*H148,2)</f>
        <v>0</v>
      </c>
      <c r="K148" s="194" t="s">
        <v>466</v>
      </c>
      <c r="L148" s="60"/>
      <c r="M148" s="199" t="s">
        <v>22</v>
      </c>
      <c r="N148" s="205" t="s">
        <v>46</v>
      </c>
      <c r="O148" s="41"/>
      <c r="P148" s="206">
        <f>O148*H148</f>
        <v>0</v>
      </c>
      <c r="Q148" s="206">
        <v>0.01838</v>
      </c>
      <c r="R148" s="206">
        <f>Q148*H148</f>
        <v>1.16192846</v>
      </c>
      <c r="S148" s="206">
        <v>0</v>
      </c>
      <c r="T148" s="207">
        <f>S148*H148</f>
        <v>0</v>
      </c>
      <c r="AR148" s="23" t="s">
        <v>266</v>
      </c>
      <c r="AT148" s="23" t="s">
        <v>208</v>
      </c>
      <c r="AU148" s="23" t="s">
        <v>84</v>
      </c>
      <c r="AY148" s="23" t="s">
        <v>205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24</v>
      </c>
      <c r="BK148" s="204">
        <f>ROUND(I148*H148,2)</f>
        <v>0</v>
      </c>
      <c r="BL148" s="23" t="s">
        <v>266</v>
      </c>
      <c r="BM148" s="23" t="s">
        <v>3237</v>
      </c>
    </row>
    <row r="149" spans="2:51" s="12" customFormat="1" ht="13.5">
      <c r="B149" s="220"/>
      <c r="C149" s="221"/>
      <c r="D149" s="222" t="s">
        <v>255</v>
      </c>
      <c r="E149" s="223" t="s">
        <v>22</v>
      </c>
      <c r="F149" s="224" t="s">
        <v>3238</v>
      </c>
      <c r="G149" s="221"/>
      <c r="H149" s="225">
        <v>63.217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255</v>
      </c>
      <c r="AU149" s="231" t="s">
        <v>84</v>
      </c>
      <c r="AV149" s="12" t="s">
        <v>84</v>
      </c>
      <c r="AW149" s="12" t="s">
        <v>39</v>
      </c>
      <c r="AX149" s="12" t="s">
        <v>24</v>
      </c>
      <c r="AY149" s="231" t="s">
        <v>205</v>
      </c>
    </row>
    <row r="150" spans="2:65" s="1" customFormat="1" ht="31.5" customHeight="1">
      <c r="B150" s="40"/>
      <c r="C150" s="192" t="s">
        <v>382</v>
      </c>
      <c r="D150" s="192" t="s">
        <v>208</v>
      </c>
      <c r="E150" s="193" t="s">
        <v>2924</v>
      </c>
      <c r="F150" s="194" t="s">
        <v>2925</v>
      </c>
      <c r="G150" s="195" t="s">
        <v>494</v>
      </c>
      <c r="H150" s="196">
        <v>63.217</v>
      </c>
      <c r="I150" s="197"/>
      <c r="J150" s="198">
        <f>ROUND(I150*H150,2)</f>
        <v>0</v>
      </c>
      <c r="K150" s="194" t="s">
        <v>466</v>
      </c>
      <c r="L150" s="60"/>
      <c r="M150" s="199" t="s">
        <v>22</v>
      </c>
      <c r="N150" s="205" t="s">
        <v>46</v>
      </c>
      <c r="O150" s="41"/>
      <c r="P150" s="206">
        <f>O150*H150</f>
        <v>0</v>
      </c>
      <c r="Q150" s="206">
        <v>0.0079</v>
      </c>
      <c r="R150" s="206">
        <f>Q150*H150</f>
        <v>0.49941430000000003</v>
      </c>
      <c r="S150" s="206">
        <v>0</v>
      </c>
      <c r="T150" s="207">
        <f>S150*H150</f>
        <v>0</v>
      </c>
      <c r="AR150" s="23" t="s">
        <v>266</v>
      </c>
      <c r="AT150" s="23" t="s">
        <v>208</v>
      </c>
      <c r="AU150" s="23" t="s">
        <v>84</v>
      </c>
      <c r="AY150" s="23" t="s">
        <v>205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24</v>
      </c>
      <c r="BK150" s="204">
        <f>ROUND(I150*H150,2)</f>
        <v>0</v>
      </c>
      <c r="BL150" s="23" t="s">
        <v>266</v>
      </c>
      <c r="BM150" s="23" t="s">
        <v>3239</v>
      </c>
    </row>
    <row r="151" spans="2:65" s="1" customFormat="1" ht="22.5" customHeight="1">
      <c r="B151" s="40"/>
      <c r="C151" s="192" t="s">
        <v>387</v>
      </c>
      <c r="D151" s="192" t="s">
        <v>208</v>
      </c>
      <c r="E151" s="193" t="s">
        <v>889</v>
      </c>
      <c r="F151" s="194" t="s">
        <v>890</v>
      </c>
      <c r="G151" s="195" t="s">
        <v>500</v>
      </c>
      <c r="H151" s="196">
        <v>40.5</v>
      </c>
      <c r="I151" s="197"/>
      <c r="J151" s="198">
        <f>ROUND(I151*H151,2)</f>
        <v>0</v>
      </c>
      <c r="K151" s="194" t="s">
        <v>466</v>
      </c>
      <c r="L151" s="60"/>
      <c r="M151" s="199" t="s">
        <v>22</v>
      </c>
      <c r="N151" s="205" t="s">
        <v>46</v>
      </c>
      <c r="O151" s="41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AR151" s="23" t="s">
        <v>266</v>
      </c>
      <c r="AT151" s="23" t="s">
        <v>208</v>
      </c>
      <c r="AU151" s="23" t="s">
        <v>84</v>
      </c>
      <c r="AY151" s="23" t="s">
        <v>205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24</v>
      </c>
      <c r="BK151" s="204">
        <f>ROUND(I151*H151,2)</f>
        <v>0</v>
      </c>
      <c r="BL151" s="23" t="s">
        <v>266</v>
      </c>
      <c r="BM151" s="23" t="s">
        <v>3240</v>
      </c>
    </row>
    <row r="152" spans="2:51" s="12" customFormat="1" ht="13.5">
      <c r="B152" s="220"/>
      <c r="C152" s="221"/>
      <c r="D152" s="222" t="s">
        <v>255</v>
      </c>
      <c r="E152" s="223" t="s">
        <v>22</v>
      </c>
      <c r="F152" s="224" t="s">
        <v>3241</v>
      </c>
      <c r="G152" s="221"/>
      <c r="H152" s="225">
        <v>40.5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255</v>
      </c>
      <c r="AU152" s="231" t="s">
        <v>84</v>
      </c>
      <c r="AV152" s="12" t="s">
        <v>84</v>
      </c>
      <c r="AW152" s="12" t="s">
        <v>39</v>
      </c>
      <c r="AX152" s="12" t="s">
        <v>24</v>
      </c>
      <c r="AY152" s="231" t="s">
        <v>205</v>
      </c>
    </row>
    <row r="153" spans="2:65" s="1" customFormat="1" ht="22.5" customHeight="1">
      <c r="B153" s="40"/>
      <c r="C153" s="238" t="s">
        <v>392</v>
      </c>
      <c r="D153" s="238" t="s">
        <v>202</v>
      </c>
      <c r="E153" s="239" t="s">
        <v>894</v>
      </c>
      <c r="F153" s="240" t="s">
        <v>895</v>
      </c>
      <c r="G153" s="241" t="s">
        <v>500</v>
      </c>
      <c r="H153" s="242">
        <v>42.525</v>
      </c>
      <c r="I153" s="243"/>
      <c r="J153" s="244">
        <f>ROUND(I153*H153,2)</f>
        <v>0</v>
      </c>
      <c r="K153" s="240" t="s">
        <v>466</v>
      </c>
      <c r="L153" s="245"/>
      <c r="M153" s="246" t="s">
        <v>22</v>
      </c>
      <c r="N153" s="247" t="s">
        <v>46</v>
      </c>
      <c r="O153" s="41"/>
      <c r="P153" s="206">
        <f>O153*H153</f>
        <v>0</v>
      </c>
      <c r="Q153" s="206">
        <v>4E-05</v>
      </c>
      <c r="R153" s="206">
        <f>Q153*H153</f>
        <v>0.001701</v>
      </c>
      <c r="S153" s="206">
        <v>0</v>
      </c>
      <c r="T153" s="207">
        <f>S153*H153</f>
        <v>0</v>
      </c>
      <c r="AR153" s="23" t="s">
        <v>286</v>
      </c>
      <c r="AT153" s="23" t="s">
        <v>202</v>
      </c>
      <c r="AU153" s="23" t="s">
        <v>84</v>
      </c>
      <c r="AY153" s="23" t="s">
        <v>205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24</v>
      </c>
      <c r="BK153" s="204">
        <f>ROUND(I153*H153,2)</f>
        <v>0</v>
      </c>
      <c r="BL153" s="23" t="s">
        <v>266</v>
      </c>
      <c r="BM153" s="23" t="s">
        <v>3242</v>
      </c>
    </row>
    <row r="154" spans="2:51" s="12" customFormat="1" ht="13.5">
      <c r="B154" s="220"/>
      <c r="C154" s="221"/>
      <c r="D154" s="222" t="s">
        <v>255</v>
      </c>
      <c r="E154" s="221"/>
      <c r="F154" s="224" t="s">
        <v>3243</v>
      </c>
      <c r="G154" s="221"/>
      <c r="H154" s="225">
        <v>42.525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255</v>
      </c>
      <c r="AU154" s="231" t="s">
        <v>84</v>
      </c>
      <c r="AV154" s="12" t="s">
        <v>84</v>
      </c>
      <c r="AW154" s="12" t="s">
        <v>6</v>
      </c>
      <c r="AX154" s="12" t="s">
        <v>24</v>
      </c>
      <c r="AY154" s="231" t="s">
        <v>205</v>
      </c>
    </row>
    <row r="155" spans="2:65" s="1" customFormat="1" ht="22.5" customHeight="1">
      <c r="B155" s="40"/>
      <c r="C155" s="192" t="s">
        <v>397</v>
      </c>
      <c r="D155" s="192" t="s">
        <v>208</v>
      </c>
      <c r="E155" s="193" t="s">
        <v>2946</v>
      </c>
      <c r="F155" s="194" t="s">
        <v>2947</v>
      </c>
      <c r="G155" s="195" t="s">
        <v>494</v>
      </c>
      <c r="H155" s="196">
        <v>16.05</v>
      </c>
      <c r="I155" s="197"/>
      <c r="J155" s="198">
        <f>ROUND(I155*H155,2)</f>
        <v>0</v>
      </c>
      <c r="K155" s="194" t="s">
        <v>466</v>
      </c>
      <c r="L155" s="60"/>
      <c r="M155" s="199" t="s">
        <v>22</v>
      </c>
      <c r="N155" s="205" t="s">
        <v>46</v>
      </c>
      <c r="O155" s="41"/>
      <c r="P155" s="206">
        <f>O155*H155</f>
        <v>0</v>
      </c>
      <c r="Q155" s="206">
        <v>0.00825</v>
      </c>
      <c r="R155" s="206">
        <f>Q155*H155</f>
        <v>0.13241250000000002</v>
      </c>
      <c r="S155" s="206">
        <v>0</v>
      </c>
      <c r="T155" s="207">
        <f>S155*H155</f>
        <v>0</v>
      </c>
      <c r="AR155" s="23" t="s">
        <v>266</v>
      </c>
      <c r="AT155" s="23" t="s">
        <v>208</v>
      </c>
      <c r="AU155" s="23" t="s">
        <v>84</v>
      </c>
      <c r="AY155" s="23" t="s">
        <v>205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24</v>
      </c>
      <c r="BK155" s="204">
        <f>ROUND(I155*H155,2)</f>
        <v>0</v>
      </c>
      <c r="BL155" s="23" t="s">
        <v>266</v>
      </c>
      <c r="BM155" s="23" t="s">
        <v>3244</v>
      </c>
    </row>
    <row r="156" spans="2:51" s="12" customFormat="1" ht="13.5">
      <c r="B156" s="220"/>
      <c r="C156" s="221"/>
      <c r="D156" s="222" t="s">
        <v>255</v>
      </c>
      <c r="E156" s="223" t="s">
        <v>22</v>
      </c>
      <c r="F156" s="224" t="s">
        <v>3245</v>
      </c>
      <c r="G156" s="221"/>
      <c r="H156" s="225">
        <v>16.05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255</v>
      </c>
      <c r="AU156" s="231" t="s">
        <v>84</v>
      </c>
      <c r="AV156" s="12" t="s">
        <v>84</v>
      </c>
      <c r="AW156" s="12" t="s">
        <v>39</v>
      </c>
      <c r="AX156" s="12" t="s">
        <v>24</v>
      </c>
      <c r="AY156" s="231" t="s">
        <v>205</v>
      </c>
    </row>
    <row r="157" spans="2:65" s="1" customFormat="1" ht="22.5" customHeight="1">
      <c r="B157" s="40"/>
      <c r="C157" s="238" t="s">
        <v>402</v>
      </c>
      <c r="D157" s="238" t="s">
        <v>202</v>
      </c>
      <c r="E157" s="239" t="s">
        <v>2950</v>
      </c>
      <c r="F157" s="240" t="s">
        <v>2951</v>
      </c>
      <c r="G157" s="241" t="s">
        <v>494</v>
      </c>
      <c r="H157" s="242">
        <v>16.371</v>
      </c>
      <c r="I157" s="243"/>
      <c r="J157" s="244">
        <f>ROUND(I157*H157,2)</f>
        <v>0</v>
      </c>
      <c r="K157" s="240" t="s">
        <v>466</v>
      </c>
      <c r="L157" s="245"/>
      <c r="M157" s="246" t="s">
        <v>22</v>
      </c>
      <c r="N157" s="247" t="s">
        <v>46</v>
      </c>
      <c r="O157" s="41"/>
      <c r="P157" s="206">
        <f>O157*H157</f>
        <v>0</v>
      </c>
      <c r="Q157" s="206">
        <v>0.0012</v>
      </c>
      <c r="R157" s="206">
        <f>Q157*H157</f>
        <v>0.019645199999999998</v>
      </c>
      <c r="S157" s="206">
        <v>0</v>
      </c>
      <c r="T157" s="207">
        <f>S157*H157</f>
        <v>0</v>
      </c>
      <c r="AR157" s="23" t="s">
        <v>286</v>
      </c>
      <c r="AT157" s="23" t="s">
        <v>202</v>
      </c>
      <c r="AU157" s="23" t="s">
        <v>84</v>
      </c>
      <c r="AY157" s="23" t="s">
        <v>205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24</v>
      </c>
      <c r="BK157" s="204">
        <f>ROUND(I157*H157,2)</f>
        <v>0</v>
      </c>
      <c r="BL157" s="23" t="s">
        <v>266</v>
      </c>
      <c r="BM157" s="23" t="s">
        <v>3246</v>
      </c>
    </row>
    <row r="158" spans="2:51" s="12" customFormat="1" ht="13.5">
      <c r="B158" s="220"/>
      <c r="C158" s="221"/>
      <c r="D158" s="222" t="s">
        <v>255</v>
      </c>
      <c r="E158" s="221"/>
      <c r="F158" s="224" t="s">
        <v>3247</v>
      </c>
      <c r="G158" s="221"/>
      <c r="H158" s="225">
        <v>16.371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255</v>
      </c>
      <c r="AU158" s="231" t="s">
        <v>84</v>
      </c>
      <c r="AV158" s="12" t="s">
        <v>84</v>
      </c>
      <c r="AW158" s="12" t="s">
        <v>6</v>
      </c>
      <c r="AX158" s="12" t="s">
        <v>24</v>
      </c>
      <c r="AY158" s="231" t="s">
        <v>205</v>
      </c>
    </row>
    <row r="159" spans="2:65" s="1" customFormat="1" ht="22.5" customHeight="1">
      <c r="B159" s="40"/>
      <c r="C159" s="192" t="s">
        <v>407</v>
      </c>
      <c r="D159" s="192" t="s">
        <v>208</v>
      </c>
      <c r="E159" s="193" t="s">
        <v>2954</v>
      </c>
      <c r="F159" s="194" t="s">
        <v>2955</v>
      </c>
      <c r="G159" s="195" t="s">
        <v>494</v>
      </c>
      <c r="H159" s="196">
        <v>90.103</v>
      </c>
      <c r="I159" s="197"/>
      <c r="J159" s="198">
        <f>ROUND(I159*H159,2)</f>
        <v>0</v>
      </c>
      <c r="K159" s="194" t="s">
        <v>466</v>
      </c>
      <c r="L159" s="60"/>
      <c r="M159" s="199" t="s">
        <v>22</v>
      </c>
      <c r="N159" s="205" t="s">
        <v>46</v>
      </c>
      <c r="O159" s="41"/>
      <c r="P159" s="206">
        <f>O159*H159</f>
        <v>0</v>
      </c>
      <c r="Q159" s="206">
        <v>0.00656</v>
      </c>
      <c r="R159" s="206">
        <f>Q159*H159</f>
        <v>0.59107568</v>
      </c>
      <c r="S159" s="206">
        <v>0</v>
      </c>
      <c r="T159" s="207">
        <f>S159*H159</f>
        <v>0</v>
      </c>
      <c r="AR159" s="23" t="s">
        <v>266</v>
      </c>
      <c r="AT159" s="23" t="s">
        <v>208</v>
      </c>
      <c r="AU159" s="23" t="s">
        <v>84</v>
      </c>
      <c r="AY159" s="23" t="s">
        <v>205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24</v>
      </c>
      <c r="BK159" s="204">
        <f>ROUND(I159*H159,2)</f>
        <v>0</v>
      </c>
      <c r="BL159" s="23" t="s">
        <v>266</v>
      </c>
      <c r="BM159" s="23" t="s">
        <v>3248</v>
      </c>
    </row>
    <row r="160" spans="2:51" s="12" customFormat="1" ht="13.5">
      <c r="B160" s="220"/>
      <c r="C160" s="221"/>
      <c r="D160" s="210" t="s">
        <v>255</v>
      </c>
      <c r="E160" s="232" t="s">
        <v>22</v>
      </c>
      <c r="F160" s="233" t="s">
        <v>3249</v>
      </c>
      <c r="G160" s="221"/>
      <c r="H160" s="234">
        <v>28.354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255</v>
      </c>
      <c r="AU160" s="231" t="s">
        <v>84</v>
      </c>
      <c r="AV160" s="12" t="s">
        <v>84</v>
      </c>
      <c r="AW160" s="12" t="s">
        <v>39</v>
      </c>
      <c r="AX160" s="12" t="s">
        <v>75</v>
      </c>
      <c r="AY160" s="231" t="s">
        <v>205</v>
      </c>
    </row>
    <row r="161" spans="2:51" s="12" customFormat="1" ht="13.5">
      <c r="B161" s="220"/>
      <c r="C161" s="221"/>
      <c r="D161" s="210" t="s">
        <v>255</v>
      </c>
      <c r="E161" s="232" t="s">
        <v>22</v>
      </c>
      <c r="F161" s="233" t="s">
        <v>3250</v>
      </c>
      <c r="G161" s="221"/>
      <c r="H161" s="234">
        <v>29.029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255</v>
      </c>
      <c r="AU161" s="231" t="s">
        <v>84</v>
      </c>
      <c r="AV161" s="12" t="s">
        <v>84</v>
      </c>
      <c r="AW161" s="12" t="s">
        <v>39</v>
      </c>
      <c r="AX161" s="12" t="s">
        <v>75</v>
      </c>
      <c r="AY161" s="231" t="s">
        <v>205</v>
      </c>
    </row>
    <row r="162" spans="2:51" s="12" customFormat="1" ht="13.5">
      <c r="B162" s="220"/>
      <c r="C162" s="221"/>
      <c r="D162" s="210" t="s">
        <v>255</v>
      </c>
      <c r="E162" s="232" t="s">
        <v>22</v>
      </c>
      <c r="F162" s="233" t="s">
        <v>3251</v>
      </c>
      <c r="G162" s="221"/>
      <c r="H162" s="234">
        <v>16.36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255</v>
      </c>
      <c r="AU162" s="231" t="s">
        <v>84</v>
      </c>
      <c r="AV162" s="12" t="s">
        <v>84</v>
      </c>
      <c r="AW162" s="12" t="s">
        <v>39</v>
      </c>
      <c r="AX162" s="12" t="s">
        <v>75</v>
      </c>
      <c r="AY162" s="231" t="s">
        <v>205</v>
      </c>
    </row>
    <row r="163" spans="2:51" s="12" customFormat="1" ht="13.5">
      <c r="B163" s="220"/>
      <c r="C163" s="221"/>
      <c r="D163" s="210" t="s">
        <v>255</v>
      </c>
      <c r="E163" s="232" t="s">
        <v>22</v>
      </c>
      <c r="F163" s="233" t="s">
        <v>3252</v>
      </c>
      <c r="G163" s="221"/>
      <c r="H163" s="234">
        <v>16.36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255</v>
      </c>
      <c r="AU163" s="231" t="s">
        <v>84</v>
      </c>
      <c r="AV163" s="12" t="s">
        <v>84</v>
      </c>
      <c r="AW163" s="12" t="s">
        <v>39</v>
      </c>
      <c r="AX163" s="12" t="s">
        <v>75</v>
      </c>
      <c r="AY163" s="231" t="s">
        <v>205</v>
      </c>
    </row>
    <row r="164" spans="2:51" s="13" customFormat="1" ht="13.5">
      <c r="B164" s="248"/>
      <c r="C164" s="249"/>
      <c r="D164" s="222" t="s">
        <v>255</v>
      </c>
      <c r="E164" s="250" t="s">
        <v>22</v>
      </c>
      <c r="F164" s="251" t="s">
        <v>568</v>
      </c>
      <c r="G164" s="249"/>
      <c r="H164" s="252">
        <v>90.103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255</v>
      </c>
      <c r="AU164" s="258" t="s">
        <v>84</v>
      </c>
      <c r="AV164" s="13" t="s">
        <v>266</v>
      </c>
      <c r="AW164" s="13" t="s">
        <v>39</v>
      </c>
      <c r="AX164" s="13" t="s">
        <v>24</v>
      </c>
      <c r="AY164" s="258" t="s">
        <v>205</v>
      </c>
    </row>
    <row r="165" spans="2:65" s="1" customFormat="1" ht="31.5" customHeight="1">
      <c r="B165" s="40"/>
      <c r="C165" s="192" t="s">
        <v>412</v>
      </c>
      <c r="D165" s="192" t="s">
        <v>208</v>
      </c>
      <c r="E165" s="193" t="s">
        <v>1081</v>
      </c>
      <c r="F165" s="194" t="s">
        <v>1082</v>
      </c>
      <c r="G165" s="195" t="s">
        <v>494</v>
      </c>
      <c r="H165" s="196">
        <v>8.025</v>
      </c>
      <c r="I165" s="197"/>
      <c r="J165" s="198">
        <f>ROUND(I165*H165,2)</f>
        <v>0</v>
      </c>
      <c r="K165" s="194" t="s">
        <v>466</v>
      </c>
      <c r="L165" s="60"/>
      <c r="M165" s="199" t="s">
        <v>22</v>
      </c>
      <c r="N165" s="205" t="s">
        <v>46</v>
      </c>
      <c r="O165" s="41"/>
      <c r="P165" s="206">
        <f>O165*H165</f>
        <v>0</v>
      </c>
      <c r="Q165" s="206">
        <v>0.00628</v>
      </c>
      <c r="R165" s="206">
        <f>Q165*H165</f>
        <v>0.050397000000000004</v>
      </c>
      <c r="S165" s="206">
        <v>0</v>
      </c>
      <c r="T165" s="207">
        <f>S165*H165</f>
        <v>0</v>
      </c>
      <c r="AR165" s="23" t="s">
        <v>266</v>
      </c>
      <c r="AT165" s="23" t="s">
        <v>208</v>
      </c>
      <c r="AU165" s="23" t="s">
        <v>84</v>
      </c>
      <c r="AY165" s="23" t="s">
        <v>205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24</v>
      </c>
      <c r="BK165" s="204">
        <f>ROUND(I165*H165,2)</f>
        <v>0</v>
      </c>
      <c r="BL165" s="23" t="s">
        <v>266</v>
      </c>
      <c r="BM165" s="23" t="s">
        <v>3253</v>
      </c>
    </row>
    <row r="166" spans="2:51" s="12" customFormat="1" ht="13.5">
      <c r="B166" s="220"/>
      <c r="C166" s="221"/>
      <c r="D166" s="222" t="s">
        <v>255</v>
      </c>
      <c r="E166" s="223" t="s">
        <v>22</v>
      </c>
      <c r="F166" s="224" t="s">
        <v>3254</v>
      </c>
      <c r="G166" s="221"/>
      <c r="H166" s="225">
        <v>8.025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255</v>
      </c>
      <c r="AU166" s="231" t="s">
        <v>84</v>
      </c>
      <c r="AV166" s="12" t="s">
        <v>84</v>
      </c>
      <c r="AW166" s="12" t="s">
        <v>39</v>
      </c>
      <c r="AX166" s="12" t="s">
        <v>24</v>
      </c>
      <c r="AY166" s="231" t="s">
        <v>205</v>
      </c>
    </row>
    <row r="167" spans="2:65" s="1" customFormat="1" ht="22.5" customHeight="1">
      <c r="B167" s="40"/>
      <c r="C167" s="192" t="s">
        <v>417</v>
      </c>
      <c r="D167" s="192" t="s">
        <v>208</v>
      </c>
      <c r="E167" s="193" t="s">
        <v>2964</v>
      </c>
      <c r="F167" s="194" t="s">
        <v>2965</v>
      </c>
      <c r="G167" s="195" t="s">
        <v>494</v>
      </c>
      <c r="H167" s="196">
        <v>90.103</v>
      </c>
      <c r="I167" s="197"/>
      <c r="J167" s="198">
        <f>ROUND(I167*H167,2)</f>
        <v>0</v>
      </c>
      <c r="K167" s="194" t="s">
        <v>466</v>
      </c>
      <c r="L167" s="60"/>
      <c r="M167" s="199" t="s">
        <v>22</v>
      </c>
      <c r="N167" s="205" t="s">
        <v>46</v>
      </c>
      <c r="O167" s="41"/>
      <c r="P167" s="206">
        <f>O167*H167</f>
        <v>0</v>
      </c>
      <c r="Q167" s="206">
        <v>0.00268</v>
      </c>
      <c r="R167" s="206">
        <f>Q167*H167</f>
        <v>0.24147604</v>
      </c>
      <c r="S167" s="206">
        <v>0</v>
      </c>
      <c r="T167" s="207">
        <f>S167*H167</f>
        <v>0</v>
      </c>
      <c r="AR167" s="23" t="s">
        <v>266</v>
      </c>
      <c r="AT167" s="23" t="s">
        <v>208</v>
      </c>
      <c r="AU167" s="23" t="s">
        <v>84</v>
      </c>
      <c r="AY167" s="23" t="s">
        <v>205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24</v>
      </c>
      <c r="BK167" s="204">
        <f>ROUND(I167*H167,2)</f>
        <v>0</v>
      </c>
      <c r="BL167" s="23" t="s">
        <v>266</v>
      </c>
      <c r="BM167" s="23" t="s">
        <v>3255</v>
      </c>
    </row>
    <row r="168" spans="2:65" s="1" customFormat="1" ht="22.5" customHeight="1">
      <c r="B168" s="40"/>
      <c r="C168" s="192" t="s">
        <v>422</v>
      </c>
      <c r="D168" s="192" t="s">
        <v>208</v>
      </c>
      <c r="E168" s="193" t="s">
        <v>1092</v>
      </c>
      <c r="F168" s="194" t="s">
        <v>1093</v>
      </c>
      <c r="G168" s="195" t="s">
        <v>494</v>
      </c>
      <c r="H168" s="196">
        <v>37.125</v>
      </c>
      <c r="I168" s="197"/>
      <c r="J168" s="198">
        <f>ROUND(I168*H168,2)</f>
        <v>0</v>
      </c>
      <c r="K168" s="194" t="s">
        <v>466</v>
      </c>
      <c r="L168" s="60"/>
      <c r="M168" s="199" t="s">
        <v>22</v>
      </c>
      <c r="N168" s="205" t="s">
        <v>46</v>
      </c>
      <c r="O168" s="41"/>
      <c r="P168" s="206">
        <f>O168*H168</f>
        <v>0</v>
      </c>
      <c r="Q168" s="206">
        <v>0.00012</v>
      </c>
      <c r="R168" s="206">
        <f>Q168*H168</f>
        <v>0.004455</v>
      </c>
      <c r="S168" s="206">
        <v>0</v>
      </c>
      <c r="T168" s="207">
        <f>S168*H168</f>
        <v>0</v>
      </c>
      <c r="AR168" s="23" t="s">
        <v>266</v>
      </c>
      <c r="AT168" s="23" t="s">
        <v>208</v>
      </c>
      <c r="AU168" s="23" t="s">
        <v>84</v>
      </c>
      <c r="AY168" s="23" t="s">
        <v>205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3" t="s">
        <v>24</v>
      </c>
      <c r="BK168" s="204">
        <f>ROUND(I168*H168,2)</f>
        <v>0</v>
      </c>
      <c r="BL168" s="23" t="s">
        <v>266</v>
      </c>
      <c r="BM168" s="23" t="s">
        <v>3256</v>
      </c>
    </row>
    <row r="169" spans="2:51" s="12" customFormat="1" ht="13.5">
      <c r="B169" s="220"/>
      <c r="C169" s="221"/>
      <c r="D169" s="222" t="s">
        <v>255</v>
      </c>
      <c r="E169" s="223" t="s">
        <v>22</v>
      </c>
      <c r="F169" s="224" t="s">
        <v>3257</v>
      </c>
      <c r="G169" s="221"/>
      <c r="H169" s="225">
        <v>37.125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255</v>
      </c>
      <c r="AU169" s="231" t="s">
        <v>84</v>
      </c>
      <c r="AV169" s="12" t="s">
        <v>84</v>
      </c>
      <c r="AW169" s="12" t="s">
        <v>39</v>
      </c>
      <c r="AX169" s="12" t="s">
        <v>24</v>
      </c>
      <c r="AY169" s="231" t="s">
        <v>205</v>
      </c>
    </row>
    <row r="170" spans="2:65" s="1" customFormat="1" ht="31.5" customHeight="1">
      <c r="B170" s="40"/>
      <c r="C170" s="192" t="s">
        <v>620</v>
      </c>
      <c r="D170" s="192" t="s">
        <v>208</v>
      </c>
      <c r="E170" s="193" t="s">
        <v>3258</v>
      </c>
      <c r="F170" s="194" t="s">
        <v>3259</v>
      </c>
      <c r="G170" s="195" t="s">
        <v>465</v>
      </c>
      <c r="H170" s="196">
        <v>7.977</v>
      </c>
      <c r="I170" s="197"/>
      <c r="J170" s="198">
        <f>ROUND(I170*H170,2)</f>
        <v>0</v>
      </c>
      <c r="K170" s="194" t="s">
        <v>466</v>
      </c>
      <c r="L170" s="60"/>
      <c r="M170" s="199" t="s">
        <v>22</v>
      </c>
      <c r="N170" s="205" t="s">
        <v>46</v>
      </c>
      <c r="O170" s="41"/>
      <c r="P170" s="206">
        <f>O170*H170</f>
        <v>0</v>
      </c>
      <c r="Q170" s="206">
        <v>2.45329</v>
      </c>
      <c r="R170" s="206">
        <f>Q170*H170</f>
        <v>19.56989433</v>
      </c>
      <c r="S170" s="206">
        <v>0</v>
      </c>
      <c r="T170" s="207">
        <f>S170*H170</f>
        <v>0</v>
      </c>
      <c r="AR170" s="23" t="s">
        <v>266</v>
      </c>
      <c r="AT170" s="23" t="s">
        <v>208</v>
      </c>
      <c r="AU170" s="23" t="s">
        <v>84</v>
      </c>
      <c r="AY170" s="23" t="s">
        <v>205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3" t="s">
        <v>24</v>
      </c>
      <c r="BK170" s="204">
        <f>ROUND(I170*H170,2)</f>
        <v>0</v>
      </c>
      <c r="BL170" s="23" t="s">
        <v>266</v>
      </c>
      <c r="BM170" s="23" t="s">
        <v>3260</v>
      </c>
    </row>
    <row r="171" spans="2:51" s="12" customFormat="1" ht="13.5">
      <c r="B171" s="220"/>
      <c r="C171" s="221"/>
      <c r="D171" s="222" t="s">
        <v>255</v>
      </c>
      <c r="E171" s="223" t="s">
        <v>22</v>
      </c>
      <c r="F171" s="224" t="s">
        <v>3261</v>
      </c>
      <c r="G171" s="221"/>
      <c r="H171" s="225">
        <v>7.977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255</v>
      </c>
      <c r="AU171" s="231" t="s">
        <v>84</v>
      </c>
      <c r="AV171" s="12" t="s">
        <v>84</v>
      </c>
      <c r="AW171" s="12" t="s">
        <v>39</v>
      </c>
      <c r="AX171" s="12" t="s">
        <v>24</v>
      </c>
      <c r="AY171" s="231" t="s">
        <v>205</v>
      </c>
    </row>
    <row r="172" spans="2:65" s="1" customFormat="1" ht="31.5" customHeight="1">
      <c r="B172" s="40"/>
      <c r="C172" s="192" t="s">
        <v>624</v>
      </c>
      <c r="D172" s="192" t="s">
        <v>208</v>
      </c>
      <c r="E172" s="193" t="s">
        <v>3262</v>
      </c>
      <c r="F172" s="194" t="s">
        <v>3263</v>
      </c>
      <c r="G172" s="195" t="s">
        <v>465</v>
      </c>
      <c r="H172" s="196">
        <v>7.977</v>
      </c>
      <c r="I172" s="197"/>
      <c r="J172" s="198">
        <f>ROUND(I172*H172,2)</f>
        <v>0</v>
      </c>
      <c r="K172" s="194" t="s">
        <v>466</v>
      </c>
      <c r="L172" s="60"/>
      <c r="M172" s="199" t="s">
        <v>22</v>
      </c>
      <c r="N172" s="205" t="s">
        <v>46</v>
      </c>
      <c r="O172" s="41"/>
      <c r="P172" s="206">
        <f>O172*H172</f>
        <v>0</v>
      </c>
      <c r="Q172" s="206">
        <v>0.03535</v>
      </c>
      <c r="R172" s="206">
        <f>Q172*H172</f>
        <v>0.28198695</v>
      </c>
      <c r="S172" s="206">
        <v>0</v>
      </c>
      <c r="T172" s="207">
        <f>S172*H172</f>
        <v>0</v>
      </c>
      <c r="AR172" s="23" t="s">
        <v>266</v>
      </c>
      <c r="AT172" s="23" t="s">
        <v>208</v>
      </c>
      <c r="AU172" s="23" t="s">
        <v>84</v>
      </c>
      <c r="AY172" s="23" t="s">
        <v>205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3" t="s">
        <v>24</v>
      </c>
      <c r="BK172" s="204">
        <f>ROUND(I172*H172,2)</f>
        <v>0</v>
      </c>
      <c r="BL172" s="23" t="s">
        <v>266</v>
      </c>
      <c r="BM172" s="23" t="s">
        <v>3264</v>
      </c>
    </row>
    <row r="173" spans="2:65" s="1" customFormat="1" ht="22.5" customHeight="1">
      <c r="B173" s="40"/>
      <c r="C173" s="192" t="s">
        <v>628</v>
      </c>
      <c r="D173" s="192" t="s">
        <v>208</v>
      </c>
      <c r="E173" s="193" t="s">
        <v>2976</v>
      </c>
      <c r="F173" s="194" t="s">
        <v>2977</v>
      </c>
      <c r="G173" s="195" t="s">
        <v>465</v>
      </c>
      <c r="H173" s="196">
        <v>2.659</v>
      </c>
      <c r="I173" s="197"/>
      <c r="J173" s="198">
        <f>ROUND(I173*H173,2)</f>
        <v>0</v>
      </c>
      <c r="K173" s="194" t="s">
        <v>466</v>
      </c>
      <c r="L173" s="60"/>
      <c r="M173" s="199" t="s">
        <v>22</v>
      </c>
      <c r="N173" s="205" t="s">
        <v>46</v>
      </c>
      <c r="O173" s="41"/>
      <c r="P173" s="206">
        <f>O173*H173</f>
        <v>0</v>
      </c>
      <c r="Q173" s="206">
        <v>2.16</v>
      </c>
      <c r="R173" s="206">
        <f>Q173*H173</f>
        <v>5.74344</v>
      </c>
      <c r="S173" s="206">
        <v>0</v>
      </c>
      <c r="T173" s="207">
        <f>S173*H173</f>
        <v>0</v>
      </c>
      <c r="AR173" s="23" t="s">
        <v>266</v>
      </c>
      <c r="AT173" s="23" t="s">
        <v>208</v>
      </c>
      <c r="AU173" s="23" t="s">
        <v>84</v>
      </c>
      <c r="AY173" s="23" t="s">
        <v>205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24</v>
      </c>
      <c r="BK173" s="204">
        <f>ROUND(I173*H173,2)</f>
        <v>0</v>
      </c>
      <c r="BL173" s="23" t="s">
        <v>266</v>
      </c>
      <c r="BM173" s="23" t="s">
        <v>3265</v>
      </c>
    </row>
    <row r="174" spans="2:51" s="12" customFormat="1" ht="13.5">
      <c r="B174" s="220"/>
      <c r="C174" s="221"/>
      <c r="D174" s="222" t="s">
        <v>255</v>
      </c>
      <c r="E174" s="223" t="s">
        <v>22</v>
      </c>
      <c r="F174" s="224" t="s">
        <v>3266</v>
      </c>
      <c r="G174" s="221"/>
      <c r="H174" s="225">
        <v>2.659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255</v>
      </c>
      <c r="AU174" s="231" t="s">
        <v>84</v>
      </c>
      <c r="AV174" s="12" t="s">
        <v>84</v>
      </c>
      <c r="AW174" s="12" t="s">
        <v>39</v>
      </c>
      <c r="AX174" s="12" t="s">
        <v>24</v>
      </c>
      <c r="AY174" s="231" t="s">
        <v>205</v>
      </c>
    </row>
    <row r="175" spans="2:65" s="1" customFormat="1" ht="22.5" customHeight="1">
      <c r="B175" s="40"/>
      <c r="C175" s="192" t="s">
        <v>632</v>
      </c>
      <c r="D175" s="192" t="s">
        <v>208</v>
      </c>
      <c r="E175" s="193" t="s">
        <v>2982</v>
      </c>
      <c r="F175" s="194" t="s">
        <v>2983</v>
      </c>
      <c r="G175" s="195" t="s">
        <v>494</v>
      </c>
      <c r="H175" s="196">
        <v>4.76</v>
      </c>
      <c r="I175" s="197"/>
      <c r="J175" s="198">
        <f>ROUND(I175*H175,2)</f>
        <v>0</v>
      </c>
      <c r="K175" s="194" t="s">
        <v>466</v>
      </c>
      <c r="L175" s="60"/>
      <c r="M175" s="199" t="s">
        <v>22</v>
      </c>
      <c r="N175" s="205" t="s">
        <v>46</v>
      </c>
      <c r="O175" s="41"/>
      <c r="P175" s="206">
        <f>O175*H175</f>
        <v>0</v>
      </c>
      <c r="Q175" s="206">
        <v>0.3674</v>
      </c>
      <c r="R175" s="206">
        <f>Q175*H175</f>
        <v>1.748824</v>
      </c>
      <c r="S175" s="206">
        <v>0</v>
      </c>
      <c r="T175" s="207">
        <f>S175*H175</f>
        <v>0</v>
      </c>
      <c r="AR175" s="23" t="s">
        <v>266</v>
      </c>
      <c r="AT175" s="23" t="s">
        <v>208</v>
      </c>
      <c r="AU175" s="23" t="s">
        <v>84</v>
      </c>
      <c r="AY175" s="23" t="s">
        <v>205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3" t="s">
        <v>24</v>
      </c>
      <c r="BK175" s="204">
        <f>ROUND(I175*H175,2)</f>
        <v>0</v>
      </c>
      <c r="BL175" s="23" t="s">
        <v>266</v>
      </c>
      <c r="BM175" s="23" t="s">
        <v>3267</v>
      </c>
    </row>
    <row r="176" spans="2:51" s="12" customFormat="1" ht="13.5">
      <c r="B176" s="220"/>
      <c r="C176" s="221"/>
      <c r="D176" s="210" t="s">
        <v>255</v>
      </c>
      <c r="E176" s="232" t="s">
        <v>22</v>
      </c>
      <c r="F176" s="233" t="s">
        <v>3268</v>
      </c>
      <c r="G176" s="221"/>
      <c r="H176" s="234">
        <v>4.76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255</v>
      </c>
      <c r="AU176" s="231" t="s">
        <v>84</v>
      </c>
      <c r="AV176" s="12" t="s">
        <v>84</v>
      </c>
      <c r="AW176" s="12" t="s">
        <v>39</v>
      </c>
      <c r="AX176" s="12" t="s">
        <v>24</v>
      </c>
      <c r="AY176" s="231" t="s">
        <v>205</v>
      </c>
    </row>
    <row r="177" spans="2:63" s="10" customFormat="1" ht="29.85" customHeight="1">
      <c r="B177" s="175"/>
      <c r="C177" s="176"/>
      <c r="D177" s="189" t="s">
        <v>74</v>
      </c>
      <c r="E177" s="190" t="s">
        <v>291</v>
      </c>
      <c r="F177" s="190" t="s">
        <v>1157</v>
      </c>
      <c r="G177" s="176"/>
      <c r="H177" s="176"/>
      <c r="I177" s="179"/>
      <c r="J177" s="191">
        <f>BK177</f>
        <v>0</v>
      </c>
      <c r="K177" s="176"/>
      <c r="L177" s="181"/>
      <c r="M177" s="182"/>
      <c r="N177" s="183"/>
      <c r="O177" s="183"/>
      <c r="P177" s="184">
        <f>SUM(P178:P187)</f>
        <v>0</v>
      </c>
      <c r="Q177" s="183"/>
      <c r="R177" s="184">
        <f>SUM(R178:R187)</f>
        <v>1.5609995</v>
      </c>
      <c r="S177" s="183"/>
      <c r="T177" s="185">
        <f>SUM(T178:T187)</f>
        <v>0</v>
      </c>
      <c r="AR177" s="186" t="s">
        <v>24</v>
      </c>
      <c r="AT177" s="187" t="s">
        <v>74</v>
      </c>
      <c r="AU177" s="187" t="s">
        <v>24</v>
      </c>
      <c r="AY177" s="186" t="s">
        <v>205</v>
      </c>
      <c r="BK177" s="188">
        <f>SUM(BK178:BK187)</f>
        <v>0</v>
      </c>
    </row>
    <row r="178" spans="2:65" s="1" customFormat="1" ht="22.5" customHeight="1">
      <c r="B178" s="40"/>
      <c r="C178" s="192" t="s">
        <v>637</v>
      </c>
      <c r="D178" s="192" t="s">
        <v>208</v>
      </c>
      <c r="E178" s="193" t="s">
        <v>2527</v>
      </c>
      <c r="F178" s="194" t="s">
        <v>2528</v>
      </c>
      <c r="G178" s="195" t="s">
        <v>500</v>
      </c>
      <c r="H178" s="196">
        <v>11.35</v>
      </c>
      <c r="I178" s="197"/>
      <c r="J178" s="198">
        <f>ROUND(I178*H178,2)</f>
        <v>0</v>
      </c>
      <c r="K178" s="194" t="s">
        <v>466</v>
      </c>
      <c r="L178" s="60"/>
      <c r="M178" s="199" t="s">
        <v>22</v>
      </c>
      <c r="N178" s="205" t="s">
        <v>46</v>
      </c>
      <c r="O178" s="41"/>
      <c r="P178" s="206">
        <f>O178*H178</f>
        <v>0</v>
      </c>
      <c r="Q178" s="206">
        <v>0.10095</v>
      </c>
      <c r="R178" s="206">
        <f>Q178*H178</f>
        <v>1.1457825</v>
      </c>
      <c r="S178" s="206">
        <v>0</v>
      </c>
      <c r="T178" s="207">
        <f>S178*H178</f>
        <v>0</v>
      </c>
      <c r="AR178" s="23" t="s">
        <v>266</v>
      </c>
      <c r="AT178" s="23" t="s">
        <v>208</v>
      </c>
      <c r="AU178" s="23" t="s">
        <v>84</v>
      </c>
      <c r="AY178" s="23" t="s">
        <v>205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3" t="s">
        <v>24</v>
      </c>
      <c r="BK178" s="204">
        <f>ROUND(I178*H178,2)</f>
        <v>0</v>
      </c>
      <c r="BL178" s="23" t="s">
        <v>266</v>
      </c>
      <c r="BM178" s="23" t="s">
        <v>3269</v>
      </c>
    </row>
    <row r="179" spans="2:51" s="12" customFormat="1" ht="13.5">
      <c r="B179" s="220"/>
      <c r="C179" s="221"/>
      <c r="D179" s="222" t="s">
        <v>255</v>
      </c>
      <c r="E179" s="223" t="s">
        <v>22</v>
      </c>
      <c r="F179" s="224" t="s">
        <v>3270</v>
      </c>
      <c r="G179" s="221"/>
      <c r="H179" s="225">
        <v>11.35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255</v>
      </c>
      <c r="AU179" s="231" t="s">
        <v>84</v>
      </c>
      <c r="AV179" s="12" t="s">
        <v>84</v>
      </c>
      <c r="AW179" s="12" t="s">
        <v>39</v>
      </c>
      <c r="AX179" s="12" t="s">
        <v>24</v>
      </c>
      <c r="AY179" s="231" t="s">
        <v>205</v>
      </c>
    </row>
    <row r="180" spans="2:65" s="1" customFormat="1" ht="22.5" customHeight="1">
      <c r="B180" s="40"/>
      <c r="C180" s="238" t="s">
        <v>642</v>
      </c>
      <c r="D180" s="238" t="s">
        <v>202</v>
      </c>
      <c r="E180" s="239" t="s">
        <v>2531</v>
      </c>
      <c r="F180" s="240" t="s">
        <v>2532</v>
      </c>
      <c r="G180" s="241" t="s">
        <v>514</v>
      </c>
      <c r="H180" s="242">
        <v>11.918</v>
      </c>
      <c r="I180" s="243"/>
      <c r="J180" s="244">
        <f>ROUND(I180*H180,2)</f>
        <v>0</v>
      </c>
      <c r="K180" s="240" t="s">
        <v>466</v>
      </c>
      <c r="L180" s="245"/>
      <c r="M180" s="246" t="s">
        <v>22</v>
      </c>
      <c r="N180" s="247" t="s">
        <v>46</v>
      </c>
      <c r="O180" s="41"/>
      <c r="P180" s="206">
        <f>O180*H180</f>
        <v>0</v>
      </c>
      <c r="Q180" s="206">
        <v>0.0335</v>
      </c>
      <c r="R180" s="206">
        <f>Q180*H180</f>
        <v>0.399253</v>
      </c>
      <c r="S180" s="206">
        <v>0</v>
      </c>
      <c r="T180" s="207">
        <f>S180*H180</f>
        <v>0</v>
      </c>
      <c r="AR180" s="23" t="s">
        <v>286</v>
      </c>
      <c r="AT180" s="23" t="s">
        <v>202</v>
      </c>
      <c r="AU180" s="23" t="s">
        <v>84</v>
      </c>
      <c r="AY180" s="23" t="s">
        <v>205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24</v>
      </c>
      <c r="BK180" s="204">
        <f>ROUND(I180*H180,2)</f>
        <v>0</v>
      </c>
      <c r="BL180" s="23" t="s">
        <v>266</v>
      </c>
      <c r="BM180" s="23" t="s">
        <v>3271</v>
      </c>
    </row>
    <row r="181" spans="2:51" s="12" customFormat="1" ht="13.5">
      <c r="B181" s="220"/>
      <c r="C181" s="221"/>
      <c r="D181" s="222" t="s">
        <v>255</v>
      </c>
      <c r="E181" s="223" t="s">
        <v>22</v>
      </c>
      <c r="F181" s="224" t="s">
        <v>3272</v>
      </c>
      <c r="G181" s="221"/>
      <c r="H181" s="225">
        <v>11.918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255</v>
      </c>
      <c r="AU181" s="231" t="s">
        <v>84</v>
      </c>
      <c r="AV181" s="12" t="s">
        <v>84</v>
      </c>
      <c r="AW181" s="12" t="s">
        <v>39</v>
      </c>
      <c r="AX181" s="12" t="s">
        <v>24</v>
      </c>
      <c r="AY181" s="231" t="s">
        <v>205</v>
      </c>
    </row>
    <row r="182" spans="2:65" s="1" customFormat="1" ht="31.5" customHeight="1">
      <c r="B182" s="40"/>
      <c r="C182" s="192" t="s">
        <v>647</v>
      </c>
      <c r="D182" s="192" t="s">
        <v>208</v>
      </c>
      <c r="E182" s="193" t="s">
        <v>1186</v>
      </c>
      <c r="F182" s="194" t="s">
        <v>1187</v>
      </c>
      <c r="G182" s="195" t="s">
        <v>494</v>
      </c>
      <c r="H182" s="196">
        <v>103.22</v>
      </c>
      <c r="I182" s="197"/>
      <c r="J182" s="198">
        <f>ROUND(I182*H182,2)</f>
        <v>0</v>
      </c>
      <c r="K182" s="194" t="s">
        <v>466</v>
      </c>
      <c r="L182" s="60"/>
      <c r="M182" s="199" t="s">
        <v>22</v>
      </c>
      <c r="N182" s="205" t="s">
        <v>46</v>
      </c>
      <c r="O182" s="41"/>
      <c r="P182" s="206">
        <f>O182*H182</f>
        <v>0</v>
      </c>
      <c r="Q182" s="206">
        <v>0.00013</v>
      </c>
      <c r="R182" s="206">
        <f>Q182*H182</f>
        <v>0.0134186</v>
      </c>
      <c r="S182" s="206">
        <v>0</v>
      </c>
      <c r="T182" s="207">
        <f>S182*H182</f>
        <v>0</v>
      </c>
      <c r="AR182" s="23" t="s">
        <v>266</v>
      </c>
      <c r="AT182" s="23" t="s">
        <v>208</v>
      </c>
      <c r="AU182" s="23" t="s">
        <v>84</v>
      </c>
      <c r="AY182" s="23" t="s">
        <v>205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24</v>
      </c>
      <c r="BK182" s="204">
        <f>ROUND(I182*H182,2)</f>
        <v>0</v>
      </c>
      <c r="BL182" s="23" t="s">
        <v>266</v>
      </c>
      <c r="BM182" s="23" t="s">
        <v>3273</v>
      </c>
    </row>
    <row r="183" spans="2:51" s="12" customFormat="1" ht="13.5">
      <c r="B183" s="220"/>
      <c r="C183" s="221"/>
      <c r="D183" s="210" t="s">
        <v>255</v>
      </c>
      <c r="E183" s="232" t="s">
        <v>22</v>
      </c>
      <c r="F183" s="233" t="s">
        <v>3274</v>
      </c>
      <c r="G183" s="221"/>
      <c r="H183" s="234">
        <v>53.18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255</v>
      </c>
      <c r="AU183" s="231" t="s">
        <v>84</v>
      </c>
      <c r="AV183" s="12" t="s">
        <v>84</v>
      </c>
      <c r="AW183" s="12" t="s">
        <v>39</v>
      </c>
      <c r="AX183" s="12" t="s">
        <v>75</v>
      </c>
      <c r="AY183" s="231" t="s">
        <v>205</v>
      </c>
    </row>
    <row r="184" spans="2:51" s="12" customFormat="1" ht="13.5">
      <c r="B184" s="220"/>
      <c r="C184" s="221"/>
      <c r="D184" s="210" t="s">
        <v>255</v>
      </c>
      <c r="E184" s="232" t="s">
        <v>22</v>
      </c>
      <c r="F184" s="233" t="s">
        <v>3275</v>
      </c>
      <c r="G184" s="221"/>
      <c r="H184" s="234">
        <v>50.04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255</v>
      </c>
      <c r="AU184" s="231" t="s">
        <v>84</v>
      </c>
      <c r="AV184" s="12" t="s">
        <v>84</v>
      </c>
      <c r="AW184" s="12" t="s">
        <v>39</v>
      </c>
      <c r="AX184" s="12" t="s">
        <v>75</v>
      </c>
      <c r="AY184" s="231" t="s">
        <v>205</v>
      </c>
    </row>
    <row r="185" spans="2:51" s="13" customFormat="1" ht="13.5">
      <c r="B185" s="248"/>
      <c r="C185" s="249"/>
      <c r="D185" s="222" t="s">
        <v>255</v>
      </c>
      <c r="E185" s="250" t="s">
        <v>22</v>
      </c>
      <c r="F185" s="251" t="s">
        <v>568</v>
      </c>
      <c r="G185" s="249"/>
      <c r="H185" s="252">
        <v>103.22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255</v>
      </c>
      <c r="AU185" s="258" t="s">
        <v>84</v>
      </c>
      <c r="AV185" s="13" t="s">
        <v>266</v>
      </c>
      <c r="AW185" s="13" t="s">
        <v>39</v>
      </c>
      <c r="AX185" s="13" t="s">
        <v>24</v>
      </c>
      <c r="AY185" s="258" t="s">
        <v>205</v>
      </c>
    </row>
    <row r="186" spans="2:65" s="1" customFormat="1" ht="22.5" customHeight="1">
      <c r="B186" s="40"/>
      <c r="C186" s="192" t="s">
        <v>651</v>
      </c>
      <c r="D186" s="192" t="s">
        <v>208</v>
      </c>
      <c r="E186" s="193" t="s">
        <v>1191</v>
      </c>
      <c r="F186" s="194" t="s">
        <v>1192</v>
      </c>
      <c r="G186" s="195" t="s">
        <v>494</v>
      </c>
      <c r="H186" s="196">
        <v>63.635</v>
      </c>
      <c r="I186" s="197"/>
      <c r="J186" s="198">
        <f>ROUND(I186*H186,2)</f>
        <v>0</v>
      </c>
      <c r="K186" s="194" t="s">
        <v>466</v>
      </c>
      <c r="L186" s="60"/>
      <c r="M186" s="199" t="s">
        <v>22</v>
      </c>
      <c r="N186" s="205" t="s">
        <v>46</v>
      </c>
      <c r="O186" s="41"/>
      <c r="P186" s="206">
        <f>O186*H186</f>
        <v>0</v>
      </c>
      <c r="Q186" s="206">
        <v>4E-05</v>
      </c>
      <c r="R186" s="206">
        <f>Q186*H186</f>
        <v>0.0025454</v>
      </c>
      <c r="S186" s="206">
        <v>0</v>
      </c>
      <c r="T186" s="207">
        <f>S186*H186</f>
        <v>0</v>
      </c>
      <c r="AR186" s="23" t="s">
        <v>266</v>
      </c>
      <c r="AT186" s="23" t="s">
        <v>208</v>
      </c>
      <c r="AU186" s="23" t="s">
        <v>84</v>
      </c>
      <c r="AY186" s="23" t="s">
        <v>205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24</v>
      </c>
      <c r="BK186" s="204">
        <f>ROUND(I186*H186,2)</f>
        <v>0</v>
      </c>
      <c r="BL186" s="23" t="s">
        <v>266</v>
      </c>
      <c r="BM186" s="23" t="s">
        <v>3276</v>
      </c>
    </row>
    <row r="187" spans="2:51" s="12" customFormat="1" ht="13.5">
      <c r="B187" s="220"/>
      <c r="C187" s="221"/>
      <c r="D187" s="210" t="s">
        <v>255</v>
      </c>
      <c r="E187" s="232" t="s">
        <v>22</v>
      </c>
      <c r="F187" s="233" t="s">
        <v>3229</v>
      </c>
      <c r="G187" s="221"/>
      <c r="H187" s="234">
        <v>63.635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255</v>
      </c>
      <c r="AU187" s="231" t="s">
        <v>84</v>
      </c>
      <c r="AV187" s="12" t="s">
        <v>84</v>
      </c>
      <c r="AW187" s="12" t="s">
        <v>39</v>
      </c>
      <c r="AX187" s="12" t="s">
        <v>24</v>
      </c>
      <c r="AY187" s="231" t="s">
        <v>205</v>
      </c>
    </row>
    <row r="188" spans="2:63" s="10" customFormat="1" ht="29.85" customHeight="1">
      <c r="B188" s="175"/>
      <c r="C188" s="176"/>
      <c r="D188" s="189" t="s">
        <v>74</v>
      </c>
      <c r="E188" s="190" t="s">
        <v>1409</v>
      </c>
      <c r="F188" s="190" t="s">
        <v>1410</v>
      </c>
      <c r="G188" s="176"/>
      <c r="H188" s="176"/>
      <c r="I188" s="179"/>
      <c r="J188" s="191">
        <f>BK188</f>
        <v>0</v>
      </c>
      <c r="K188" s="176"/>
      <c r="L188" s="181"/>
      <c r="M188" s="182"/>
      <c r="N188" s="183"/>
      <c r="O188" s="183"/>
      <c r="P188" s="184">
        <f>P189</f>
        <v>0</v>
      </c>
      <c r="Q188" s="183"/>
      <c r="R188" s="184">
        <f>R189</f>
        <v>0</v>
      </c>
      <c r="S188" s="183"/>
      <c r="T188" s="185">
        <f>T189</f>
        <v>0</v>
      </c>
      <c r="AR188" s="186" t="s">
        <v>24</v>
      </c>
      <c r="AT188" s="187" t="s">
        <v>74</v>
      </c>
      <c r="AU188" s="187" t="s">
        <v>24</v>
      </c>
      <c r="AY188" s="186" t="s">
        <v>205</v>
      </c>
      <c r="BK188" s="188">
        <f>BK189</f>
        <v>0</v>
      </c>
    </row>
    <row r="189" spans="2:65" s="1" customFormat="1" ht="22.5" customHeight="1">
      <c r="B189" s="40"/>
      <c r="C189" s="192" t="s">
        <v>656</v>
      </c>
      <c r="D189" s="192" t="s">
        <v>208</v>
      </c>
      <c r="E189" s="193" t="s">
        <v>2537</v>
      </c>
      <c r="F189" s="194" t="s">
        <v>2538</v>
      </c>
      <c r="G189" s="195" t="s">
        <v>485</v>
      </c>
      <c r="H189" s="196">
        <v>115.475</v>
      </c>
      <c r="I189" s="197"/>
      <c r="J189" s="198">
        <f>ROUND(I189*H189,2)</f>
        <v>0</v>
      </c>
      <c r="K189" s="194" t="s">
        <v>466</v>
      </c>
      <c r="L189" s="60"/>
      <c r="M189" s="199" t="s">
        <v>22</v>
      </c>
      <c r="N189" s="205" t="s">
        <v>46</v>
      </c>
      <c r="O189" s="41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3" t="s">
        <v>266</v>
      </c>
      <c r="AT189" s="23" t="s">
        <v>208</v>
      </c>
      <c r="AU189" s="23" t="s">
        <v>84</v>
      </c>
      <c r="AY189" s="23" t="s">
        <v>205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24</v>
      </c>
      <c r="BK189" s="204">
        <f>ROUND(I189*H189,2)</f>
        <v>0</v>
      </c>
      <c r="BL189" s="23" t="s">
        <v>266</v>
      </c>
      <c r="BM189" s="23" t="s">
        <v>3277</v>
      </c>
    </row>
    <row r="190" spans="2:63" s="10" customFormat="1" ht="37.35" customHeight="1">
      <c r="B190" s="175"/>
      <c r="C190" s="176"/>
      <c r="D190" s="177" t="s">
        <v>74</v>
      </c>
      <c r="E190" s="178" t="s">
        <v>246</v>
      </c>
      <c r="F190" s="178" t="s">
        <v>247</v>
      </c>
      <c r="G190" s="176"/>
      <c r="H190" s="176"/>
      <c r="I190" s="179"/>
      <c r="J190" s="180">
        <f>BK190</f>
        <v>0</v>
      </c>
      <c r="K190" s="176"/>
      <c r="L190" s="181"/>
      <c r="M190" s="182"/>
      <c r="N190" s="183"/>
      <c r="O190" s="183"/>
      <c r="P190" s="184">
        <f>P191+P206+P223+P233+P240+P255+P264+P270+P273</f>
        <v>0</v>
      </c>
      <c r="Q190" s="183"/>
      <c r="R190" s="184">
        <f>R191+R206+R223+R233+R240+R255+R264+R270+R273</f>
        <v>1.55941064</v>
      </c>
      <c r="S190" s="183"/>
      <c r="T190" s="185">
        <f>T191+T206+T223+T233+T240+T255+T264+T270+T273</f>
        <v>0</v>
      </c>
      <c r="AR190" s="186" t="s">
        <v>84</v>
      </c>
      <c r="AT190" s="187" t="s">
        <v>74</v>
      </c>
      <c r="AU190" s="187" t="s">
        <v>75</v>
      </c>
      <c r="AY190" s="186" t="s">
        <v>205</v>
      </c>
      <c r="BK190" s="188">
        <f>BK191+BK206+BK223+BK233+BK240+BK255+BK264+BK270+BK273</f>
        <v>0</v>
      </c>
    </row>
    <row r="191" spans="2:63" s="10" customFormat="1" ht="19.9" customHeight="1">
      <c r="B191" s="175"/>
      <c r="C191" s="176"/>
      <c r="D191" s="189" t="s">
        <v>74</v>
      </c>
      <c r="E191" s="190" t="s">
        <v>1415</v>
      </c>
      <c r="F191" s="190" t="s">
        <v>1416</v>
      </c>
      <c r="G191" s="176"/>
      <c r="H191" s="176"/>
      <c r="I191" s="179"/>
      <c r="J191" s="191">
        <f>BK191</f>
        <v>0</v>
      </c>
      <c r="K191" s="176"/>
      <c r="L191" s="181"/>
      <c r="M191" s="182"/>
      <c r="N191" s="183"/>
      <c r="O191" s="183"/>
      <c r="P191" s="184">
        <f>SUM(P192:P205)</f>
        <v>0</v>
      </c>
      <c r="Q191" s="183"/>
      <c r="R191" s="184">
        <f>SUM(R192:R205)</f>
        <v>0.34621559999999996</v>
      </c>
      <c r="S191" s="183"/>
      <c r="T191" s="185">
        <f>SUM(T192:T205)</f>
        <v>0</v>
      </c>
      <c r="AR191" s="186" t="s">
        <v>84</v>
      </c>
      <c r="AT191" s="187" t="s">
        <v>74</v>
      </c>
      <c r="AU191" s="187" t="s">
        <v>24</v>
      </c>
      <c r="AY191" s="186" t="s">
        <v>205</v>
      </c>
      <c r="BK191" s="188">
        <f>SUM(BK192:BK205)</f>
        <v>0</v>
      </c>
    </row>
    <row r="192" spans="2:65" s="1" customFormat="1" ht="22.5" customHeight="1">
      <c r="B192" s="40"/>
      <c r="C192" s="192" t="s">
        <v>662</v>
      </c>
      <c r="D192" s="192" t="s">
        <v>208</v>
      </c>
      <c r="E192" s="193" t="s">
        <v>1418</v>
      </c>
      <c r="F192" s="194" t="s">
        <v>1419</v>
      </c>
      <c r="G192" s="195" t="s">
        <v>494</v>
      </c>
      <c r="H192" s="196">
        <v>69.999</v>
      </c>
      <c r="I192" s="197"/>
      <c r="J192" s="198">
        <f>ROUND(I192*H192,2)</f>
        <v>0</v>
      </c>
      <c r="K192" s="194" t="s">
        <v>466</v>
      </c>
      <c r="L192" s="60"/>
      <c r="M192" s="199" t="s">
        <v>22</v>
      </c>
      <c r="N192" s="205" t="s">
        <v>46</v>
      </c>
      <c r="O192" s="41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AR192" s="23" t="s">
        <v>253</v>
      </c>
      <c r="AT192" s="23" t="s">
        <v>208</v>
      </c>
      <c r="AU192" s="23" t="s">
        <v>84</v>
      </c>
      <c r="AY192" s="23" t="s">
        <v>205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24</v>
      </c>
      <c r="BK192" s="204">
        <f>ROUND(I192*H192,2)</f>
        <v>0</v>
      </c>
      <c r="BL192" s="23" t="s">
        <v>253</v>
      </c>
      <c r="BM192" s="23" t="s">
        <v>3278</v>
      </c>
    </row>
    <row r="193" spans="2:51" s="12" customFormat="1" ht="13.5">
      <c r="B193" s="220"/>
      <c r="C193" s="221"/>
      <c r="D193" s="222" t="s">
        <v>255</v>
      </c>
      <c r="E193" s="223" t="s">
        <v>22</v>
      </c>
      <c r="F193" s="224" t="s">
        <v>3279</v>
      </c>
      <c r="G193" s="221"/>
      <c r="H193" s="225">
        <v>69.999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255</v>
      </c>
      <c r="AU193" s="231" t="s">
        <v>84</v>
      </c>
      <c r="AV193" s="12" t="s">
        <v>84</v>
      </c>
      <c r="AW193" s="12" t="s">
        <v>39</v>
      </c>
      <c r="AX193" s="12" t="s">
        <v>24</v>
      </c>
      <c r="AY193" s="231" t="s">
        <v>205</v>
      </c>
    </row>
    <row r="194" spans="2:65" s="1" customFormat="1" ht="22.5" customHeight="1">
      <c r="B194" s="40"/>
      <c r="C194" s="238" t="s">
        <v>667</v>
      </c>
      <c r="D194" s="238" t="s">
        <v>202</v>
      </c>
      <c r="E194" s="239" t="s">
        <v>1423</v>
      </c>
      <c r="F194" s="240" t="s">
        <v>1424</v>
      </c>
      <c r="G194" s="241" t="s">
        <v>485</v>
      </c>
      <c r="H194" s="242">
        <v>0.021</v>
      </c>
      <c r="I194" s="243"/>
      <c r="J194" s="244">
        <f>ROUND(I194*H194,2)</f>
        <v>0</v>
      </c>
      <c r="K194" s="240" t="s">
        <v>466</v>
      </c>
      <c r="L194" s="245"/>
      <c r="M194" s="246" t="s">
        <v>22</v>
      </c>
      <c r="N194" s="247" t="s">
        <v>46</v>
      </c>
      <c r="O194" s="41"/>
      <c r="P194" s="206">
        <f>O194*H194</f>
        <v>0</v>
      </c>
      <c r="Q194" s="206">
        <v>1</v>
      </c>
      <c r="R194" s="206">
        <f>Q194*H194</f>
        <v>0.021</v>
      </c>
      <c r="S194" s="206">
        <v>0</v>
      </c>
      <c r="T194" s="207">
        <f>S194*H194</f>
        <v>0</v>
      </c>
      <c r="AR194" s="23" t="s">
        <v>402</v>
      </c>
      <c r="AT194" s="23" t="s">
        <v>202</v>
      </c>
      <c r="AU194" s="23" t="s">
        <v>84</v>
      </c>
      <c r="AY194" s="23" t="s">
        <v>205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24</v>
      </c>
      <c r="BK194" s="204">
        <f>ROUND(I194*H194,2)</f>
        <v>0</v>
      </c>
      <c r="BL194" s="23" t="s">
        <v>253</v>
      </c>
      <c r="BM194" s="23" t="s">
        <v>3280</v>
      </c>
    </row>
    <row r="195" spans="2:51" s="12" customFormat="1" ht="13.5">
      <c r="B195" s="220"/>
      <c r="C195" s="221"/>
      <c r="D195" s="222" t="s">
        <v>255</v>
      </c>
      <c r="E195" s="221"/>
      <c r="F195" s="224" t="s">
        <v>3281</v>
      </c>
      <c r="G195" s="221"/>
      <c r="H195" s="225">
        <v>0.021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255</v>
      </c>
      <c r="AU195" s="231" t="s">
        <v>84</v>
      </c>
      <c r="AV195" s="12" t="s">
        <v>84</v>
      </c>
      <c r="AW195" s="12" t="s">
        <v>6</v>
      </c>
      <c r="AX195" s="12" t="s">
        <v>24</v>
      </c>
      <c r="AY195" s="231" t="s">
        <v>205</v>
      </c>
    </row>
    <row r="196" spans="2:65" s="1" customFormat="1" ht="22.5" customHeight="1">
      <c r="B196" s="40"/>
      <c r="C196" s="192" t="s">
        <v>672</v>
      </c>
      <c r="D196" s="192" t="s">
        <v>208</v>
      </c>
      <c r="E196" s="193" t="s">
        <v>3015</v>
      </c>
      <c r="F196" s="194" t="s">
        <v>3016</v>
      </c>
      <c r="G196" s="195" t="s">
        <v>494</v>
      </c>
      <c r="H196" s="196">
        <v>16.05</v>
      </c>
      <c r="I196" s="197"/>
      <c r="J196" s="198">
        <f>ROUND(I196*H196,2)</f>
        <v>0</v>
      </c>
      <c r="K196" s="194" t="s">
        <v>466</v>
      </c>
      <c r="L196" s="60"/>
      <c r="M196" s="199" t="s">
        <v>22</v>
      </c>
      <c r="N196" s="205" t="s">
        <v>46</v>
      </c>
      <c r="O196" s="41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AR196" s="23" t="s">
        <v>253</v>
      </c>
      <c r="AT196" s="23" t="s">
        <v>208</v>
      </c>
      <c r="AU196" s="23" t="s">
        <v>84</v>
      </c>
      <c r="AY196" s="23" t="s">
        <v>205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24</v>
      </c>
      <c r="BK196" s="204">
        <f>ROUND(I196*H196,2)</f>
        <v>0</v>
      </c>
      <c r="BL196" s="23" t="s">
        <v>253</v>
      </c>
      <c r="BM196" s="23" t="s">
        <v>3282</v>
      </c>
    </row>
    <row r="197" spans="2:51" s="12" customFormat="1" ht="13.5">
      <c r="B197" s="220"/>
      <c r="C197" s="221"/>
      <c r="D197" s="222" t="s">
        <v>255</v>
      </c>
      <c r="E197" s="223" t="s">
        <v>22</v>
      </c>
      <c r="F197" s="224" t="s">
        <v>3283</v>
      </c>
      <c r="G197" s="221"/>
      <c r="H197" s="225">
        <v>16.05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255</v>
      </c>
      <c r="AU197" s="231" t="s">
        <v>84</v>
      </c>
      <c r="AV197" s="12" t="s">
        <v>84</v>
      </c>
      <c r="AW197" s="12" t="s">
        <v>39</v>
      </c>
      <c r="AX197" s="12" t="s">
        <v>24</v>
      </c>
      <c r="AY197" s="231" t="s">
        <v>205</v>
      </c>
    </row>
    <row r="198" spans="2:65" s="1" customFormat="1" ht="22.5" customHeight="1">
      <c r="B198" s="40"/>
      <c r="C198" s="238" t="s">
        <v>676</v>
      </c>
      <c r="D198" s="238" t="s">
        <v>202</v>
      </c>
      <c r="E198" s="239" t="s">
        <v>1423</v>
      </c>
      <c r="F198" s="240" t="s">
        <v>1424</v>
      </c>
      <c r="G198" s="241" t="s">
        <v>485</v>
      </c>
      <c r="H198" s="242">
        <v>0.006</v>
      </c>
      <c r="I198" s="243"/>
      <c r="J198" s="244">
        <f>ROUND(I198*H198,2)</f>
        <v>0</v>
      </c>
      <c r="K198" s="240" t="s">
        <v>466</v>
      </c>
      <c r="L198" s="245"/>
      <c r="M198" s="246" t="s">
        <v>22</v>
      </c>
      <c r="N198" s="247" t="s">
        <v>46</v>
      </c>
      <c r="O198" s="41"/>
      <c r="P198" s="206">
        <f>O198*H198</f>
        <v>0</v>
      </c>
      <c r="Q198" s="206">
        <v>1</v>
      </c>
      <c r="R198" s="206">
        <f>Q198*H198</f>
        <v>0.006</v>
      </c>
      <c r="S198" s="206">
        <v>0</v>
      </c>
      <c r="T198" s="207">
        <f>S198*H198</f>
        <v>0</v>
      </c>
      <c r="AR198" s="23" t="s">
        <v>402</v>
      </c>
      <c r="AT198" s="23" t="s">
        <v>202</v>
      </c>
      <c r="AU198" s="23" t="s">
        <v>84</v>
      </c>
      <c r="AY198" s="23" t="s">
        <v>205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24</v>
      </c>
      <c r="BK198" s="204">
        <f>ROUND(I198*H198,2)</f>
        <v>0</v>
      </c>
      <c r="BL198" s="23" t="s">
        <v>253</v>
      </c>
      <c r="BM198" s="23" t="s">
        <v>3284</v>
      </c>
    </row>
    <row r="199" spans="2:51" s="12" customFormat="1" ht="13.5">
      <c r="B199" s="220"/>
      <c r="C199" s="221"/>
      <c r="D199" s="222" t="s">
        <v>255</v>
      </c>
      <c r="E199" s="221"/>
      <c r="F199" s="224" t="s">
        <v>3285</v>
      </c>
      <c r="G199" s="221"/>
      <c r="H199" s="225">
        <v>0.006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255</v>
      </c>
      <c r="AU199" s="231" t="s">
        <v>84</v>
      </c>
      <c r="AV199" s="12" t="s">
        <v>84</v>
      </c>
      <c r="AW199" s="12" t="s">
        <v>6</v>
      </c>
      <c r="AX199" s="12" t="s">
        <v>24</v>
      </c>
      <c r="AY199" s="231" t="s">
        <v>205</v>
      </c>
    </row>
    <row r="200" spans="2:65" s="1" customFormat="1" ht="22.5" customHeight="1">
      <c r="B200" s="40"/>
      <c r="C200" s="192" t="s">
        <v>681</v>
      </c>
      <c r="D200" s="192" t="s">
        <v>208</v>
      </c>
      <c r="E200" s="193" t="s">
        <v>1433</v>
      </c>
      <c r="F200" s="194" t="s">
        <v>1434</v>
      </c>
      <c r="G200" s="195" t="s">
        <v>494</v>
      </c>
      <c r="H200" s="196">
        <v>69.999</v>
      </c>
      <c r="I200" s="197"/>
      <c r="J200" s="198">
        <f>ROUND(I200*H200,2)</f>
        <v>0</v>
      </c>
      <c r="K200" s="194" t="s">
        <v>466</v>
      </c>
      <c r="L200" s="60"/>
      <c r="M200" s="199" t="s">
        <v>22</v>
      </c>
      <c r="N200" s="205" t="s">
        <v>46</v>
      </c>
      <c r="O200" s="41"/>
      <c r="P200" s="206">
        <f>O200*H200</f>
        <v>0</v>
      </c>
      <c r="Q200" s="206">
        <v>0.0004</v>
      </c>
      <c r="R200" s="206">
        <f>Q200*H200</f>
        <v>0.0279996</v>
      </c>
      <c r="S200" s="206">
        <v>0</v>
      </c>
      <c r="T200" s="207">
        <f>S200*H200</f>
        <v>0</v>
      </c>
      <c r="AR200" s="23" t="s">
        <v>253</v>
      </c>
      <c r="AT200" s="23" t="s">
        <v>208</v>
      </c>
      <c r="AU200" s="23" t="s">
        <v>84</v>
      </c>
      <c r="AY200" s="23" t="s">
        <v>205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24</v>
      </c>
      <c r="BK200" s="204">
        <f>ROUND(I200*H200,2)</f>
        <v>0</v>
      </c>
      <c r="BL200" s="23" t="s">
        <v>253</v>
      </c>
      <c r="BM200" s="23" t="s">
        <v>3286</v>
      </c>
    </row>
    <row r="201" spans="2:65" s="1" customFormat="1" ht="22.5" customHeight="1">
      <c r="B201" s="40"/>
      <c r="C201" s="238" t="s">
        <v>691</v>
      </c>
      <c r="D201" s="238" t="s">
        <v>202</v>
      </c>
      <c r="E201" s="239" t="s">
        <v>3022</v>
      </c>
      <c r="F201" s="240" t="s">
        <v>3023</v>
      </c>
      <c r="G201" s="241" t="s">
        <v>494</v>
      </c>
      <c r="H201" s="242">
        <v>80.499</v>
      </c>
      <c r="I201" s="243"/>
      <c r="J201" s="244">
        <f>ROUND(I201*H201,2)</f>
        <v>0</v>
      </c>
      <c r="K201" s="240" t="s">
        <v>466</v>
      </c>
      <c r="L201" s="245"/>
      <c r="M201" s="246" t="s">
        <v>22</v>
      </c>
      <c r="N201" s="247" t="s">
        <v>46</v>
      </c>
      <c r="O201" s="41"/>
      <c r="P201" s="206">
        <f>O201*H201</f>
        <v>0</v>
      </c>
      <c r="Q201" s="206">
        <v>0.0035</v>
      </c>
      <c r="R201" s="206">
        <f>Q201*H201</f>
        <v>0.2817465</v>
      </c>
      <c r="S201" s="206">
        <v>0</v>
      </c>
      <c r="T201" s="207">
        <f>S201*H201</f>
        <v>0</v>
      </c>
      <c r="AR201" s="23" t="s">
        <v>402</v>
      </c>
      <c r="AT201" s="23" t="s">
        <v>202</v>
      </c>
      <c r="AU201" s="23" t="s">
        <v>84</v>
      </c>
      <c r="AY201" s="23" t="s">
        <v>205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3" t="s">
        <v>24</v>
      </c>
      <c r="BK201" s="204">
        <f>ROUND(I201*H201,2)</f>
        <v>0</v>
      </c>
      <c r="BL201" s="23" t="s">
        <v>253</v>
      </c>
      <c r="BM201" s="23" t="s">
        <v>3287</v>
      </c>
    </row>
    <row r="202" spans="2:51" s="12" customFormat="1" ht="13.5">
      <c r="B202" s="220"/>
      <c r="C202" s="221"/>
      <c r="D202" s="222" t="s">
        <v>255</v>
      </c>
      <c r="E202" s="221"/>
      <c r="F202" s="224" t="s">
        <v>3288</v>
      </c>
      <c r="G202" s="221"/>
      <c r="H202" s="225">
        <v>80.499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255</v>
      </c>
      <c r="AU202" s="231" t="s">
        <v>84</v>
      </c>
      <c r="AV202" s="12" t="s">
        <v>84</v>
      </c>
      <c r="AW202" s="12" t="s">
        <v>6</v>
      </c>
      <c r="AX202" s="12" t="s">
        <v>24</v>
      </c>
      <c r="AY202" s="231" t="s">
        <v>205</v>
      </c>
    </row>
    <row r="203" spans="2:65" s="1" customFormat="1" ht="22.5" customHeight="1">
      <c r="B203" s="40"/>
      <c r="C203" s="192" t="s">
        <v>706</v>
      </c>
      <c r="D203" s="192" t="s">
        <v>208</v>
      </c>
      <c r="E203" s="193" t="s">
        <v>3289</v>
      </c>
      <c r="F203" s="194" t="s">
        <v>3290</v>
      </c>
      <c r="G203" s="195" t="s">
        <v>494</v>
      </c>
      <c r="H203" s="196">
        <v>16.05</v>
      </c>
      <c r="I203" s="197"/>
      <c r="J203" s="198">
        <f>ROUND(I203*H203,2)</f>
        <v>0</v>
      </c>
      <c r="K203" s="194" t="s">
        <v>466</v>
      </c>
      <c r="L203" s="60"/>
      <c r="M203" s="199" t="s">
        <v>22</v>
      </c>
      <c r="N203" s="205" t="s">
        <v>46</v>
      </c>
      <c r="O203" s="41"/>
      <c r="P203" s="206">
        <f>O203*H203</f>
        <v>0</v>
      </c>
      <c r="Q203" s="206">
        <v>0.00011</v>
      </c>
      <c r="R203" s="206">
        <f>Q203*H203</f>
        <v>0.0017655000000000001</v>
      </c>
      <c r="S203" s="206">
        <v>0</v>
      </c>
      <c r="T203" s="207">
        <f>S203*H203</f>
        <v>0</v>
      </c>
      <c r="AR203" s="23" t="s">
        <v>253</v>
      </c>
      <c r="AT203" s="23" t="s">
        <v>208</v>
      </c>
      <c r="AU203" s="23" t="s">
        <v>84</v>
      </c>
      <c r="AY203" s="23" t="s">
        <v>205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24</v>
      </c>
      <c r="BK203" s="204">
        <f>ROUND(I203*H203,2)</f>
        <v>0</v>
      </c>
      <c r="BL203" s="23" t="s">
        <v>253</v>
      </c>
      <c r="BM203" s="23" t="s">
        <v>3291</v>
      </c>
    </row>
    <row r="204" spans="2:65" s="1" customFormat="1" ht="22.5" customHeight="1">
      <c r="B204" s="40"/>
      <c r="C204" s="238" t="s">
        <v>717</v>
      </c>
      <c r="D204" s="238" t="s">
        <v>202</v>
      </c>
      <c r="E204" s="239" t="s">
        <v>3292</v>
      </c>
      <c r="F204" s="240" t="s">
        <v>3293</v>
      </c>
      <c r="G204" s="241" t="s">
        <v>494</v>
      </c>
      <c r="H204" s="242">
        <v>19.26</v>
      </c>
      <c r="I204" s="243"/>
      <c r="J204" s="244">
        <f>ROUND(I204*H204,2)</f>
        <v>0</v>
      </c>
      <c r="K204" s="240" t="s">
        <v>466</v>
      </c>
      <c r="L204" s="245"/>
      <c r="M204" s="246" t="s">
        <v>22</v>
      </c>
      <c r="N204" s="247" t="s">
        <v>46</v>
      </c>
      <c r="O204" s="41"/>
      <c r="P204" s="206">
        <f>O204*H204</f>
        <v>0</v>
      </c>
      <c r="Q204" s="206">
        <v>0.0004</v>
      </c>
      <c r="R204" s="206">
        <f>Q204*H204</f>
        <v>0.007704000000000001</v>
      </c>
      <c r="S204" s="206">
        <v>0</v>
      </c>
      <c r="T204" s="207">
        <f>S204*H204</f>
        <v>0</v>
      </c>
      <c r="AR204" s="23" t="s">
        <v>402</v>
      </c>
      <c r="AT204" s="23" t="s">
        <v>202</v>
      </c>
      <c r="AU204" s="23" t="s">
        <v>84</v>
      </c>
      <c r="AY204" s="23" t="s">
        <v>205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24</v>
      </c>
      <c r="BK204" s="204">
        <f>ROUND(I204*H204,2)</f>
        <v>0</v>
      </c>
      <c r="BL204" s="23" t="s">
        <v>253</v>
      </c>
      <c r="BM204" s="23" t="s">
        <v>3294</v>
      </c>
    </row>
    <row r="205" spans="2:51" s="12" customFormat="1" ht="13.5">
      <c r="B205" s="220"/>
      <c r="C205" s="221"/>
      <c r="D205" s="210" t="s">
        <v>255</v>
      </c>
      <c r="E205" s="221"/>
      <c r="F205" s="233" t="s">
        <v>3295</v>
      </c>
      <c r="G205" s="221"/>
      <c r="H205" s="234">
        <v>19.26</v>
      </c>
      <c r="I205" s="226"/>
      <c r="J205" s="221"/>
      <c r="K205" s="221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255</v>
      </c>
      <c r="AU205" s="231" t="s">
        <v>84</v>
      </c>
      <c r="AV205" s="12" t="s">
        <v>84</v>
      </c>
      <c r="AW205" s="12" t="s">
        <v>6</v>
      </c>
      <c r="AX205" s="12" t="s">
        <v>24</v>
      </c>
      <c r="AY205" s="231" t="s">
        <v>205</v>
      </c>
    </row>
    <row r="206" spans="2:63" s="10" customFormat="1" ht="29.85" customHeight="1">
      <c r="B206" s="175"/>
      <c r="C206" s="176"/>
      <c r="D206" s="189" t="s">
        <v>74</v>
      </c>
      <c r="E206" s="190" t="s">
        <v>1455</v>
      </c>
      <c r="F206" s="190" t="s">
        <v>1456</v>
      </c>
      <c r="G206" s="176"/>
      <c r="H206" s="176"/>
      <c r="I206" s="179"/>
      <c r="J206" s="191">
        <f>BK206</f>
        <v>0</v>
      </c>
      <c r="K206" s="176"/>
      <c r="L206" s="181"/>
      <c r="M206" s="182"/>
      <c r="N206" s="183"/>
      <c r="O206" s="183"/>
      <c r="P206" s="184">
        <f>SUM(P207:P222)</f>
        <v>0</v>
      </c>
      <c r="Q206" s="183"/>
      <c r="R206" s="184">
        <f>SUM(R207:R222)</f>
        <v>0.633432</v>
      </c>
      <c r="S206" s="183"/>
      <c r="T206" s="185">
        <f>SUM(T207:T222)</f>
        <v>0</v>
      </c>
      <c r="AR206" s="186" t="s">
        <v>84</v>
      </c>
      <c r="AT206" s="187" t="s">
        <v>74</v>
      </c>
      <c r="AU206" s="187" t="s">
        <v>24</v>
      </c>
      <c r="AY206" s="186" t="s">
        <v>205</v>
      </c>
      <c r="BK206" s="188">
        <f>SUM(BK207:BK222)</f>
        <v>0</v>
      </c>
    </row>
    <row r="207" spans="2:65" s="1" customFormat="1" ht="31.5" customHeight="1">
      <c r="B207" s="40"/>
      <c r="C207" s="192" t="s">
        <v>725</v>
      </c>
      <c r="D207" s="192" t="s">
        <v>208</v>
      </c>
      <c r="E207" s="193" t="s">
        <v>1462</v>
      </c>
      <c r="F207" s="194" t="s">
        <v>1463</v>
      </c>
      <c r="G207" s="195" t="s">
        <v>494</v>
      </c>
      <c r="H207" s="196">
        <v>78.21</v>
      </c>
      <c r="I207" s="197"/>
      <c r="J207" s="198">
        <f>ROUND(I207*H207,2)</f>
        <v>0</v>
      </c>
      <c r="K207" s="194" t="s">
        <v>466</v>
      </c>
      <c r="L207" s="60"/>
      <c r="M207" s="199" t="s">
        <v>22</v>
      </c>
      <c r="N207" s="205" t="s">
        <v>46</v>
      </c>
      <c r="O207" s="41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AR207" s="23" t="s">
        <v>253</v>
      </c>
      <c r="AT207" s="23" t="s">
        <v>208</v>
      </c>
      <c r="AU207" s="23" t="s">
        <v>84</v>
      </c>
      <c r="AY207" s="23" t="s">
        <v>205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24</v>
      </c>
      <c r="BK207" s="204">
        <f>ROUND(I207*H207,2)</f>
        <v>0</v>
      </c>
      <c r="BL207" s="23" t="s">
        <v>253</v>
      </c>
      <c r="BM207" s="23" t="s">
        <v>3296</v>
      </c>
    </row>
    <row r="208" spans="2:51" s="12" customFormat="1" ht="13.5">
      <c r="B208" s="220"/>
      <c r="C208" s="221"/>
      <c r="D208" s="222" t="s">
        <v>255</v>
      </c>
      <c r="E208" s="223" t="s">
        <v>22</v>
      </c>
      <c r="F208" s="224" t="s">
        <v>3297</v>
      </c>
      <c r="G208" s="221"/>
      <c r="H208" s="225">
        <v>78.21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255</v>
      </c>
      <c r="AU208" s="231" t="s">
        <v>84</v>
      </c>
      <c r="AV208" s="12" t="s">
        <v>84</v>
      </c>
      <c r="AW208" s="12" t="s">
        <v>39</v>
      </c>
      <c r="AX208" s="12" t="s">
        <v>24</v>
      </c>
      <c r="AY208" s="231" t="s">
        <v>205</v>
      </c>
    </row>
    <row r="209" spans="2:65" s="1" customFormat="1" ht="22.5" customHeight="1">
      <c r="B209" s="40"/>
      <c r="C209" s="238" t="s">
        <v>730</v>
      </c>
      <c r="D209" s="238" t="s">
        <v>202</v>
      </c>
      <c r="E209" s="239" t="s">
        <v>1423</v>
      </c>
      <c r="F209" s="240" t="s">
        <v>1424</v>
      </c>
      <c r="G209" s="241" t="s">
        <v>485</v>
      </c>
      <c r="H209" s="242">
        <v>0.023</v>
      </c>
      <c r="I209" s="243"/>
      <c r="J209" s="244">
        <f>ROUND(I209*H209,2)</f>
        <v>0</v>
      </c>
      <c r="K209" s="240" t="s">
        <v>466</v>
      </c>
      <c r="L209" s="245"/>
      <c r="M209" s="246" t="s">
        <v>22</v>
      </c>
      <c r="N209" s="247" t="s">
        <v>46</v>
      </c>
      <c r="O209" s="41"/>
      <c r="P209" s="206">
        <f>O209*H209</f>
        <v>0</v>
      </c>
      <c r="Q209" s="206">
        <v>1</v>
      </c>
      <c r="R209" s="206">
        <f>Q209*H209</f>
        <v>0.023</v>
      </c>
      <c r="S209" s="206">
        <v>0</v>
      </c>
      <c r="T209" s="207">
        <f>S209*H209</f>
        <v>0</v>
      </c>
      <c r="AR209" s="23" t="s">
        <v>402</v>
      </c>
      <c r="AT209" s="23" t="s">
        <v>202</v>
      </c>
      <c r="AU209" s="23" t="s">
        <v>84</v>
      </c>
      <c r="AY209" s="23" t="s">
        <v>205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24</v>
      </c>
      <c r="BK209" s="204">
        <f>ROUND(I209*H209,2)</f>
        <v>0</v>
      </c>
      <c r="BL209" s="23" t="s">
        <v>253</v>
      </c>
      <c r="BM209" s="23" t="s">
        <v>3298</v>
      </c>
    </row>
    <row r="210" spans="2:51" s="12" customFormat="1" ht="13.5">
      <c r="B210" s="220"/>
      <c r="C210" s="221"/>
      <c r="D210" s="222" t="s">
        <v>255</v>
      </c>
      <c r="E210" s="221"/>
      <c r="F210" s="224" t="s">
        <v>3299</v>
      </c>
      <c r="G210" s="221"/>
      <c r="H210" s="225">
        <v>0.023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255</v>
      </c>
      <c r="AU210" s="231" t="s">
        <v>84</v>
      </c>
      <c r="AV210" s="12" t="s">
        <v>84</v>
      </c>
      <c r="AW210" s="12" t="s">
        <v>6</v>
      </c>
      <c r="AX210" s="12" t="s">
        <v>24</v>
      </c>
      <c r="AY210" s="231" t="s">
        <v>205</v>
      </c>
    </row>
    <row r="211" spans="2:65" s="1" customFormat="1" ht="22.5" customHeight="1">
      <c r="B211" s="40"/>
      <c r="C211" s="192" t="s">
        <v>735</v>
      </c>
      <c r="D211" s="192" t="s">
        <v>208</v>
      </c>
      <c r="E211" s="193" t="s">
        <v>1469</v>
      </c>
      <c r="F211" s="194" t="s">
        <v>1470</v>
      </c>
      <c r="G211" s="195" t="s">
        <v>494</v>
      </c>
      <c r="H211" s="196">
        <v>78.21</v>
      </c>
      <c r="I211" s="197"/>
      <c r="J211" s="198">
        <f>ROUND(I211*H211,2)</f>
        <v>0</v>
      </c>
      <c r="K211" s="194" t="s">
        <v>466</v>
      </c>
      <c r="L211" s="60"/>
      <c r="M211" s="199" t="s">
        <v>22</v>
      </c>
      <c r="N211" s="205" t="s">
        <v>46</v>
      </c>
      <c r="O211" s="41"/>
      <c r="P211" s="206">
        <f>O211*H211</f>
        <v>0</v>
      </c>
      <c r="Q211" s="206">
        <v>0.00088</v>
      </c>
      <c r="R211" s="206">
        <f>Q211*H211</f>
        <v>0.06882479999999999</v>
      </c>
      <c r="S211" s="206">
        <v>0</v>
      </c>
      <c r="T211" s="207">
        <f>S211*H211</f>
        <v>0</v>
      </c>
      <c r="AR211" s="23" t="s">
        <v>253</v>
      </c>
      <c r="AT211" s="23" t="s">
        <v>208</v>
      </c>
      <c r="AU211" s="23" t="s">
        <v>84</v>
      </c>
      <c r="AY211" s="23" t="s">
        <v>205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24</v>
      </c>
      <c r="BK211" s="204">
        <f>ROUND(I211*H211,2)</f>
        <v>0</v>
      </c>
      <c r="BL211" s="23" t="s">
        <v>253</v>
      </c>
      <c r="BM211" s="23" t="s">
        <v>3300</v>
      </c>
    </row>
    <row r="212" spans="2:65" s="1" customFormat="1" ht="22.5" customHeight="1">
      <c r="B212" s="40"/>
      <c r="C212" s="238" t="s">
        <v>739</v>
      </c>
      <c r="D212" s="238" t="s">
        <v>202</v>
      </c>
      <c r="E212" s="239" t="s">
        <v>1474</v>
      </c>
      <c r="F212" s="240" t="s">
        <v>1475</v>
      </c>
      <c r="G212" s="241" t="s">
        <v>494</v>
      </c>
      <c r="H212" s="242">
        <v>89.942</v>
      </c>
      <c r="I212" s="243"/>
      <c r="J212" s="244">
        <f>ROUND(I212*H212,2)</f>
        <v>0</v>
      </c>
      <c r="K212" s="240" t="s">
        <v>466</v>
      </c>
      <c r="L212" s="245"/>
      <c r="M212" s="246" t="s">
        <v>22</v>
      </c>
      <c r="N212" s="247" t="s">
        <v>46</v>
      </c>
      <c r="O212" s="41"/>
      <c r="P212" s="206">
        <f>O212*H212</f>
        <v>0</v>
      </c>
      <c r="Q212" s="206">
        <v>0.00388</v>
      </c>
      <c r="R212" s="206">
        <f>Q212*H212</f>
        <v>0.34897496</v>
      </c>
      <c r="S212" s="206">
        <v>0</v>
      </c>
      <c r="T212" s="207">
        <f>S212*H212</f>
        <v>0</v>
      </c>
      <c r="AR212" s="23" t="s">
        <v>402</v>
      </c>
      <c r="AT212" s="23" t="s">
        <v>202</v>
      </c>
      <c r="AU212" s="23" t="s">
        <v>84</v>
      </c>
      <c r="AY212" s="23" t="s">
        <v>205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3" t="s">
        <v>24</v>
      </c>
      <c r="BK212" s="204">
        <f>ROUND(I212*H212,2)</f>
        <v>0</v>
      </c>
      <c r="BL212" s="23" t="s">
        <v>253</v>
      </c>
      <c r="BM212" s="23" t="s">
        <v>3301</v>
      </c>
    </row>
    <row r="213" spans="2:51" s="12" customFormat="1" ht="13.5">
      <c r="B213" s="220"/>
      <c r="C213" s="221"/>
      <c r="D213" s="222" t="s">
        <v>255</v>
      </c>
      <c r="E213" s="221"/>
      <c r="F213" s="224" t="s">
        <v>3302</v>
      </c>
      <c r="G213" s="221"/>
      <c r="H213" s="225">
        <v>89.942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255</v>
      </c>
      <c r="AU213" s="231" t="s">
        <v>84</v>
      </c>
      <c r="AV213" s="12" t="s">
        <v>84</v>
      </c>
      <c r="AW213" s="12" t="s">
        <v>6</v>
      </c>
      <c r="AX213" s="12" t="s">
        <v>24</v>
      </c>
      <c r="AY213" s="231" t="s">
        <v>205</v>
      </c>
    </row>
    <row r="214" spans="2:65" s="1" customFormat="1" ht="31.5" customHeight="1">
      <c r="B214" s="40"/>
      <c r="C214" s="192" t="s">
        <v>745</v>
      </c>
      <c r="D214" s="192" t="s">
        <v>208</v>
      </c>
      <c r="E214" s="193" t="s">
        <v>3045</v>
      </c>
      <c r="F214" s="194" t="s">
        <v>3046</v>
      </c>
      <c r="G214" s="195" t="s">
        <v>494</v>
      </c>
      <c r="H214" s="196">
        <v>78.21</v>
      </c>
      <c r="I214" s="197"/>
      <c r="J214" s="198">
        <f>ROUND(I214*H214,2)</f>
        <v>0</v>
      </c>
      <c r="K214" s="194" t="s">
        <v>466</v>
      </c>
      <c r="L214" s="60"/>
      <c r="M214" s="199" t="s">
        <v>22</v>
      </c>
      <c r="N214" s="205" t="s">
        <v>46</v>
      </c>
      <c r="O214" s="41"/>
      <c r="P214" s="206">
        <f>O214*H214</f>
        <v>0</v>
      </c>
      <c r="Q214" s="206">
        <v>0.00014</v>
      </c>
      <c r="R214" s="206">
        <f>Q214*H214</f>
        <v>0.010949399999999998</v>
      </c>
      <c r="S214" s="206">
        <v>0</v>
      </c>
      <c r="T214" s="207">
        <f>S214*H214</f>
        <v>0</v>
      </c>
      <c r="AR214" s="23" t="s">
        <v>253</v>
      </c>
      <c r="AT214" s="23" t="s">
        <v>208</v>
      </c>
      <c r="AU214" s="23" t="s">
        <v>84</v>
      </c>
      <c r="AY214" s="23" t="s">
        <v>205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24</v>
      </c>
      <c r="BK214" s="204">
        <f>ROUND(I214*H214,2)</f>
        <v>0</v>
      </c>
      <c r="BL214" s="23" t="s">
        <v>253</v>
      </c>
      <c r="BM214" s="23" t="s">
        <v>3303</v>
      </c>
    </row>
    <row r="215" spans="2:65" s="1" customFormat="1" ht="22.5" customHeight="1">
      <c r="B215" s="40"/>
      <c r="C215" s="238" t="s">
        <v>751</v>
      </c>
      <c r="D215" s="238" t="s">
        <v>202</v>
      </c>
      <c r="E215" s="239" t="s">
        <v>3049</v>
      </c>
      <c r="F215" s="240" t="s">
        <v>3050</v>
      </c>
      <c r="G215" s="241" t="s">
        <v>494</v>
      </c>
      <c r="H215" s="242">
        <v>89.942</v>
      </c>
      <c r="I215" s="243"/>
      <c r="J215" s="244">
        <f>ROUND(I215*H215,2)</f>
        <v>0</v>
      </c>
      <c r="K215" s="240" t="s">
        <v>466</v>
      </c>
      <c r="L215" s="245"/>
      <c r="M215" s="246" t="s">
        <v>22</v>
      </c>
      <c r="N215" s="247" t="s">
        <v>46</v>
      </c>
      <c r="O215" s="41"/>
      <c r="P215" s="206">
        <f>O215*H215</f>
        <v>0</v>
      </c>
      <c r="Q215" s="206">
        <v>0.0019</v>
      </c>
      <c r="R215" s="206">
        <f>Q215*H215</f>
        <v>0.17088979999999998</v>
      </c>
      <c r="S215" s="206">
        <v>0</v>
      </c>
      <c r="T215" s="207">
        <f>S215*H215</f>
        <v>0</v>
      </c>
      <c r="AR215" s="23" t="s">
        <v>402</v>
      </c>
      <c r="AT215" s="23" t="s">
        <v>202</v>
      </c>
      <c r="AU215" s="23" t="s">
        <v>84</v>
      </c>
      <c r="AY215" s="23" t="s">
        <v>205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24</v>
      </c>
      <c r="BK215" s="204">
        <f>ROUND(I215*H215,2)</f>
        <v>0</v>
      </c>
      <c r="BL215" s="23" t="s">
        <v>253</v>
      </c>
      <c r="BM215" s="23" t="s">
        <v>3304</v>
      </c>
    </row>
    <row r="216" spans="2:51" s="12" customFormat="1" ht="13.5">
      <c r="B216" s="220"/>
      <c r="C216" s="221"/>
      <c r="D216" s="222" t="s">
        <v>255</v>
      </c>
      <c r="E216" s="221"/>
      <c r="F216" s="224" t="s">
        <v>3305</v>
      </c>
      <c r="G216" s="221"/>
      <c r="H216" s="225">
        <v>89.942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255</v>
      </c>
      <c r="AU216" s="231" t="s">
        <v>84</v>
      </c>
      <c r="AV216" s="12" t="s">
        <v>84</v>
      </c>
      <c r="AW216" s="12" t="s">
        <v>6</v>
      </c>
      <c r="AX216" s="12" t="s">
        <v>24</v>
      </c>
      <c r="AY216" s="231" t="s">
        <v>205</v>
      </c>
    </row>
    <row r="217" spans="2:65" s="1" customFormat="1" ht="22.5" customHeight="1">
      <c r="B217" s="40"/>
      <c r="C217" s="192" t="s">
        <v>757</v>
      </c>
      <c r="D217" s="192" t="s">
        <v>208</v>
      </c>
      <c r="E217" s="193" t="s">
        <v>3052</v>
      </c>
      <c r="F217" s="194" t="s">
        <v>3053</v>
      </c>
      <c r="G217" s="195" t="s">
        <v>494</v>
      </c>
      <c r="H217" s="196">
        <v>78.21</v>
      </c>
      <c r="I217" s="197"/>
      <c r="J217" s="198">
        <f>ROUND(I217*H217,2)</f>
        <v>0</v>
      </c>
      <c r="K217" s="194" t="s">
        <v>466</v>
      </c>
      <c r="L217" s="60"/>
      <c r="M217" s="199" t="s">
        <v>22</v>
      </c>
      <c r="N217" s="205" t="s">
        <v>46</v>
      </c>
      <c r="O217" s="41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AR217" s="23" t="s">
        <v>253</v>
      </c>
      <c r="AT217" s="23" t="s">
        <v>208</v>
      </c>
      <c r="AU217" s="23" t="s">
        <v>84</v>
      </c>
      <c r="AY217" s="23" t="s">
        <v>205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3" t="s">
        <v>24</v>
      </c>
      <c r="BK217" s="204">
        <f>ROUND(I217*H217,2)</f>
        <v>0</v>
      </c>
      <c r="BL217" s="23" t="s">
        <v>253</v>
      </c>
      <c r="BM217" s="23" t="s">
        <v>3306</v>
      </c>
    </row>
    <row r="218" spans="2:65" s="1" customFormat="1" ht="22.5" customHeight="1">
      <c r="B218" s="40"/>
      <c r="C218" s="238" t="s">
        <v>763</v>
      </c>
      <c r="D218" s="238" t="s">
        <v>202</v>
      </c>
      <c r="E218" s="239" t="s">
        <v>3055</v>
      </c>
      <c r="F218" s="240" t="s">
        <v>3056</v>
      </c>
      <c r="G218" s="241" t="s">
        <v>494</v>
      </c>
      <c r="H218" s="242">
        <v>89.942</v>
      </c>
      <c r="I218" s="243"/>
      <c r="J218" s="244">
        <f>ROUND(I218*H218,2)</f>
        <v>0</v>
      </c>
      <c r="K218" s="240" t="s">
        <v>466</v>
      </c>
      <c r="L218" s="245"/>
      <c r="M218" s="246" t="s">
        <v>22</v>
      </c>
      <c r="N218" s="247" t="s">
        <v>46</v>
      </c>
      <c r="O218" s="41"/>
      <c r="P218" s="206">
        <f>O218*H218</f>
        <v>0</v>
      </c>
      <c r="Q218" s="206">
        <v>0.00012</v>
      </c>
      <c r="R218" s="206">
        <f>Q218*H218</f>
        <v>0.01079304</v>
      </c>
      <c r="S218" s="206">
        <v>0</v>
      </c>
      <c r="T218" s="207">
        <f>S218*H218</f>
        <v>0</v>
      </c>
      <c r="AR218" s="23" t="s">
        <v>402</v>
      </c>
      <c r="AT218" s="23" t="s">
        <v>202</v>
      </c>
      <c r="AU218" s="23" t="s">
        <v>84</v>
      </c>
      <c r="AY218" s="23" t="s">
        <v>205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24</v>
      </c>
      <c r="BK218" s="204">
        <f>ROUND(I218*H218,2)</f>
        <v>0</v>
      </c>
      <c r="BL218" s="23" t="s">
        <v>253</v>
      </c>
      <c r="BM218" s="23" t="s">
        <v>3307</v>
      </c>
    </row>
    <row r="219" spans="2:51" s="12" customFormat="1" ht="13.5">
      <c r="B219" s="220"/>
      <c r="C219" s="221"/>
      <c r="D219" s="222" t="s">
        <v>255</v>
      </c>
      <c r="E219" s="221"/>
      <c r="F219" s="224" t="s">
        <v>3302</v>
      </c>
      <c r="G219" s="221"/>
      <c r="H219" s="225">
        <v>89.942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255</v>
      </c>
      <c r="AU219" s="231" t="s">
        <v>84</v>
      </c>
      <c r="AV219" s="12" t="s">
        <v>84</v>
      </c>
      <c r="AW219" s="12" t="s">
        <v>6</v>
      </c>
      <c r="AX219" s="12" t="s">
        <v>24</v>
      </c>
      <c r="AY219" s="231" t="s">
        <v>205</v>
      </c>
    </row>
    <row r="220" spans="2:65" s="1" customFormat="1" ht="31.5" customHeight="1">
      <c r="B220" s="40"/>
      <c r="C220" s="192" t="s">
        <v>767</v>
      </c>
      <c r="D220" s="192" t="s">
        <v>208</v>
      </c>
      <c r="E220" s="193" t="s">
        <v>1504</v>
      </c>
      <c r="F220" s="194" t="s">
        <v>1505</v>
      </c>
      <c r="G220" s="195" t="s">
        <v>514</v>
      </c>
      <c r="H220" s="196">
        <v>391.05</v>
      </c>
      <c r="I220" s="197"/>
      <c r="J220" s="198">
        <f>ROUND(I220*H220,2)</f>
        <v>0</v>
      </c>
      <c r="K220" s="194" t="s">
        <v>466</v>
      </c>
      <c r="L220" s="60"/>
      <c r="M220" s="199" t="s">
        <v>22</v>
      </c>
      <c r="N220" s="205" t="s">
        <v>46</v>
      </c>
      <c r="O220" s="41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23" t="s">
        <v>253</v>
      </c>
      <c r="AT220" s="23" t="s">
        <v>208</v>
      </c>
      <c r="AU220" s="23" t="s">
        <v>84</v>
      </c>
      <c r="AY220" s="23" t="s">
        <v>205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3" t="s">
        <v>24</v>
      </c>
      <c r="BK220" s="204">
        <f>ROUND(I220*H220,2)</f>
        <v>0</v>
      </c>
      <c r="BL220" s="23" t="s">
        <v>253</v>
      </c>
      <c r="BM220" s="23" t="s">
        <v>3308</v>
      </c>
    </row>
    <row r="221" spans="2:51" s="12" customFormat="1" ht="13.5">
      <c r="B221" s="220"/>
      <c r="C221" s="221"/>
      <c r="D221" s="222" t="s">
        <v>255</v>
      </c>
      <c r="E221" s="223" t="s">
        <v>22</v>
      </c>
      <c r="F221" s="224" t="s">
        <v>3309</v>
      </c>
      <c r="G221" s="221"/>
      <c r="H221" s="225">
        <v>391.05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255</v>
      </c>
      <c r="AU221" s="231" t="s">
        <v>84</v>
      </c>
      <c r="AV221" s="12" t="s">
        <v>84</v>
      </c>
      <c r="AW221" s="12" t="s">
        <v>39</v>
      </c>
      <c r="AX221" s="12" t="s">
        <v>24</v>
      </c>
      <c r="AY221" s="231" t="s">
        <v>205</v>
      </c>
    </row>
    <row r="222" spans="2:65" s="1" customFormat="1" ht="22.5" customHeight="1">
      <c r="B222" s="40"/>
      <c r="C222" s="192" t="s">
        <v>771</v>
      </c>
      <c r="D222" s="192" t="s">
        <v>208</v>
      </c>
      <c r="E222" s="193" t="s">
        <v>3060</v>
      </c>
      <c r="F222" s="194" t="s">
        <v>3061</v>
      </c>
      <c r="G222" s="195" t="s">
        <v>1453</v>
      </c>
      <c r="H222" s="259"/>
      <c r="I222" s="197"/>
      <c r="J222" s="198">
        <f>ROUND(I222*H222,2)</f>
        <v>0</v>
      </c>
      <c r="K222" s="194" t="s">
        <v>466</v>
      </c>
      <c r="L222" s="60"/>
      <c r="M222" s="199" t="s">
        <v>22</v>
      </c>
      <c r="N222" s="205" t="s">
        <v>46</v>
      </c>
      <c r="O222" s="41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23" t="s">
        <v>253</v>
      </c>
      <c r="AT222" s="23" t="s">
        <v>208</v>
      </c>
      <c r="AU222" s="23" t="s">
        <v>84</v>
      </c>
      <c r="AY222" s="23" t="s">
        <v>205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3" t="s">
        <v>24</v>
      </c>
      <c r="BK222" s="204">
        <f>ROUND(I222*H222,2)</f>
        <v>0</v>
      </c>
      <c r="BL222" s="23" t="s">
        <v>253</v>
      </c>
      <c r="BM222" s="23" t="s">
        <v>3310</v>
      </c>
    </row>
    <row r="223" spans="2:63" s="10" customFormat="1" ht="29.85" customHeight="1">
      <c r="B223" s="175"/>
      <c r="C223" s="176"/>
      <c r="D223" s="189" t="s">
        <v>74</v>
      </c>
      <c r="E223" s="190" t="s">
        <v>1512</v>
      </c>
      <c r="F223" s="190" t="s">
        <v>1513</v>
      </c>
      <c r="G223" s="176"/>
      <c r="H223" s="176"/>
      <c r="I223" s="179"/>
      <c r="J223" s="191">
        <f>BK223</f>
        <v>0</v>
      </c>
      <c r="K223" s="176"/>
      <c r="L223" s="181"/>
      <c r="M223" s="182"/>
      <c r="N223" s="183"/>
      <c r="O223" s="183"/>
      <c r="P223" s="184">
        <f>SUM(P224:P232)</f>
        <v>0</v>
      </c>
      <c r="Q223" s="183"/>
      <c r="R223" s="184">
        <f>SUM(R224:R232)</f>
        <v>0.4025594</v>
      </c>
      <c r="S223" s="183"/>
      <c r="T223" s="185">
        <f>SUM(T224:T232)</f>
        <v>0</v>
      </c>
      <c r="AR223" s="186" t="s">
        <v>84</v>
      </c>
      <c r="AT223" s="187" t="s">
        <v>74</v>
      </c>
      <c r="AU223" s="187" t="s">
        <v>24</v>
      </c>
      <c r="AY223" s="186" t="s">
        <v>205</v>
      </c>
      <c r="BK223" s="188">
        <f>SUM(BK224:BK232)</f>
        <v>0</v>
      </c>
    </row>
    <row r="224" spans="2:65" s="1" customFormat="1" ht="22.5" customHeight="1">
      <c r="B224" s="40"/>
      <c r="C224" s="192" t="s">
        <v>775</v>
      </c>
      <c r="D224" s="192" t="s">
        <v>208</v>
      </c>
      <c r="E224" s="193" t="s">
        <v>3063</v>
      </c>
      <c r="F224" s="194" t="s">
        <v>3064</v>
      </c>
      <c r="G224" s="195" t="s">
        <v>494</v>
      </c>
      <c r="H224" s="196">
        <v>7.791</v>
      </c>
      <c r="I224" s="197"/>
      <c r="J224" s="198">
        <f>ROUND(I224*H224,2)</f>
        <v>0</v>
      </c>
      <c r="K224" s="194" t="s">
        <v>466</v>
      </c>
      <c r="L224" s="60"/>
      <c r="M224" s="199" t="s">
        <v>22</v>
      </c>
      <c r="N224" s="205" t="s">
        <v>46</v>
      </c>
      <c r="O224" s="41"/>
      <c r="P224" s="206">
        <f>O224*H224</f>
        <v>0</v>
      </c>
      <c r="Q224" s="206">
        <v>0.003</v>
      </c>
      <c r="R224" s="206">
        <f>Q224*H224</f>
        <v>0.023373</v>
      </c>
      <c r="S224" s="206">
        <v>0</v>
      </c>
      <c r="T224" s="207">
        <f>S224*H224</f>
        <v>0</v>
      </c>
      <c r="AR224" s="23" t="s">
        <v>253</v>
      </c>
      <c r="AT224" s="23" t="s">
        <v>208</v>
      </c>
      <c r="AU224" s="23" t="s">
        <v>84</v>
      </c>
      <c r="AY224" s="23" t="s">
        <v>205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24</v>
      </c>
      <c r="BK224" s="204">
        <f>ROUND(I224*H224,2)</f>
        <v>0</v>
      </c>
      <c r="BL224" s="23" t="s">
        <v>253</v>
      </c>
      <c r="BM224" s="23" t="s">
        <v>3311</v>
      </c>
    </row>
    <row r="225" spans="2:51" s="12" customFormat="1" ht="13.5">
      <c r="B225" s="220"/>
      <c r="C225" s="221"/>
      <c r="D225" s="222" t="s">
        <v>255</v>
      </c>
      <c r="E225" s="223" t="s">
        <v>22</v>
      </c>
      <c r="F225" s="224" t="s">
        <v>3312</v>
      </c>
      <c r="G225" s="221"/>
      <c r="H225" s="225">
        <v>7.791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255</v>
      </c>
      <c r="AU225" s="231" t="s">
        <v>84</v>
      </c>
      <c r="AV225" s="12" t="s">
        <v>84</v>
      </c>
      <c r="AW225" s="12" t="s">
        <v>39</v>
      </c>
      <c r="AX225" s="12" t="s">
        <v>24</v>
      </c>
      <c r="AY225" s="231" t="s">
        <v>205</v>
      </c>
    </row>
    <row r="226" spans="2:65" s="1" customFormat="1" ht="22.5" customHeight="1">
      <c r="B226" s="40"/>
      <c r="C226" s="238" t="s">
        <v>782</v>
      </c>
      <c r="D226" s="238" t="s">
        <v>202</v>
      </c>
      <c r="E226" s="239" t="s">
        <v>3067</v>
      </c>
      <c r="F226" s="240" t="s">
        <v>3068</v>
      </c>
      <c r="G226" s="241" t="s">
        <v>494</v>
      </c>
      <c r="H226" s="242">
        <v>7.947</v>
      </c>
      <c r="I226" s="243"/>
      <c r="J226" s="244">
        <f>ROUND(I226*H226,2)</f>
        <v>0</v>
      </c>
      <c r="K226" s="240" t="s">
        <v>466</v>
      </c>
      <c r="L226" s="245"/>
      <c r="M226" s="246" t="s">
        <v>22</v>
      </c>
      <c r="N226" s="247" t="s">
        <v>46</v>
      </c>
      <c r="O226" s="41"/>
      <c r="P226" s="206">
        <f>O226*H226</f>
        <v>0</v>
      </c>
      <c r="Q226" s="206">
        <v>0.0012</v>
      </c>
      <c r="R226" s="206">
        <f>Q226*H226</f>
        <v>0.009536399999999999</v>
      </c>
      <c r="S226" s="206">
        <v>0</v>
      </c>
      <c r="T226" s="207">
        <f>S226*H226</f>
        <v>0</v>
      </c>
      <c r="AR226" s="23" t="s">
        <v>402</v>
      </c>
      <c r="AT226" s="23" t="s">
        <v>202</v>
      </c>
      <c r="AU226" s="23" t="s">
        <v>84</v>
      </c>
      <c r="AY226" s="23" t="s">
        <v>205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3" t="s">
        <v>24</v>
      </c>
      <c r="BK226" s="204">
        <f>ROUND(I226*H226,2)</f>
        <v>0</v>
      </c>
      <c r="BL226" s="23" t="s">
        <v>253</v>
      </c>
      <c r="BM226" s="23" t="s">
        <v>3313</v>
      </c>
    </row>
    <row r="227" spans="2:51" s="12" customFormat="1" ht="13.5">
      <c r="B227" s="220"/>
      <c r="C227" s="221"/>
      <c r="D227" s="222" t="s">
        <v>255</v>
      </c>
      <c r="E227" s="221"/>
      <c r="F227" s="224" t="s">
        <v>3314</v>
      </c>
      <c r="G227" s="221"/>
      <c r="H227" s="225">
        <v>7.947</v>
      </c>
      <c r="I227" s="226"/>
      <c r="J227" s="221"/>
      <c r="K227" s="221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255</v>
      </c>
      <c r="AU227" s="231" t="s">
        <v>84</v>
      </c>
      <c r="AV227" s="12" t="s">
        <v>84</v>
      </c>
      <c r="AW227" s="12" t="s">
        <v>6</v>
      </c>
      <c r="AX227" s="12" t="s">
        <v>24</v>
      </c>
      <c r="AY227" s="231" t="s">
        <v>205</v>
      </c>
    </row>
    <row r="228" spans="2:65" s="1" customFormat="1" ht="22.5" customHeight="1">
      <c r="B228" s="40"/>
      <c r="C228" s="192" t="s">
        <v>787</v>
      </c>
      <c r="D228" s="192" t="s">
        <v>208</v>
      </c>
      <c r="E228" s="193" t="s">
        <v>1559</v>
      </c>
      <c r="F228" s="194" t="s">
        <v>1560</v>
      </c>
      <c r="G228" s="195" t="s">
        <v>494</v>
      </c>
      <c r="H228" s="196">
        <v>60.401</v>
      </c>
      <c r="I228" s="197"/>
      <c r="J228" s="198">
        <f>ROUND(I228*H228,2)</f>
        <v>0</v>
      </c>
      <c r="K228" s="194" t="s">
        <v>466</v>
      </c>
      <c r="L228" s="60"/>
      <c r="M228" s="199" t="s">
        <v>22</v>
      </c>
      <c r="N228" s="205" t="s">
        <v>46</v>
      </c>
      <c r="O228" s="41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23" t="s">
        <v>253</v>
      </c>
      <c r="AT228" s="23" t="s">
        <v>208</v>
      </c>
      <c r="AU228" s="23" t="s">
        <v>84</v>
      </c>
      <c r="AY228" s="23" t="s">
        <v>205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3" t="s">
        <v>24</v>
      </c>
      <c r="BK228" s="204">
        <f>ROUND(I228*H228,2)</f>
        <v>0</v>
      </c>
      <c r="BL228" s="23" t="s">
        <v>253</v>
      </c>
      <c r="BM228" s="23" t="s">
        <v>3315</v>
      </c>
    </row>
    <row r="229" spans="2:51" s="12" customFormat="1" ht="13.5">
      <c r="B229" s="220"/>
      <c r="C229" s="221"/>
      <c r="D229" s="222" t="s">
        <v>255</v>
      </c>
      <c r="E229" s="223" t="s">
        <v>22</v>
      </c>
      <c r="F229" s="224" t="s">
        <v>3316</v>
      </c>
      <c r="G229" s="221"/>
      <c r="H229" s="225">
        <v>60.401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255</v>
      </c>
      <c r="AU229" s="231" t="s">
        <v>84</v>
      </c>
      <c r="AV229" s="12" t="s">
        <v>84</v>
      </c>
      <c r="AW229" s="12" t="s">
        <v>39</v>
      </c>
      <c r="AX229" s="12" t="s">
        <v>24</v>
      </c>
      <c r="AY229" s="231" t="s">
        <v>205</v>
      </c>
    </row>
    <row r="230" spans="2:65" s="1" customFormat="1" ht="22.5" customHeight="1">
      <c r="B230" s="40"/>
      <c r="C230" s="238" t="s">
        <v>792</v>
      </c>
      <c r="D230" s="238" t="s">
        <v>202</v>
      </c>
      <c r="E230" s="239" t="s">
        <v>3073</v>
      </c>
      <c r="F230" s="240" t="s">
        <v>3074</v>
      </c>
      <c r="G230" s="241" t="s">
        <v>465</v>
      </c>
      <c r="H230" s="242">
        <v>14.786</v>
      </c>
      <c r="I230" s="243"/>
      <c r="J230" s="244">
        <f>ROUND(I230*H230,2)</f>
        <v>0</v>
      </c>
      <c r="K230" s="240" t="s">
        <v>466</v>
      </c>
      <c r="L230" s="245"/>
      <c r="M230" s="246" t="s">
        <v>22</v>
      </c>
      <c r="N230" s="247" t="s">
        <v>46</v>
      </c>
      <c r="O230" s="41"/>
      <c r="P230" s="206">
        <f>O230*H230</f>
        <v>0</v>
      </c>
      <c r="Q230" s="206">
        <v>0.025</v>
      </c>
      <c r="R230" s="206">
        <f>Q230*H230</f>
        <v>0.36965000000000003</v>
      </c>
      <c r="S230" s="206">
        <v>0</v>
      </c>
      <c r="T230" s="207">
        <f>S230*H230</f>
        <v>0</v>
      </c>
      <c r="AR230" s="23" t="s">
        <v>402</v>
      </c>
      <c r="AT230" s="23" t="s">
        <v>202</v>
      </c>
      <c r="AU230" s="23" t="s">
        <v>84</v>
      </c>
      <c r="AY230" s="23" t="s">
        <v>205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24</v>
      </c>
      <c r="BK230" s="204">
        <f>ROUND(I230*H230,2)</f>
        <v>0</v>
      </c>
      <c r="BL230" s="23" t="s">
        <v>253</v>
      </c>
      <c r="BM230" s="23" t="s">
        <v>3317</v>
      </c>
    </row>
    <row r="231" spans="2:51" s="12" customFormat="1" ht="13.5">
      <c r="B231" s="220"/>
      <c r="C231" s="221"/>
      <c r="D231" s="222" t="s">
        <v>255</v>
      </c>
      <c r="E231" s="223" t="s">
        <v>22</v>
      </c>
      <c r="F231" s="224" t="s">
        <v>3318</v>
      </c>
      <c r="G231" s="221"/>
      <c r="H231" s="225">
        <v>14.786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255</v>
      </c>
      <c r="AU231" s="231" t="s">
        <v>84</v>
      </c>
      <c r="AV231" s="12" t="s">
        <v>84</v>
      </c>
      <c r="AW231" s="12" t="s">
        <v>39</v>
      </c>
      <c r="AX231" s="12" t="s">
        <v>24</v>
      </c>
      <c r="AY231" s="231" t="s">
        <v>205</v>
      </c>
    </row>
    <row r="232" spans="2:65" s="1" customFormat="1" ht="22.5" customHeight="1">
      <c r="B232" s="40"/>
      <c r="C232" s="192" t="s">
        <v>796</v>
      </c>
      <c r="D232" s="192" t="s">
        <v>208</v>
      </c>
      <c r="E232" s="193" t="s">
        <v>3077</v>
      </c>
      <c r="F232" s="194" t="s">
        <v>3078</v>
      </c>
      <c r="G232" s="195" t="s">
        <v>1453</v>
      </c>
      <c r="H232" s="259"/>
      <c r="I232" s="197"/>
      <c r="J232" s="198">
        <f>ROUND(I232*H232,2)</f>
        <v>0</v>
      </c>
      <c r="K232" s="194" t="s">
        <v>466</v>
      </c>
      <c r="L232" s="60"/>
      <c r="M232" s="199" t="s">
        <v>22</v>
      </c>
      <c r="N232" s="205" t="s">
        <v>46</v>
      </c>
      <c r="O232" s="41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23" t="s">
        <v>253</v>
      </c>
      <c r="AT232" s="23" t="s">
        <v>208</v>
      </c>
      <c r="AU232" s="23" t="s">
        <v>84</v>
      </c>
      <c r="AY232" s="23" t="s">
        <v>205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3" t="s">
        <v>24</v>
      </c>
      <c r="BK232" s="204">
        <f>ROUND(I232*H232,2)</f>
        <v>0</v>
      </c>
      <c r="BL232" s="23" t="s">
        <v>253</v>
      </c>
      <c r="BM232" s="23" t="s">
        <v>3319</v>
      </c>
    </row>
    <row r="233" spans="2:63" s="10" customFormat="1" ht="29.85" customHeight="1">
      <c r="B233" s="175"/>
      <c r="C233" s="176"/>
      <c r="D233" s="189" t="s">
        <v>74</v>
      </c>
      <c r="E233" s="190" t="s">
        <v>1708</v>
      </c>
      <c r="F233" s="190" t="s">
        <v>1709</v>
      </c>
      <c r="G233" s="176"/>
      <c r="H233" s="176"/>
      <c r="I233" s="179"/>
      <c r="J233" s="191">
        <f>BK233</f>
        <v>0</v>
      </c>
      <c r="K233" s="176"/>
      <c r="L233" s="181"/>
      <c r="M233" s="182"/>
      <c r="N233" s="183"/>
      <c r="O233" s="183"/>
      <c r="P233" s="184">
        <f>SUM(P234:P239)</f>
        <v>0</v>
      </c>
      <c r="Q233" s="183"/>
      <c r="R233" s="184">
        <f>SUM(R234:R239)</f>
        <v>0.07516194</v>
      </c>
      <c r="S233" s="183"/>
      <c r="T233" s="185">
        <f>SUM(T234:T239)</f>
        <v>0</v>
      </c>
      <c r="AR233" s="186" t="s">
        <v>84</v>
      </c>
      <c r="AT233" s="187" t="s">
        <v>74</v>
      </c>
      <c r="AU233" s="187" t="s">
        <v>24</v>
      </c>
      <c r="AY233" s="186" t="s">
        <v>205</v>
      </c>
      <c r="BK233" s="188">
        <f>SUM(BK234:BK239)</f>
        <v>0</v>
      </c>
    </row>
    <row r="234" spans="2:65" s="1" customFormat="1" ht="22.5" customHeight="1">
      <c r="B234" s="40"/>
      <c r="C234" s="192" t="s">
        <v>801</v>
      </c>
      <c r="D234" s="192" t="s">
        <v>208</v>
      </c>
      <c r="E234" s="193" t="s">
        <v>1711</v>
      </c>
      <c r="F234" s="194" t="s">
        <v>3320</v>
      </c>
      <c r="G234" s="195" t="s">
        <v>494</v>
      </c>
      <c r="H234" s="196">
        <v>5.058</v>
      </c>
      <c r="I234" s="197"/>
      <c r="J234" s="198">
        <f>ROUND(I234*H234,2)</f>
        <v>0</v>
      </c>
      <c r="K234" s="194" t="s">
        <v>22</v>
      </c>
      <c r="L234" s="60"/>
      <c r="M234" s="199" t="s">
        <v>22</v>
      </c>
      <c r="N234" s="205" t="s">
        <v>46</v>
      </c>
      <c r="O234" s="41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AR234" s="23" t="s">
        <v>253</v>
      </c>
      <c r="AT234" s="23" t="s">
        <v>208</v>
      </c>
      <c r="AU234" s="23" t="s">
        <v>84</v>
      </c>
      <c r="AY234" s="23" t="s">
        <v>205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3" t="s">
        <v>24</v>
      </c>
      <c r="BK234" s="204">
        <f>ROUND(I234*H234,2)</f>
        <v>0</v>
      </c>
      <c r="BL234" s="23" t="s">
        <v>253</v>
      </c>
      <c r="BM234" s="23" t="s">
        <v>3321</v>
      </c>
    </row>
    <row r="235" spans="2:51" s="12" customFormat="1" ht="13.5">
      <c r="B235" s="220"/>
      <c r="C235" s="221"/>
      <c r="D235" s="222" t="s">
        <v>255</v>
      </c>
      <c r="E235" s="223" t="s">
        <v>22</v>
      </c>
      <c r="F235" s="224" t="s">
        <v>3322</v>
      </c>
      <c r="G235" s="221"/>
      <c r="H235" s="225">
        <v>5.058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255</v>
      </c>
      <c r="AU235" s="231" t="s">
        <v>84</v>
      </c>
      <c r="AV235" s="12" t="s">
        <v>84</v>
      </c>
      <c r="AW235" s="12" t="s">
        <v>39</v>
      </c>
      <c r="AX235" s="12" t="s">
        <v>24</v>
      </c>
      <c r="AY235" s="231" t="s">
        <v>205</v>
      </c>
    </row>
    <row r="236" spans="2:65" s="1" customFormat="1" ht="22.5" customHeight="1">
      <c r="B236" s="40"/>
      <c r="C236" s="192" t="s">
        <v>805</v>
      </c>
      <c r="D236" s="192" t="s">
        <v>208</v>
      </c>
      <c r="E236" s="193" t="s">
        <v>3088</v>
      </c>
      <c r="F236" s="194" t="s">
        <v>3089</v>
      </c>
      <c r="G236" s="195" t="s">
        <v>494</v>
      </c>
      <c r="H236" s="196">
        <v>5.342</v>
      </c>
      <c r="I236" s="197"/>
      <c r="J236" s="198">
        <f>ROUND(I236*H236,2)</f>
        <v>0</v>
      </c>
      <c r="K236" s="194" t="s">
        <v>466</v>
      </c>
      <c r="L236" s="60"/>
      <c r="M236" s="199" t="s">
        <v>22</v>
      </c>
      <c r="N236" s="205" t="s">
        <v>46</v>
      </c>
      <c r="O236" s="41"/>
      <c r="P236" s="206">
        <f>O236*H236</f>
        <v>0</v>
      </c>
      <c r="Q236" s="206">
        <v>0.01388</v>
      </c>
      <c r="R236" s="206">
        <f>Q236*H236</f>
        <v>0.07414696</v>
      </c>
      <c r="S236" s="206">
        <v>0</v>
      </c>
      <c r="T236" s="207">
        <f>S236*H236</f>
        <v>0</v>
      </c>
      <c r="AR236" s="23" t="s">
        <v>266</v>
      </c>
      <c r="AT236" s="23" t="s">
        <v>208</v>
      </c>
      <c r="AU236" s="23" t="s">
        <v>84</v>
      </c>
      <c r="AY236" s="23" t="s">
        <v>205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3" t="s">
        <v>24</v>
      </c>
      <c r="BK236" s="204">
        <f>ROUND(I236*H236,2)</f>
        <v>0</v>
      </c>
      <c r="BL236" s="23" t="s">
        <v>266</v>
      </c>
      <c r="BM236" s="23" t="s">
        <v>3323</v>
      </c>
    </row>
    <row r="237" spans="2:51" s="12" customFormat="1" ht="13.5">
      <c r="B237" s="220"/>
      <c r="C237" s="221"/>
      <c r="D237" s="222" t="s">
        <v>255</v>
      </c>
      <c r="E237" s="223" t="s">
        <v>22</v>
      </c>
      <c r="F237" s="224" t="s">
        <v>3324</v>
      </c>
      <c r="G237" s="221"/>
      <c r="H237" s="225">
        <v>5.342</v>
      </c>
      <c r="I237" s="226"/>
      <c r="J237" s="221"/>
      <c r="K237" s="221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255</v>
      </c>
      <c r="AU237" s="231" t="s">
        <v>84</v>
      </c>
      <c r="AV237" s="12" t="s">
        <v>84</v>
      </c>
      <c r="AW237" s="12" t="s">
        <v>39</v>
      </c>
      <c r="AX237" s="12" t="s">
        <v>24</v>
      </c>
      <c r="AY237" s="231" t="s">
        <v>205</v>
      </c>
    </row>
    <row r="238" spans="2:65" s="1" customFormat="1" ht="22.5" customHeight="1">
      <c r="B238" s="40"/>
      <c r="C238" s="192" t="s">
        <v>810</v>
      </c>
      <c r="D238" s="192" t="s">
        <v>208</v>
      </c>
      <c r="E238" s="193" t="s">
        <v>1743</v>
      </c>
      <c r="F238" s="194" t="s">
        <v>1744</v>
      </c>
      <c r="G238" s="195" t="s">
        <v>494</v>
      </c>
      <c r="H238" s="196">
        <v>5.342</v>
      </c>
      <c r="I238" s="197"/>
      <c r="J238" s="198">
        <f>ROUND(I238*H238,2)</f>
        <v>0</v>
      </c>
      <c r="K238" s="194" t="s">
        <v>466</v>
      </c>
      <c r="L238" s="60"/>
      <c r="M238" s="199" t="s">
        <v>22</v>
      </c>
      <c r="N238" s="205" t="s">
        <v>46</v>
      </c>
      <c r="O238" s="41"/>
      <c r="P238" s="206">
        <f>O238*H238</f>
        <v>0</v>
      </c>
      <c r="Q238" s="206">
        <v>0.00019</v>
      </c>
      <c r="R238" s="206">
        <f>Q238*H238</f>
        <v>0.00101498</v>
      </c>
      <c r="S238" s="206">
        <v>0</v>
      </c>
      <c r="T238" s="207">
        <f>S238*H238</f>
        <v>0</v>
      </c>
      <c r="AR238" s="23" t="s">
        <v>253</v>
      </c>
      <c r="AT238" s="23" t="s">
        <v>208</v>
      </c>
      <c r="AU238" s="23" t="s">
        <v>84</v>
      </c>
      <c r="AY238" s="23" t="s">
        <v>205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24</v>
      </c>
      <c r="BK238" s="204">
        <f>ROUND(I238*H238,2)</f>
        <v>0</v>
      </c>
      <c r="BL238" s="23" t="s">
        <v>253</v>
      </c>
      <c r="BM238" s="23" t="s">
        <v>3325</v>
      </c>
    </row>
    <row r="239" spans="2:65" s="1" customFormat="1" ht="22.5" customHeight="1">
      <c r="B239" s="40"/>
      <c r="C239" s="192" t="s">
        <v>815</v>
      </c>
      <c r="D239" s="192" t="s">
        <v>208</v>
      </c>
      <c r="E239" s="193" t="s">
        <v>2583</v>
      </c>
      <c r="F239" s="194" t="s">
        <v>2584</v>
      </c>
      <c r="G239" s="195" t="s">
        <v>1453</v>
      </c>
      <c r="H239" s="259"/>
      <c r="I239" s="197"/>
      <c r="J239" s="198">
        <f>ROUND(I239*H239,2)</f>
        <v>0</v>
      </c>
      <c r="K239" s="194" t="s">
        <v>466</v>
      </c>
      <c r="L239" s="60"/>
      <c r="M239" s="199" t="s">
        <v>22</v>
      </c>
      <c r="N239" s="205" t="s">
        <v>46</v>
      </c>
      <c r="O239" s="41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AR239" s="23" t="s">
        <v>253</v>
      </c>
      <c r="AT239" s="23" t="s">
        <v>208</v>
      </c>
      <c r="AU239" s="23" t="s">
        <v>84</v>
      </c>
      <c r="AY239" s="23" t="s">
        <v>205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3" t="s">
        <v>24</v>
      </c>
      <c r="BK239" s="204">
        <f>ROUND(I239*H239,2)</f>
        <v>0</v>
      </c>
      <c r="BL239" s="23" t="s">
        <v>253</v>
      </c>
      <c r="BM239" s="23" t="s">
        <v>3326</v>
      </c>
    </row>
    <row r="240" spans="2:63" s="10" customFormat="1" ht="29.85" customHeight="1">
      <c r="B240" s="175"/>
      <c r="C240" s="176"/>
      <c r="D240" s="189" t="s">
        <v>74</v>
      </c>
      <c r="E240" s="190" t="s">
        <v>1759</v>
      </c>
      <c r="F240" s="190" t="s">
        <v>1760</v>
      </c>
      <c r="G240" s="176"/>
      <c r="H240" s="176"/>
      <c r="I240" s="179"/>
      <c r="J240" s="191">
        <f>BK240</f>
        <v>0</v>
      </c>
      <c r="K240" s="176"/>
      <c r="L240" s="181"/>
      <c r="M240" s="182"/>
      <c r="N240" s="183"/>
      <c r="O240" s="183"/>
      <c r="P240" s="184">
        <f>SUM(P241:P254)</f>
        <v>0</v>
      </c>
      <c r="Q240" s="183"/>
      <c r="R240" s="184">
        <f>SUM(R241:R254)</f>
        <v>0.026074</v>
      </c>
      <c r="S240" s="183"/>
      <c r="T240" s="185">
        <f>SUM(T241:T254)</f>
        <v>0</v>
      </c>
      <c r="AR240" s="186" t="s">
        <v>84</v>
      </c>
      <c r="AT240" s="187" t="s">
        <v>74</v>
      </c>
      <c r="AU240" s="187" t="s">
        <v>24</v>
      </c>
      <c r="AY240" s="186" t="s">
        <v>205</v>
      </c>
      <c r="BK240" s="188">
        <f>SUM(BK241:BK254)</f>
        <v>0</v>
      </c>
    </row>
    <row r="241" spans="2:65" s="1" customFormat="1" ht="22.5" customHeight="1">
      <c r="B241" s="40"/>
      <c r="C241" s="192" t="s">
        <v>820</v>
      </c>
      <c r="D241" s="192" t="s">
        <v>208</v>
      </c>
      <c r="E241" s="193" t="s">
        <v>1762</v>
      </c>
      <c r="F241" s="194" t="s">
        <v>3327</v>
      </c>
      <c r="G241" s="195" t="s">
        <v>1764</v>
      </c>
      <c r="H241" s="196">
        <v>23.2</v>
      </c>
      <c r="I241" s="197"/>
      <c r="J241" s="198">
        <f>ROUND(I241*H241,2)</f>
        <v>0</v>
      </c>
      <c r="K241" s="194" t="s">
        <v>22</v>
      </c>
      <c r="L241" s="60"/>
      <c r="M241" s="199" t="s">
        <v>22</v>
      </c>
      <c r="N241" s="205" t="s">
        <v>46</v>
      </c>
      <c r="O241" s="41"/>
      <c r="P241" s="206">
        <f>O241*H241</f>
        <v>0</v>
      </c>
      <c r="Q241" s="206">
        <v>0</v>
      </c>
      <c r="R241" s="206">
        <f>Q241*H241</f>
        <v>0</v>
      </c>
      <c r="S241" s="206">
        <v>0</v>
      </c>
      <c r="T241" s="207">
        <f>S241*H241</f>
        <v>0</v>
      </c>
      <c r="AR241" s="23" t="s">
        <v>253</v>
      </c>
      <c r="AT241" s="23" t="s">
        <v>208</v>
      </c>
      <c r="AU241" s="23" t="s">
        <v>84</v>
      </c>
      <c r="AY241" s="23" t="s">
        <v>205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3" t="s">
        <v>24</v>
      </c>
      <c r="BK241" s="204">
        <f>ROUND(I241*H241,2)</f>
        <v>0</v>
      </c>
      <c r="BL241" s="23" t="s">
        <v>253</v>
      </c>
      <c r="BM241" s="23" t="s">
        <v>3328</v>
      </c>
    </row>
    <row r="242" spans="2:51" s="12" customFormat="1" ht="13.5">
      <c r="B242" s="220"/>
      <c r="C242" s="221"/>
      <c r="D242" s="222" t="s">
        <v>255</v>
      </c>
      <c r="E242" s="223" t="s">
        <v>22</v>
      </c>
      <c r="F242" s="224" t="s">
        <v>3329</v>
      </c>
      <c r="G242" s="221"/>
      <c r="H242" s="225">
        <v>23.2</v>
      </c>
      <c r="I242" s="226"/>
      <c r="J242" s="221"/>
      <c r="K242" s="221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255</v>
      </c>
      <c r="AU242" s="231" t="s">
        <v>84</v>
      </c>
      <c r="AV242" s="12" t="s">
        <v>84</v>
      </c>
      <c r="AW242" s="12" t="s">
        <v>39</v>
      </c>
      <c r="AX242" s="12" t="s">
        <v>24</v>
      </c>
      <c r="AY242" s="231" t="s">
        <v>205</v>
      </c>
    </row>
    <row r="243" spans="2:65" s="1" customFormat="1" ht="31.5" customHeight="1">
      <c r="B243" s="40"/>
      <c r="C243" s="192" t="s">
        <v>825</v>
      </c>
      <c r="D243" s="192" t="s">
        <v>208</v>
      </c>
      <c r="E243" s="193" t="s">
        <v>1768</v>
      </c>
      <c r="F243" s="194" t="s">
        <v>3330</v>
      </c>
      <c r="G243" s="195" t="s">
        <v>1764</v>
      </c>
      <c r="H243" s="196">
        <v>22.3</v>
      </c>
      <c r="I243" s="197"/>
      <c r="J243" s="198">
        <f>ROUND(I243*H243,2)</f>
        <v>0</v>
      </c>
      <c r="K243" s="194" t="s">
        <v>22</v>
      </c>
      <c r="L243" s="60"/>
      <c r="M243" s="199" t="s">
        <v>22</v>
      </c>
      <c r="N243" s="205" t="s">
        <v>46</v>
      </c>
      <c r="O243" s="41"/>
      <c r="P243" s="206">
        <f>O243*H243</f>
        <v>0</v>
      </c>
      <c r="Q243" s="206">
        <v>0</v>
      </c>
      <c r="R243" s="206">
        <f>Q243*H243</f>
        <v>0</v>
      </c>
      <c r="S243" s="206">
        <v>0</v>
      </c>
      <c r="T243" s="207">
        <f>S243*H243</f>
        <v>0</v>
      </c>
      <c r="AR243" s="23" t="s">
        <v>253</v>
      </c>
      <c r="AT243" s="23" t="s">
        <v>208</v>
      </c>
      <c r="AU243" s="23" t="s">
        <v>84</v>
      </c>
      <c r="AY243" s="23" t="s">
        <v>205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3" t="s">
        <v>24</v>
      </c>
      <c r="BK243" s="204">
        <f>ROUND(I243*H243,2)</f>
        <v>0</v>
      </c>
      <c r="BL243" s="23" t="s">
        <v>253</v>
      </c>
      <c r="BM243" s="23" t="s">
        <v>3331</v>
      </c>
    </row>
    <row r="244" spans="2:51" s="12" customFormat="1" ht="13.5">
      <c r="B244" s="220"/>
      <c r="C244" s="221"/>
      <c r="D244" s="222" t="s">
        <v>255</v>
      </c>
      <c r="E244" s="223" t="s">
        <v>22</v>
      </c>
      <c r="F244" s="224" t="s">
        <v>3332</v>
      </c>
      <c r="G244" s="221"/>
      <c r="H244" s="225">
        <v>22.3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255</v>
      </c>
      <c r="AU244" s="231" t="s">
        <v>84</v>
      </c>
      <c r="AV244" s="12" t="s">
        <v>84</v>
      </c>
      <c r="AW244" s="12" t="s">
        <v>39</v>
      </c>
      <c r="AX244" s="12" t="s">
        <v>24</v>
      </c>
      <c r="AY244" s="231" t="s">
        <v>205</v>
      </c>
    </row>
    <row r="245" spans="2:65" s="1" customFormat="1" ht="31.5" customHeight="1">
      <c r="B245" s="40"/>
      <c r="C245" s="192" t="s">
        <v>829</v>
      </c>
      <c r="D245" s="192" t="s">
        <v>208</v>
      </c>
      <c r="E245" s="193" t="s">
        <v>3333</v>
      </c>
      <c r="F245" s="194" t="s">
        <v>3334</v>
      </c>
      <c r="G245" s="195" t="s">
        <v>1764</v>
      </c>
      <c r="H245" s="196">
        <v>8.5</v>
      </c>
      <c r="I245" s="197"/>
      <c r="J245" s="198">
        <f>ROUND(I245*H245,2)</f>
        <v>0</v>
      </c>
      <c r="K245" s="194" t="s">
        <v>22</v>
      </c>
      <c r="L245" s="60"/>
      <c r="M245" s="199" t="s">
        <v>22</v>
      </c>
      <c r="N245" s="205" t="s">
        <v>46</v>
      </c>
      <c r="O245" s="41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AR245" s="23" t="s">
        <v>253</v>
      </c>
      <c r="AT245" s="23" t="s">
        <v>208</v>
      </c>
      <c r="AU245" s="23" t="s">
        <v>84</v>
      </c>
      <c r="AY245" s="23" t="s">
        <v>205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3" t="s">
        <v>24</v>
      </c>
      <c r="BK245" s="204">
        <f>ROUND(I245*H245,2)</f>
        <v>0</v>
      </c>
      <c r="BL245" s="23" t="s">
        <v>253</v>
      </c>
      <c r="BM245" s="23" t="s">
        <v>3335</v>
      </c>
    </row>
    <row r="246" spans="2:51" s="12" customFormat="1" ht="13.5">
      <c r="B246" s="220"/>
      <c r="C246" s="221"/>
      <c r="D246" s="222" t="s">
        <v>255</v>
      </c>
      <c r="E246" s="223" t="s">
        <v>22</v>
      </c>
      <c r="F246" s="224" t="s">
        <v>3336</v>
      </c>
      <c r="G246" s="221"/>
      <c r="H246" s="225">
        <v>8.5</v>
      </c>
      <c r="I246" s="226"/>
      <c r="J246" s="221"/>
      <c r="K246" s="221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255</v>
      </c>
      <c r="AU246" s="231" t="s">
        <v>84</v>
      </c>
      <c r="AV246" s="12" t="s">
        <v>84</v>
      </c>
      <c r="AW246" s="12" t="s">
        <v>39</v>
      </c>
      <c r="AX246" s="12" t="s">
        <v>24</v>
      </c>
      <c r="AY246" s="231" t="s">
        <v>205</v>
      </c>
    </row>
    <row r="247" spans="2:65" s="1" customFormat="1" ht="22.5" customHeight="1">
      <c r="B247" s="40"/>
      <c r="C247" s="192" t="s">
        <v>835</v>
      </c>
      <c r="D247" s="192" t="s">
        <v>208</v>
      </c>
      <c r="E247" s="193" t="s">
        <v>3337</v>
      </c>
      <c r="F247" s="194" t="s">
        <v>3338</v>
      </c>
      <c r="G247" s="195" t="s">
        <v>500</v>
      </c>
      <c r="H247" s="196">
        <v>1.5</v>
      </c>
      <c r="I247" s="197"/>
      <c r="J247" s="198">
        <f>ROUND(I247*H247,2)</f>
        <v>0</v>
      </c>
      <c r="K247" s="194" t="s">
        <v>466</v>
      </c>
      <c r="L247" s="60"/>
      <c r="M247" s="199" t="s">
        <v>22</v>
      </c>
      <c r="N247" s="205" t="s">
        <v>46</v>
      </c>
      <c r="O247" s="41"/>
      <c r="P247" s="206">
        <f>O247*H247</f>
        <v>0</v>
      </c>
      <c r="Q247" s="206">
        <v>0.00151</v>
      </c>
      <c r="R247" s="206">
        <f>Q247*H247</f>
        <v>0.002265</v>
      </c>
      <c r="S247" s="206">
        <v>0</v>
      </c>
      <c r="T247" s="207">
        <f>S247*H247</f>
        <v>0</v>
      </c>
      <c r="AR247" s="23" t="s">
        <v>253</v>
      </c>
      <c r="AT247" s="23" t="s">
        <v>208</v>
      </c>
      <c r="AU247" s="23" t="s">
        <v>84</v>
      </c>
      <c r="AY247" s="23" t="s">
        <v>205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3" t="s">
        <v>24</v>
      </c>
      <c r="BK247" s="204">
        <f>ROUND(I247*H247,2)</f>
        <v>0</v>
      </c>
      <c r="BL247" s="23" t="s">
        <v>253</v>
      </c>
      <c r="BM247" s="23" t="s">
        <v>3339</v>
      </c>
    </row>
    <row r="248" spans="2:51" s="12" customFormat="1" ht="13.5">
      <c r="B248" s="220"/>
      <c r="C248" s="221"/>
      <c r="D248" s="222" t="s">
        <v>255</v>
      </c>
      <c r="E248" s="223" t="s">
        <v>22</v>
      </c>
      <c r="F248" s="224" t="s">
        <v>3340</v>
      </c>
      <c r="G248" s="221"/>
      <c r="H248" s="225">
        <v>1.5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255</v>
      </c>
      <c r="AU248" s="231" t="s">
        <v>84</v>
      </c>
      <c r="AV248" s="12" t="s">
        <v>84</v>
      </c>
      <c r="AW248" s="12" t="s">
        <v>39</v>
      </c>
      <c r="AX248" s="12" t="s">
        <v>24</v>
      </c>
      <c r="AY248" s="231" t="s">
        <v>205</v>
      </c>
    </row>
    <row r="249" spans="2:65" s="1" customFormat="1" ht="22.5" customHeight="1">
      <c r="B249" s="40"/>
      <c r="C249" s="192" t="s">
        <v>840</v>
      </c>
      <c r="D249" s="192" t="s">
        <v>208</v>
      </c>
      <c r="E249" s="193" t="s">
        <v>3108</v>
      </c>
      <c r="F249" s="194" t="s">
        <v>3109</v>
      </c>
      <c r="G249" s="195" t="s">
        <v>500</v>
      </c>
      <c r="H249" s="196">
        <v>8.4</v>
      </c>
      <c r="I249" s="197"/>
      <c r="J249" s="198">
        <f>ROUND(I249*H249,2)</f>
        <v>0</v>
      </c>
      <c r="K249" s="194" t="s">
        <v>466</v>
      </c>
      <c r="L249" s="60"/>
      <c r="M249" s="199" t="s">
        <v>22</v>
      </c>
      <c r="N249" s="205" t="s">
        <v>46</v>
      </c>
      <c r="O249" s="41"/>
      <c r="P249" s="206">
        <f>O249*H249</f>
        <v>0</v>
      </c>
      <c r="Q249" s="206">
        <v>0.00203</v>
      </c>
      <c r="R249" s="206">
        <f>Q249*H249</f>
        <v>0.017052</v>
      </c>
      <c r="S249" s="206">
        <v>0</v>
      </c>
      <c r="T249" s="207">
        <f>S249*H249</f>
        <v>0</v>
      </c>
      <c r="AR249" s="23" t="s">
        <v>253</v>
      </c>
      <c r="AT249" s="23" t="s">
        <v>208</v>
      </c>
      <c r="AU249" s="23" t="s">
        <v>84</v>
      </c>
      <c r="AY249" s="23" t="s">
        <v>205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3" t="s">
        <v>24</v>
      </c>
      <c r="BK249" s="204">
        <f>ROUND(I249*H249,2)</f>
        <v>0</v>
      </c>
      <c r="BL249" s="23" t="s">
        <v>253</v>
      </c>
      <c r="BM249" s="23" t="s">
        <v>3341</v>
      </c>
    </row>
    <row r="250" spans="2:51" s="12" customFormat="1" ht="13.5">
      <c r="B250" s="220"/>
      <c r="C250" s="221"/>
      <c r="D250" s="222" t="s">
        <v>255</v>
      </c>
      <c r="E250" s="223" t="s">
        <v>22</v>
      </c>
      <c r="F250" s="224" t="s">
        <v>3342</v>
      </c>
      <c r="G250" s="221"/>
      <c r="H250" s="225">
        <v>8.4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255</v>
      </c>
      <c r="AU250" s="231" t="s">
        <v>84</v>
      </c>
      <c r="AV250" s="12" t="s">
        <v>84</v>
      </c>
      <c r="AW250" s="12" t="s">
        <v>39</v>
      </c>
      <c r="AX250" s="12" t="s">
        <v>24</v>
      </c>
      <c r="AY250" s="231" t="s">
        <v>205</v>
      </c>
    </row>
    <row r="251" spans="2:65" s="1" customFormat="1" ht="31.5" customHeight="1">
      <c r="B251" s="40"/>
      <c r="C251" s="192" t="s">
        <v>844</v>
      </c>
      <c r="D251" s="192" t="s">
        <v>208</v>
      </c>
      <c r="E251" s="193" t="s">
        <v>3343</v>
      </c>
      <c r="F251" s="194" t="s">
        <v>3344</v>
      </c>
      <c r="G251" s="195" t="s">
        <v>514</v>
      </c>
      <c r="H251" s="196">
        <v>1</v>
      </c>
      <c r="I251" s="197"/>
      <c r="J251" s="198">
        <f>ROUND(I251*H251,2)</f>
        <v>0</v>
      </c>
      <c r="K251" s="194" t="s">
        <v>466</v>
      </c>
      <c r="L251" s="60"/>
      <c r="M251" s="199" t="s">
        <v>22</v>
      </c>
      <c r="N251" s="205" t="s">
        <v>46</v>
      </c>
      <c r="O251" s="41"/>
      <c r="P251" s="206">
        <f>O251*H251</f>
        <v>0</v>
      </c>
      <c r="Q251" s="206">
        <v>0.00029</v>
      </c>
      <c r="R251" s="206">
        <f>Q251*H251</f>
        <v>0.00029</v>
      </c>
      <c r="S251" s="206">
        <v>0</v>
      </c>
      <c r="T251" s="207">
        <f>S251*H251</f>
        <v>0</v>
      </c>
      <c r="AR251" s="23" t="s">
        <v>253</v>
      </c>
      <c r="AT251" s="23" t="s">
        <v>208</v>
      </c>
      <c r="AU251" s="23" t="s">
        <v>84</v>
      </c>
      <c r="AY251" s="23" t="s">
        <v>205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3" t="s">
        <v>24</v>
      </c>
      <c r="BK251" s="204">
        <f>ROUND(I251*H251,2)</f>
        <v>0</v>
      </c>
      <c r="BL251" s="23" t="s">
        <v>253</v>
      </c>
      <c r="BM251" s="23" t="s">
        <v>3345</v>
      </c>
    </row>
    <row r="252" spans="2:65" s="1" customFormat="1" ht="22.5" customHeight="1">
      <c r="B252" s="40"/>
      <c r="C252" s="192" t="s">
        <v>849</v>
      </c>
      <c r="D252" s="192" t="s">
        <v>208</v>
      </c>
      <c r="E252" s="193" t="s">
        <v>3115</v>
      </c>
      <c r="F252" s="194" t="s">
        <v>3116</v>
      </c>
      <c r="G252" s="195" t="s">
        <v>500</v>
      </c>
      <c r="H252" s="196">
        <v>2.9</v>
      </c>
      <c r="I252" s="197"/>
      <c r="J252" s="198">
        <f>ROUND(I252*H252,2)</f>
        <v>0</v>
      </c>
      <c r="K252" s="194" t="s">
        <v>466</v>
      </c>
      <c r="L252" s="60"/>
      <c r="M252" s="199" t="s">
        <v>22</v>
      </c>
      <c r="N252" s="205" t="s">
        <v>46</v>
      </c>
      <c r="O252" s="41"/>
      <c r="P252" s="206">
        <f>O252*H252</f>
        <v>0</v>
      </c>
      <c r="Q252" s="206">
        <v>0.00223</v>
      </c>
      <c r="R252" s="206">
        <f>Q252*H252</f>
        <v>0.0064670000000000005</v>
      </c>
      <c r="S252" s="206">
        <v>0</v>
      </c>
      <c r="T252" s="207">
        <f>S252*H252</f>
        <v>0</v>
      </c>
      <c r="AR252" s="23" t="s">
        <v>253</v>
      </c>
      <c r="AT252" s="23" t="s">
        <v>208</v>
      </c>
      <c r="AU252" s="23" t="s">
        <v>84</v>
      </c>
      <c r="AY252" s="23" t="s">
        <v>205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3" t="s">
        <v>24</v>
      </c>
      <c r="BK252" s="204">
        <f>ROUND(I252*H252,2)</f>
        <v>0</v>
      </c>
      <c r="BL252" s="23" t="s">
        <v>253</v>
      </c>
      <c r="BM252" s="23" t="s">
        <v>3346</v>
      </c>
    </row>
    <row r="253" spans="2:51" s="12" customFormat="1" ht="13.5">
      <c r="B253" s="220"/>
      <c r="C253" s="221"/>
      <c r="D253" s="222" t="s">
        <v>255</v>
      </c>
      <c r="E253" s="223" t="s">
        <v>22</v>
      </c>
      <c r="F253" s="224" t="s">
        <v>3347</v>
      </c>
      <c r="G253" s="221"/>
      <c r="H253" s="225">
        <v>2.9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255</v>
      </c>
      <c r="AU253" s="231" t="s">
        <v>84</v>
      </c>
      <c r="AV253" s="12" t="s">
        <v>84</v>
      </c>
      <c r="AW253" s="12" t="s">
        <v>39</v>
      </c>
      <c r="AX253" s="12" t="s">
        <v>24</v>
      </c>
      <c r="AY253" s="231" t="s">
        <v>205</v>
      </c>
    </row>
    <row r="254" spans="2:65" s="1" customFormat="1" ht="22.5" customHeight="1">
      <c r="B254" s="40"/>
      <c r="C254" s="192" t="s">
        <v>853</v>
      </c>
      <c r="D254" s="192" t="s">
        <v>208</v>
      </c>
      <c r="E254" s="193" t="s">
        <v>2604</v>
      </c>
      <c r="F254" s="194" t="s">
        <v>2605</v>
      </c>
      <c r="G254" s="195" t="s">
        <v>1453</v>
      </c>
      <c r="H254" s="259"/>
      <c r="I254" s="197"/>
      <c r="J254" s="198">
        <f>ROUND(I254*H254,2)</f>
        <v>0</v>
      </c>
      <c r="K254" s="194" t="s">
        <v>466</v>
      </c>
      <c r="L254" s="60"/>
      <c r="M254" s="199" t="s">
        <v>22</v>
      </c>
      <c r="N254" s="205" t="s">
        <v>46</v>
      </c>
      <c r="O254" s="41"/>
      <c r="P254" s="206">
        <f>O254*H254</f>
        <v>0</v>
      </c>
      <c r="Q254" s="206">
        <v>0</v>
      </c>
      <c r="R254" s="206">
        <f>Q254*H254</f>
        <v>0</v>
      </c>
      <c r="S254" s="206">
        <v>0</v>
      </c>
      <c r="T254" s="207">
        <f>S254*H254</f>
        <v>0</v>
      </c>
      <c r="AR254" s="23" t="s">
        <v>253</v>
      </c>
      <c r="AT254" s="23" t="s">
        <v>208</v>
      </c>
      <c r="AU254" s="23" t="s">
        <v>84</v>
      </c>
      <c r="AY254" s="23" t="s">
        <v>205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3" t="s">
        <v>24</v>
      </c>
      <c r="BK254" s="204">
        <f>ROUND(I254*H254,2)</f>
        <v>0</v>
      </c>
      <c r="BL254" s="23" t="s">
        <v>253</v>
      </c>
      <c r="BM254" s="23" t="s">
        <v>3348</v>
      </c>
    </row>
    <row r="255" spans="2:63" s="10" customFormat="1" ht="29.85" customHeight="1">
      <c r="B255" s="175"/>
      <c r="C255" s="176"/>
      <c r="D255" s="189" t="s">
        <v>74</v>
      </c>
      <c r="E255" s="190" t="s">
        <v>248</v>
      </c>
      <c r="F255" s="190" t="s">
        <v>1850</v>
      </c>
      <c r="G255" s="176"/>
      <c r="H255" s="176"/>
      <c r="I255" s="179"/>
      <c r="J255" s="191">
        <f>BK255</f>
        <v>0</v>
      </c>
      <c r="K255" s="176"/>
      <c r="L255" s="181"/>
      <c r="M255" s="182"/>
      <c r="N255" s="183"/>
      <c r="O255" s="183"/>
      <c r="P255" s="184">
        <f>SUM(P256:P263)</f>
        <v>0</v>
      </c>
      <c r="Q255" s="183"/>
      <c r="R255" s="184">
        <f>SUM(R256:R263)</f>
        <v>0.004781250000000001</v>
      </c>
      <c r="S255" s="183"/>
      <c r="T255" s="185">
        <f>SUM(T256:T263)</f>
        <v>0</v>
      </c>
      <c r="AR255" s="186" t="s">
        <v>84</v>
      </c>
      <c r="AT255" s="187" t="s">
        <v>74</v>
      </c>
      <c r="AU255" s="187" t="s">
        <v>24</v>
      </c>
      <c r="AY255" s="186" t="s">
        <v>205</v>
      </c>
      <c r="BK255" s="188">
        <f>SUM(BK256:BK263)</f>
        <v>0</v>
      </c>
    </row>
    <row r="256" spans="2:65" s="1" customFormat="1" ht="22.5" customHeight="1">
      <c r="B256" s="40"/>
      <c r="C256" s="192" t="s">
        <v>858</v>
      </c>
      <c r="D256" s="192" t="s">
        <v>208</v>
      </c>
      <c r="E256" s="193" t="s">
        <v>250</v>
      </c>
      <c r="F256" s="194" t="s">
        <v>3349</v>
      </c>
      <c r="G256" s="195" t="s">
        <v>494</v>
      </c>
      <c r="H256" s="196">
        <v>1.125</v>
      </c>
      <c r="I256" s="197"/>
      <c r="J256" s="198">
        <f>ROUND(I256*H256,2)</f>
        <v>0</v>
      </c>
      <c r="K256" s="194" t="s">
        <v>22</v>
      </c>
      <c r="L256" s="60"/>
      <c r="M256" s="199" t="s">
        <v>22</v>
      </c>
      <c r="N256" s="205" t="s">
        <v>46</v>
      </c>
      <c r="O256" s="41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AR256" s="23" t="s">
        <v>253</v>
      </c>
      <c r="AT256" s="23" t="s">
        <v>208</v>
      </c>
      <c r="AU256" s="23" t="s">
        <v>84</v>
      </c>
      <c r="AY256" s="23" t="s">
        <v>205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3" t="s">
        <v>24</v>
      </c>
      <c r="BK256" s="204">
        <f>ROUND(I256*H256,2)</f>
        <v>0</v>
      </c>
      <c r="BL256" s="23" t="s">
        <v>253</v>
      </c>
      <c r="BM256" s="23" t="s">
        <v>3350</v>
      </c>
    </row>
    <row r="257" spans="2:51" s="12" customFormat="1" ht="13.5">
      <c r="B257" s="220"/>
      <c r="C257" s="221"/>
      <c r="D257" s="222" t="s">
        <v>255</v>
      </c>
      <c r="E257" s="223" t="s">
        <v>22</v>
      </c>
      <c r="F257" s="224" t="s">
        <v>3351</v>
      </c>
      <c r="G257" s="221"/>
      <c r="H257" s="225">
        <v>1.125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255</v>
      </c>
      <c r="AU257" s="231" t="s">
        <v>84</v>
      </c>
      <c r="AV257" s="12" t="s">
        <v>84</v>
      </c>
      <c r="AW257" s="12" t="s">
        <v>39</v>
      </c>
      <c r="AX257" s="12" t="s">
        <v>24</v>
      </c>
      <c r="AY257" s="231" t="s">
        <v>205</v>
      </c>
    </row>
    <row r="258" spans="2:65" s="1" customFormat="1" ht="22.5" customHeight="1">
      <c r="B258" s="40"/>
      <c r="C258" s="192" t="s">
        <v>863</v>
      </c>
      <c r="D258" s="192" t="s">
        <v>208</v>
      </c>
      <c r="E258" s="193" t="s">
        <v>3352</v>
      </c>
      <c r="F258" s="194" t="s">
        <v>3353</v>
      </c>
      <c r="G258" s="195" t="s">
        <v>494</v>
      </c>
      <c r="H258" s="196">
        <v>1.125</v>
      </c>
      <c r="I258" s="197"/>
      <c r="J258" s="198">
        <f>ROUND(I258*H258,2)</f>
        <v>0</v>
      </c>
      <c r="K258" s="194" t="s">
        <v>466</v>
      </c>
      <c r="L258" s="60"/>
      <c r="M258" s="199" t="s">
        <v>22</v>
      </c>
      <c r="N258" s="205" t="s">
        <v>46</v>
      </c>
      <c r="O258" s="41"/>
      <c r="P258" s="206">
        <f>O258*H258</f>
        <v>0</v>
      </c>
      <c r="Q258" s="206">
        <v>0.00025</v>
      </c>
      <c r="R258" s="206">
        <f>Q258*H258</f>
        <v>0.00028125000000000003</v>
      </c>
      <c r="S258" s="206">
        <v>0</v>
      </c>
      <c r="T258" s="207">
        <f>S258*H258</f>
        <v>0</v>
      </c>
      <c r="AR258" s="23" t="s">
        <v>253</v>
      </c>
      <c r="AT258" s="23" t="s">
        <v>208</v>
      </c>
      <c r="AU258" s="23" t="s">
        <v>84</v>
      </c>
      <c r="AY258" s="23" t="s">
        <v>205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3" t="s">
        <v>24</v>
      </c>
      <c r="BK258" s="204">
        <f>ROUND(I258*H258,2)</f>
        <v>0</v>
      </c>
      <c r="BL258" s="23" t="s">
        <v>253</v>
      </c>
      <c r="BM258" s="23" t="s">
        <v>3354</v>
      </c>
    </row>
    <row r="259" spans="2:51" s="12" customFormat="1" ht="13.5">
      <c r="B259" s="220"/>
      <c r="C259" s="221"/>
      <c r="D259" s="222" t="s">
        <v>255</v>
      </c>
      <c r="E259" s="223" t="s">
        <v>22</v>
      </c>
      <c r="F259" s="224" t="s">
        <v>3355</v>
      </c>
      <c r="G259" s="221"/>
      <c r="H259" s="225">
        <v>1.125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255</v>
      </c>
      <c r="AU259" s="231" t="s">
        <v>84</v>
      </c>
      <c r="AV259" s="12" t="s">
        <v>84</v>
      </c>
      <c r="AW259" s="12" t="s">
        <v>39</v>
      </c>
      <c r="AX259" s="12" t="s">
        <v>24</v>
      </c>
      <c r="AY259" s="231" t="s">
        <v>205</v>
      </c>
    </row>
    <row r="260" spans="2:65" s="1" customFormat="1" ht="22.5" customHeight="1">
      <c r="B260" s="40"/>
      <c r="C260" s="192" t="s">
        <v>869</v>
      </c>
      <c r="D260" s="192" t="s">
        <v>208</v>
      </c>
      <c r="E260" s="193" t="s">
        <v>3133</v>
      </c>
      <c r="F260" s="194" t="s">
        <v>3134</v>
      </c>
      <c r="G260" s="195" t="s">
        <v>514</v>
      </c>
      <c r="H260" s="196">
        <v>1</v>
      </c>
      <c r="I260" s="197"/>
      <c r="J260" s="198">
        <f>ROUND(I260*H260,2)</f>
        <v>0</v>
      </c>
      <c r="K260" s="194" t="s">
        <v>466</v>
      </c>
      <c r="L260" s="60"/>
      <c r="M260" s="199" t="s">
        <v>22</v>
      </c>
      <c r="N260" s="205" t="s">
        <v>46</v>
      </c>
      <c r="O260" s="41"/>
      <c r="P260" s="206">
        <f>O260*H260</f>
        <v>0</v>
      </c>
      <c r="Q260" s="206">
        <v>0</v>
      </c>
      <c r="R260" s="206">
        <f>Q260*H260</f>
        <v>0</v>
      </c>
      <c r="S260" s="206">
        <v>0</v>
      </c>
      <c r="T260" s="207">
        <f>S260*H260</f>
        <v>0</v>
      </c>
      <c r="AR260" s="23" t="s">
        <v>253</v>
      </c>
      <c r="AT260" s="23" t="s">
        <v>208</v>
      </c>
      <c r="AU260" s="23" t="s">
        <v>84</v>
      </c>
      <c r="AY260" s="23" t="s">
        <v>205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3" t="s">
        <v>24</v>
      </c>
      <c r="BK260" s="204">
        <f>ROUND(I260*H260,2)</f>
        <v>0</v>
      </c>
      <c r="BL260" s="23" t="s">
        <v>253</v>
      </c>
      <c r="BM260" s="23" t="s">
        <v>3356</v>
      </c>
    </row>
    <row r="261" spans="2:51" s="12" customFormat="1" ht="13.5">
      <c r="B261" s="220"/>
      <c r="C261" s="221"/>
      <c r="D261" s="222" t="s">
        <v>255</v>
      </c>
      <c r="E261" s="223" t="s">
        <v>22</v>
      </c>
      <c r="F261" s="224" t="s">
        <v>3357</v>
      </c>
      <c r="G261" s="221"/>
      <c r="H261" s="225">
        <v>1</v>
      </c>
      <c r="I261" s="226"/>
      <c r="J261" s="221"/>
      <c r="K261" s="221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255</v>
      </c>
      <c r="AU261" s="231" t="s">
        <v>84</v>
      </c>
      <c r="AV261" s="12" t="s">
        <v>84</v>
      </c>
      <c r="AW261" s="12" t="s">
        <v>39</v>
      </c>
      <c r="AX261" s="12" t="s">
        <v>24</v>
      </c>
      <c r="AY261" s="231" t="s">
        <v>205</v>
      </c>
    </row>
    <row r="262" spans="2:65" s="1" customFormat="1" ht="22.5" customHeight="1">
      <c r="B262" s="40"/>
      <c r="C262" s="238" t="s">
        <v>873</v>
      </c>
      <c r="D262" s="238" t="s">
        <v>202</v>
      </c>
      <c r="E262" s="239" t="s">
        <v>3358</v>
      </c>
      <c r="F262" s="240" t="s">
        <v>3359</v>
      </c>
      <c r="G262" s="241" t="s">
        <v>500</v>
      </c>
      <c r="H262" s="242">
        <v>1.5</v>
      </c>
      <c r="I262" s="243"/>
      <c r="J262" s="244">
        <f>ROUND(I262*H262,2)</f>
        <v>0</v>
      </c>
      <c r="K262" s="240" t="s">
        <v>466</v>
      </c>
      <c r="L262" s="245"/>
      <c r="M262" s="246" t="s">
        <v>22</v>
      </c>
      <c r="N262" s="247" t="s">
        <v>46</v>
      </c>
      <c r="O262" s="41"/>
      <c r="P262" s="206">
        <f>O262*H262</f>
        <v>0</v>
      </c>
      <c r="Q262" s="206">
        <v>0.003</v>
      </c>
      <c r="R262" s="206">
        <f>Q262*H262</f>
        <v>0.0045000000000000005</v>
      </c>
      <c r="S262" s="206">
        <v>0</v>
      </c>
      <c r="T262" s="207">
        <f>S262*H262</f>
        <v>0</v>
      </c>
      <c r="AR262" s="23" t="s">
        <v>402</v>
      </c>
      <c r="AT262" s="23" t="s">
        <v>202</v>
      </c>
      <c r="AU262" s="23" t="s">
        <v>84</v>
      </c>
      <c r="AY262" s="23" t="s">
        <v>205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3" t="s">
        <v>24</v>
      </c>
      <c r="BK262" s="204">
        <f>ROUND(I262*H262,2)</f>
        <v>0</v>
      </c>
      <c r="BL262" s="23" t="s">
        <v>253</v>
      </c>
      <c r="BM262" s="23" t="s">
        <v>3360</v>
      </c>
    </row>
    <row r="263" spans="2:65" s="1" customFormat="1" ht="22.5" customHeight="1">
      <c r="B263" s="40"/>
      <c r="C263" s="192" t="s">
        <v>878</v>
      </c>
      <c r="D263" s="192" t="s">
        <v>208</v>
      </c>
      <c r="E263" s="193" t="s">
        <v>3140</v>
      </c>
      <c r="F263" s="194" t="s">
        <v>3141</v>
      </c>
      <c r="G263" s="195" t="s">
        <v>1453</v>
      </c>
      <c r="H263" s="259"/>
      <c r="I263" s="197"/>
      <c r="J263" s="198">
        <f>ROUND(I263*H263,2)</f>
        <v>0</v>
      </c>
      <c r="K263" s="194" t="s">
        <v>466</v>
      </c>
      <c r="L263" s="60"/>
      <c r="M263" s="199" t="s">
        <v>22</v>
      </c>
      <c r="N263" s="205" t="s">
        <v>46</v>
      </c>
      <c r="O263" s="41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AR263" s="23" t="s">
        <v>253</v>
      </c>
      <c r="AT263" s="23" t="s">
        <v>208</v>
      </c>
      <c r="AU263" s="23" t="s">
        <v>84</v>
      </c>
      <c r="AY263" s="23" t="s">
        <v>205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3" t="s">
        <v>24</v>
      </c>
      <c r="BK263" s="204">
        <f>ROUND(I263*H263,2)</f>
        <v>0</v>
      </c>
      <c r="BL263" s="23" t="s">
        <v>253</v>
      </c>
      <c r="BM263" s="23" t="s">
        <v>3361</v>
      </c>
    </row>
    <row r="264" spans="2:63" s="10" customFormat="1" ht="29.85" customHeight="1">
      <c r="B264" s="175"/>
      <c r="C264" s="176"/>
      <c r="D264" s="189" t="s">
        <v>74</v>
      </c>
      <c r="E264" s="190" t="s">
        <v>1985</v>
      </c>
      <c r="F264" s="190" t="s">
        <v>1986</v>
      </c>
      <c r="G264" s="176"/>
      <c r="H264" s="176"/>
      <c r="I264" s="179"/>
      <c r="J264" s="191">
        <f>BK264</f>
        <v>0</v>
      </c>
      <c r="K264" s="176"/>
      <c r="L264" s="181"/>
      <c r="M264" s="182"/>
      <c r="N264" s="183"/>
      <c r="O264" s="183"/>
      <c r="P264" s="184">
        <f>SUM(P265:P269)</f>
        <v>0</v>
      </c>
      <c r="Q264" s="183"/>
      <c r="R264" s="184">
        <f>SUM(R265:R269)</f>
        <v>0</v>
      </c>
      <c r="S264" s="183"/>
      <c r="T264" s="185">
        <f>SUM(T265:T269)</f>
        <v>0</v>
      </c>
      <c r="AR264" s="186" t="s">
        <v>84</v>
      </c>
      <c r="AT264" s="187" t="s">
        <v>74</v>
      </c>
      <c r="AU264" s="187" t="s">
        <v>24</v>
      </c>
      <c r="AY264" s="186" t="s">
        <v>205</v>
      </c>
      <c r="BK264" s="188">
        <f>SUM(BK265:BK269)</f>
        <v>0</v>
      </c>
    </row>
    <row r="265" spans="2:65" s="1" customFormat="1" ht="22.5" customHeight="1">
      <c r="B265" s="40"/>
      <c r="C265" s="192" t="s">
        <v>883</v>
      </c>
      <c r="D265" s="192" t="s">
        <v>208</v>
      </c>
      <c r="E265" s="193" t="s">
        <v>1988</v>
      </c>
      <c r="F265" s="194" t="s">
        <v>3362</v>
      </c>
      <c r="G265" s="195" t="s">
        <v>1764</v>
      </c>
      <c r="H265" s="196">
        <v>12</v>
      </c>
      <c r="I265" s="197"/>
      <c r="J265" s="198">
        <f>ROUND(I265*H265,2)</f>
        <v>0</v>
      </c>
      <c r="K265" s="194" t="s">
        <v>22</v>
      </c>
      <c r="L265" s="60"/>
      <c r="M265" s="199" t="s">
        <v>22</v>
      </c>
      <c r="N265" s="205" t="s">
        <v>46</v>
      </c>
      <c r="O265" s="41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AR265" s="23" t="s">
        <v>253</v>
      </c>
      <c r="AT265" s="23" t="s">
        <v>208</v>
      </c>
      <c r="AU265" s="23" t="s">
        <v>84</v>
      </c>
      <c r="AY265" s="23" t="s">
        <v>205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3" t="s">
        <v>24</v>
      </c>
      <c r="BK265" s="204">
        <f>ROUND(I265*H265,2)</f>
        <v>0</v>
      </c>
      <c r="BL265" s="23" t="s">
        <v>253</v>
      </c>
      <c r="BM265" s="23" t="s">
        <v>3363</v>
      </c>
    </row>
    <row r="266" spans="2:51" s="12" customFormat="1" ht="13.5">
      <c r="B266" s="220"/>
      <c r="C266" s="221"/>
      <c r="D266" s="222" t="s">
        <v>255</v>
      </c>
      <c r="E266" s="223" t="s">
        <v>22</v>
      </c>
      <c r="F266" s="224" t="s">
        <v>3364</v>
      </c>
      <c r="G266" s="221"/>
      <c r="H266" s="225">
        <v>12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255</v>
      </c>
      <c r="AU266" s="231" t="s">
        <v>84</v>
      </c>
      <c r="AV266" s="12" t="s">
        <v>84</v>
      </c>
      <c r="AW266" s="12" t="s">
        <v>39</v>
      </c>
      <c r="AX266" s="12" t="s">
        <v>24</v>
      </c>
      <c r="AY266" s="231" t="s">
        <v>205</v>
      </c>
    </row>
    <row r="267" spans="2:65" s="1" customFormat="1" ht="31.5" customHeight="1">
      <c r="B267" s="40"/>
      <c r="C267" s="192" t="s">
        <v>888</v>
      </c>
      <c r="D267" s="192" t="s">
        <v>208</v>
      </c>
      <c r="E267" s="193" t="s">
        <v>1995</v>
      </c>
      <c r="F267" s="194" t="s">
        <v>3365</v>
      </c>
      <c r="G267" s="195" t="s">
        <v>252</v>
      </c>
      <c r="H267" s="196">
        <v>4</v>
      </c>
      <c r="I267" s="197"/>
      <c r="J267" s="198">
        <f>ROUND(I267*H267,2)</f>
        <v>0</v>
      </c>
      <c r="K267" s="194" t="s">
        <v>22</v>
      </c>
      <c r="L267" s="60"/>
      <c r="M267" s="199" t="s">
        <v>22</v>
      </c>
      <c r="N267" s="205" t="s">
        <v>46</v>
      </c>
      <c r="O267" s="41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AR267" s="23" t="s">
        <v>253</v>
      </c>
      <c r="AT267" s="23" t="s">
        <v>208</v>
      </c>
      <c r="AU267" s="23" t="s">
        <v>84</v>
      </c>
      <c r="AY267" s="23" t="s">
        <v>205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3" t="s">
        <v>24</v>
      </c>
      <c r="BK267" s="204">
        <f>ROUND(I267*H267,2)</f>
        <v>0</v>
      </c>
      <c r="BL267" s="23" t="s">
        <v>253</v>
      </c>
      <c r="BM267" s="23" t="s">
        <v>3366</v>
      </c>
    </row>
    <row r="268" spans="2:51" s="12" customFormat="1" ht="13.5">
      <c r="B268" s="220"/>
      <c r="C268" s="221"/>
      <c r="D268" s="222" t="s">
        <v>255</v>
      </c>
      <c r="E268" s="223" t="s">
        <v>22</v>
      </c>
      <c r="F268" s="224" t="s">
        <v>3367</v>
      </c>
      <c r="G268" s="221"/>
      <c r="H268" s="225">
        <v>4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255</v>
      </c>
      <c r="AU268" s="231" t="s">
        <v>84</v>
      </c>
      <c r="AV268" s="12" t="s">
        <v>84</v>
      </c>
      <c r="AW268" s="12" t="s">
        <v>39</v>
      </c>
      <c r="AX268" s="12" t="s">
        <v>24</v>
      </c>
      <c r="AY268" s="231" t="s">
        <v>205</v>
      </c>
    </row>
    <row r="269" spans="2:65" s="1" customFormat="1" ht="22.5" customHeight="1">
      <c r="B269" s="40"/>
      <c r="C269" s="192" t="s">
        <v>893</v>
      </c>
      <c r="D269" s="192" t="s">
        <v>208</v>
      </c>
      <c r="E269" s="193" t="s">
        <v>2495</v>
      </c>
      <c r="F269" s="194" t="s">
        <v>2496</v>
      </c>
      <c r="G269" s="195" t="s">
        <v>1453</v>
      </c>
      <c r="H269" s="259"/>
      <c r="I269" s="197"/>
      <c r="J269" s="198">
        <f>ROUND(I269*H269,2)</f>
        <v>0</v>
      </c>
      <c r="K269" s="194" t="s">
        <v>466</v>
      </c>
      <c r="L269" s="60"/>
      <c r="M269" s="199" t="s">
        <v>22</v>
      </c>
      <c r="N269" s="205" t="s">
        <v>46</v>
      </c>
      <c r="O269" s="41"/>
      <c r="P269" s="206">
        <f>O269*H269</f>
        <v>0</v>
      </c>
      <c r="Q269" s="206">
        <v>0</v>
      </c>
      <c r="R269" s="206">
        <f>Q269*H269</f>
        <v>0</v>
      </c>
      <c r="S269" s="206">
        <v>0</v>
      </c>
      <c r="T269" s="207">
        <f>S269*H269</f>
        <v>0</v>
      </c>
      <c r="AR269" s="23" t="s">
        <v>253</v>
      </c>
      <c r="AT269" s="23" t="s">
        <v>208</v>
      </c>
      <c r="AU269" s="23" t="s">
        <v>84</v>
      </c>
      <c r="AY269" s="23" t="s">
        <v>205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3" t="s">
        <v>24</v>
      </c>
      <c r="BK269" s="204">
        <f>ROUND(I269*H269,2)</f>
        <v>0</v>
      </c>
      <c r="BL269" s="23" t="s">
        <v>253</v>
      </c>
      <c r="BM269" s="23" t="s">
        <v>3368</v>
      </c>
    </row>
    <row r="270" spans="2:63" s="10" customFormat="1" ht="29.85" customHeight="1">
      <c r="B270" s="175"/>
      <c r="C270" s="176"/>
      <c r="D270" s="189" t="s">
        <v>74</v>
      </c>
      <c r="E270" s="190" t="s">
        <v>3369</v>
      </c>
      <c r="F270" s="190" t="s">
        <v>3370</v>
      </c>
      <c r="G270" s="176"/>
      <c r="H270" s="176"/>
      <c r="I270" s="179"/>
      <c r="J270" s="191">
        <f>BK270</f>
        <v>0</v>
      </c>
      <c r="K270" s="176"/>
      <c r="L270" s="181"/>
      <c r="M270" s="182"/>
      <c r="N270" s="183"/>
      <c r="O270" s="183"/>
      <c r="P270" s="184">
        <f>SUM(P271:P272)</f>
        <v>0</v>
      </c>
      <c r="Q270" s="183"/>
      <c r="R270" s="184">
        <f>SUM(R271:R272)</f>
        <v>0.023399200000000002</v>
      </c>
      <c r="S270" s="183"/>
      <c r="T270" s="185">
        <f>SUM(T271:T272)</f>
        <v>0</v>
      </c>
      <c r="AR270" s="186" t="s">
        <v>84</v>
      </c>
      <c r="AT270" s="187" t="s">
        <v>74</v>
      </c>
      <c r="AU270" s="187" t="s">
        <v>24</v>
      </c>
      <c r="AY270" s="186" t="s">
        <v>205</v>
      </c>
      <c r="BK270" s="188">
        <f>SUM(BK271:BK272)</f>
        <v>0</v>
      </c>
    </row>
    <row r="271" spans="2:65" s="1" customFormat="1" ht="22.5" customHeight="1">
      <c r="B271" s="40"/>
      <c r="C271" s="192" t="s">
        <v>898</v>
      </c>
      <c r="D271" s="192" t="s">
        <v>208</v>
      </c>
      <c r="E271" s="193" t="s">
        <v>3371</v>
      </c>
      <c r="F271" s="194" t="s">
        <v>3372</v>
      </c>
      <c r="G271" s="195" t="s">
        <v>494</v>
      </c>
      <c r="H271" s="196">
        <v>53.18</v>
      </c>
      <c r="I271" s="197"/>
      <c r="J271" s="198">
        <f>ROUND(I271*H271,2)</f>
        <v>0</v>
      </c>
      <c r="K271" s="194" t="s">
        <v>466</v>
      </c>
      <c r="L271" s="60"/>
      <c r="M271" s="199" t="s">
        <v>22</v>
      </c>
      <c r="N271" s="205" t="s">
        <v>46</v>
      </c>
      <c r="O271" s="41"/>
      <c r="P271" s="206">
        <f>O271*H271</f>
        <v>0</v>
      </c>
      <c r="Q271" s="206">
        <v>0.00019</v>
      </c>
      <c r="R271" s="206">
        <f>Q271*H271</f>
        <v>0.0101042</v>
      </c>
      <c r="S271" s="206">
        <v>0</v>
      </c>
      <c r="T271" s="207">
        <f>S271*H271</f>
        <v>0</v>
      </c>
      <c r="AR271" s="23" t="s">
        <v>253</v>
      </c>
      <c r="AT271" s="23" t="s">
        <v>208</v>
      </c>
      <c r="AU271" s="23" t="s">
        <v>84</v>
      </c>
      <c r="AY271" s="23" t="s">
        <v>205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24</v>
      </c>
      <c r="BK271" s="204">
        <f>ROUND(I271*H271,2)</f>
        <v>0</v>
      </c>
      <c r="BL271" s="23" t="s">
        <v>253</v>
      </c>
      <c r="BM271" s="23" t="s">
        <v>3373</v>
      </c>
    </row>
    <row r="272" spans="2:65" s="1" customFormat="1" ht="22.5" customHeight="1">
      <c r="B272" s="40"/>
      <c r="C272" s="192" t="s">
        <v>902</v>
      </c>
      <c r="D272" s="192" t="s">
        <v>208</v>
      </c>
      <c r="E272" s="193" t="s">
        <v>3374</v>
      </c>
      <c r="F272" s="194" t="s">
        <v>3375</v>
      </c>
      <c r="G272" s="195" t="s">
        <v>494</v>
      </c>
      <c r="H272" s="196">
        <v>53.18</v>
      </c>
      <c r="I272" s="197"/>
      <c r="J272" s="198">
        <f>ROUND(I272*H272,2)</f>
        <v>0</v>
      </c>
      <c r="K272" s="194" t="s">
        <v>466</v>
      </c>
      <c r="L272" s="60"/>
      <c r="M272" s="199" t="s">
        <v>22</v>
      </c>
      <c r="N272" s="205" t="s">
        <v>46</v>
      </c>
      <c r="O272" s="41"/>
      <c r="P272" s="206">
        <f>O272*H272</f>
        <v>0</v>
      </c>
      <c r="Q272" s="206">
        <v>0.00025</v>
      </c>
      <c r="R272" s="206">
        <f>Q272*H272</f>
        <v>0.013295</v>
      </c>
      <c r="S272" s="206">
        <v>0</v>
      </c>
      <c r="T272" s="207">
        <f>S272*H272</f>
        <v>0</v>
      </c>
      <c r="AR272" s="23" t="s">
        <v>253</v>
      </c>
      <c r="AT272" s="23" t="s">
        <v>208</v>
      </c>
      <c r="AU272" s="23" t="s">
        <v>84</v>
      </c>
      <c r="AY272" s="23" t="s">
        <v>205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3" t="s">
        <v>24</v>
      </c>
      <c r="BK272" s="204">
        <f>ROUND(I272*H272,2)</f>
        <v>0</v>
      </c>
      <c r="BL272" s="23" t="s">
        <v>253</v>
      </c>
      <c r="BM272" s="23" t="s">
        <v>3376</v>
      </c>
    </row>
    <row r="273" spans="2:63" s="10" customFormat="1" ht="29.85" customHeight="1">
      <c r="B273" s="175"/>
      <c r="C273" s="176"/>
      <c r="D273" s="189" t="s">
        <v>74</v>
      </c>
      <c r="E273" s="190" t="s">
        <v>2409</v>
      </c>
      <c r="F273" s="190" t="s">
        <v>2410</v>
      </c>
      <c r="G273" s="176"/>
      <c r="H273" s="176"/>
      <c r="I273" s="179"/>
      <c r="J273" s="191">
        <f>BK273</f>
        <v>0</v>
      </c>
      <c r="K273" s="176"/>
      <c r="L273" s="181"/>
      <c r="M273" s="182"/>
      <c r="N273" s="183"/>
      <c r="O273" s="183"/>
      <c r="P273" s="184">
        <f>SUM(P274:P276)</f>
        <v>0</v>
      </c>
      <c r="Q273" s="183"/>
      <c r="R273" s="184">
        <f>SUM(R274:R276)</f>
        <v>0.04778725</v>
      </c>
      <c r="S273" s="183"/>
      <c r="T273" s="185">
        <f>SUM(T274:T276)</f>
        <v>0</v>
      </c>
      <c r="AR273" s="186" t="s">
        <v>84</v>
      </c>
      <c r="AT273" s="187" t="s">
        <v>74</v>
      </c>
      <c r="AU273" s="187" t="s">
        <v>24</v>
      </c>
      <c r="AY273" s="186" t="s">
        <v>205</v>
      </c>
      <c r="BK273" s="188">
        <f>SUM(BK274:BK276)</f>
        <v>0</v>
      </c>
    </row>
    <row r="274" spans="2:65" s="1" customFormat="1" ht="22.5" customHeight="1">
      <c r="B274" s="40"/>
      <c r="C274" s="192" t="s">
        <v>907</v>
      </c>
      <c r="D274" s="192" t="s">
        <v>208</v>
      </c>
      <c r="E274" s="193" t="s">
        <v>2417</v>
      </c>
      <c r="F274" s="194" t="s">
        <v>2418</v>
      </c>
      <c r="G274" s="195" t="s">
        <v>494</v>
      </c>
      <c r="H274" s="196">
        <v>97.525</v>
      </c>
      <c r="I274" s="197"/>
      <c r="J274" s="198">
        <f>ROUND(I274*H274,2)</f>
        <v>0</v>
      </c>
      <c r="K274" s="194" t="s">
        <v>466</v>
      </c>
      <c r="L274" s="60"/>
      <c r="M274" s="199" t="s">
        <v>22</v>
      </c>
      <c r="N274" s="205" t="s">
        <v>46</v>
      </c>
      <c r="O274" s="41"/>
      <c r="P274" s="206">
        <f>O274*H274</f>
        <v>0</v>
      </c>
      <c r="Q274" s="206">
        <v>0.0002</v>
      </c>
      <c r="R274" s="206">
        <f>Q274*H274</f>
        <v>0.019505</v>
      </c>
      <c r="S274" s="206">
        <v>0</v>
      </c>
      <c r="T274" s="207">
        <f>S274*H274</f>
        <v>0</v>
      </c>
      <c r="AR274" s="23" t="s">
        <v>253</v>
      </c>
      <c r="AT274" s="23" t="s">
        <v>208</v>
      </c>
      <c r="AU274" s="23" t="s">
        <v>84</v>
      </c>
      <c r="AY274" s="23" t="s">
        <v>205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3" t="s">
        <v>24</v>
      </c>
      <c r="BK274" s="204">
        <f>ROUND(I274*H274,2)</f>
        <v>0</v>
      </c>
      <c r="BL274" s="23" t="s">
        <v>253</v>
      </c>
      <c r="BM274" s="23" t="s">
        <v>3377</v>
      </c>
    </row>
    <row r="275" spans="2:51" s="12" customFormat="1" ht="13.5">
      <c r="B275" s="220"/>
      <c r="C275" s="221"/>
      <c r="D275" s="222" t="s">
        <v>255</v>
      </c>
      <c r="E275" s="223" t="s">
        <v>22</v>
      </c>
      <c r="F275" s="224" t="s">
        <v>3378</v>
      </c>
      <c r="G275" s="221"/>
      <c r="H275" s="225">
        <v>97.525</v>
      </c>
      <c r="I275" s="226"/>
      <c r="J275" s="221"/>
      <c r="K275" s="221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255</v>
      </c>
      <c r="AU275" s="231" t="s">
        <v>84</v>
      </c>
      <c r="AV275" s="12" t="s">
        <v>84</v>
      </c>
      <c r="AW275" s="12" t="s">
        <v>39</v>
      </c>
      <c r="AX275" s="12" t="s">
        <v>24</v>
      </c>
      <c r="AY275" s="231" t="s">
        <v>205</v>
      </c>
    </row>
    <row r="276" spans="2:65" s="1" customFormat="1" ht="31.5" customHeight="1">
      <c r="B276" s="40"/>
      <c r="C276" s="192" t="s">
        <v>912</v>
      </c>
      <c r="D276" s="192" t="s">
        <v>208</v>
      </c>
      <c r="E276" s="193" t="s">
        <v>3181</v>
      </c>
      <c r="F276" s="194" t="s">
        <v>3182</v>
      </c>
      <c r="G276" s="195" t="s">
        <v>494</v>
      </c>
      <c r="H276" s="196">
        <v>97.525</v>
      </c>
      <c r="I276" s="197"/>
      <c r="J276" s="198">
        <f>ROUND(I276*H276,2)</f>
        <v>0</v>
      </c>
      <c r="K276" s="194" t="s">
        <v>466</v>
      </c>
      <c r="L276" s="60"/>
      <c r="M276" s="199" t="s">
        <v>22</v>
      </c>
      <c r="N276" s="205" t="s">
        <v>46</v>
      </c>
      <c r="O276" s="41"/>
      <c r="P276" s="206">
        <f>O276*H276</f>
        <v>0</v>
      </c>
      <c r="Q276" s="206">
        <v>0.00029</v>
      </c>
      <c r="R276" s="206">
        <f>Q276*H276</f>
        <v>0.028282250000000002</v>
      </c>
      <c r="S276" s="206">
        <v>0</v>
      </c>
      <c r="T276" s="207">
        <f>S276*H276</f>
        <v>0</v>
      </c>
      <c r="AR276" s="23" t="s">
        <v>253</v>
      </c>
      <c r="AT276" s="23" t="s">
        <v>208</v>
      </c>
      <c r="AU276" s="23" t="s">
        <v>84</v>
      </c>
      <c r="AY276" s="23" t="s">
        <v>205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3" t="s">
        <v>24</v>
      </c>
      <c r="BK276" s="204">
        <f>ROUND(I276*H276,2)</f>
        <v>0</v>
      </c>
      <c r="BL276" s="23" t="s">
        <v>253</v>
      </c>
      <c r="BM276" s="23" t="s">
        <v>3379</v>
      </c>
    </row>
    <row r="277" spans="2:63" s="10" customFormat="1" ht="37.35" customHeight="1">
      <c r="B277" s="175"/>
      <c r="C277" s="176"/>
      <c r="D277" s="177" t="s">
        <v>74</v>
      </c>
      <c r="E277" s="178" t="s">
        <v>202</v>
      </c>
      <c r="F277" s="178" t="s">
        <v>203</v>
      </c>
      <c r="G277" s="176"/>
      <c r="H277" s="176"/>
      <c r="I277" s="179"/>
      <c r="J277" s="180">
        <f>BK277</f>
        <v>0</v>
      </c>
      <c r="K277" s="176"/>
      <c r="L277" s="181"/>
      <c r="M277" s="182"/>
      <c r="N277" s="183"/>
      <c r="O277" s="183"/>
      <c r="P277" s="184">
        <f>P278</f>
        <v>0</v>
      </c>
      <c r="Q277" s="183"/>
      <c r="R277" s="184">
        <f>R278</f>
        <v>0</v>
      </c>
      <c r="S277" s="183"/>
      <c r="T277" s="185">
        <f>T278</f>
        <v>0</v>
      </c>
      <c r="AR277" s="186" t="s">
        <v>204</v>
      </c>
      <c r="AT277" s="187" t="s">
        <v>74</v>
      </c>
      <c r="AU277" s="187" t="s">
        <v>75</v>
      </c>
      <c r="AY277" s="186" t="s">
        <v>205</v>
      </c>
      <c r="BK277" s="188">
        <f>BK278</f>
        <v>0</v>
      </c>
    </row>
    <row r="278" spans="2:63" s="10" customFormat="1" ht="19.9" customHeight="1">
      <c r="B278" s="175"/>
      <c r="C278" s="176"/>
      <c r="D278" s="189" t="s">
        <v>74</v>
      </c>
      <c r="E278" s="190" t="s">
        <v>2439</v>
      </c>
      <c r="F278" s="190" t="s">
        <v>2440</v>
      </c>
      <c r="G278" s="176"/>
      <c r="H278" s="176"/>
      <c r="I278" s="179"/>
      <c r="J278" s="191">
        <f>BK278</f>
        <v>0</v>
      </c>
      <c r="K278" s="176"/>
      <c r="L278" s="181"/>
      <c r="M278" s="182"/>
      <c r="N278" s="183"/>
      <c r="O278" s="183"/>
      <c r="P278" s="184">
        <f>P279</f>
        <v>0</v>
      </c>
      <c r="Q278" s="183"/>
      <c r="R278" s="184">
        <f>R279</f>
        <v>0</v>
      </c>
      <c r="S278" s="183"/>
      <c r="T278" s="185">
        <f>T279</f>
        <v>0</v>
      </c>
      <c r="AR278" s="186" t="s">
        <v>204</v>
      </c>
      <c r="AT278" s="187" t="s">
        <v>74</v>
      </c>
      <c r="AU278" s="187" t="s">
        <v>24</v>
      </c>
      <c r="AY278" s="186" t="s">
        <v>205</v>
      </c>
      <c r="BK278" s="188">
        <f>BK279</f>
        <v>0</v>
      </c>
    </row>
    <row r="279" spans="2:65" s="1" customFormat="1" ht="22.5" customHeight="1">
      <c r="B279" s="40"/>
      <c r="C279" s="192" t="s">
        <v>915</v>
      </c>
      <c r="D279" s="192" t="s">
        <v>208</v>
      </c>
      <c r="E279" s="193" t="s">
        <v>2442</v>
      </c>
      <c r="F279" s="194" t="s">
        <v>3380</v>
      </c>
      <c r="G279" s="195" t="s">
        <v>211</v>
      </c>
      <c r="H279" s="196">
        <v>1</v>
      </c>
      <c r="I279" s="197"/>
      <c r="J279" s="198">
        <f>ROUND(I279*H279,2)</f>
        <v>0</v>
      </c>
      <c r="K279" s="194" t="s">
        <v>22</v>
      </c>
      <c r="L279" s="60"/>
      <c r="M279" s="199" t="s">
        <v>22</v>
      </c>
      <c r="N279" s="200" t="s">
        <v>46</v>
      </c>
      <c r="O279" s="201"/>
      <c r="P279" s="202">
        <f>O279*H279</f>
        <v>0</v>
      </c>
      <c r="Q279" s="202">
        <v>0</v>
      </c>
      <c r="R279" s="202">
        <f>Q279*H279</f>
        <v>0</v>
      </c>
      <c r="S279" s="202">
        <v>0</v>
      </c>
      <c r="T279" s="203">
        <f>S279*H279</f>
        <v>0</v>
      </c>
      <c r="AR279" s="23" t="s">
        <v>775</v>
      </c>
      <c r="AT279" s="23" t="s">
        <v>208</v>
      </c>
      <c r="AU279" s="23" t="s">
        <v>84</v>
      </c>
      <c r="AY279" s="23" t="s">
        <v>205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24</v>
      </c>
      <c r="BK279" s="204">
        <f>ROUND(I279*H279,2)</f>
        <v>0</v>
      </c>
      <c r="BL279" s="23" t="s">
        <v>775</v>
      </c>
      <c r="BM279" s="23" t="s">
        <v>3381</v>
      </c>
    </row>
    <row r="280" spans="2:12" s="1" customFormat="1" ht="6.95" customHeight="1">
      <c r="B280" s="55"/>
      <c r="C280" s="56"/>
      <c r="D280" s="56"/>
      <c r="E280" s="56"/>
      <c r="F280" s="56"/>
      <c r="G280" s="56"/>
      <c r="H280" s="56"/>
      <c r="I280" s="138"/>
      <c r="J280" s="56"/>
      <c r="K280" s="56"/>
      <c r="L280" s="60"/>
    </row>
  </sheetData>
  <sheetProtection password="CC35" sheet="1" objects="1" scenarios="1" formatCells="0" formatColumns="0" formatRows="0" sort="0" autoFilter="0"/>
  <autoFilter ref="C95:K279"/>
  <mergeCells count="9"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136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3382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ROUND(J96,2)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ROUND(SUM(BE96:BE295),2)</f>
        <v>0</v>
      </c>
      <c r="G30" s="41"/>
      <c r="H30" s="41"/>
      <c r="I30" s="130">
        <v>0.21</v>
      </c>
      <c r="J30" s="129">
        <f>ROUND(ROUND((SUM(BE96:BE295)),2)*I30,2)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ROUND(SUM(BF96:BF295),2)</f>
        <v>0</v>
      </c>
      <c r="G31" s="41"/>
      <c r="H31" s="41"/>
      <c r="I31" s="130">
        <v>0.15</v>
      </c>
      <c r="J31" s="129">
        <f>ROUND(ROUND((SUM(BF96:BF295)),2)*I31,2)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ROUND(SUM(BG96:BG295),2)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ROUND(SUM(BH96:BH295),2)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ROUND(SUM(BI96:BI295),2)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17 - SO 12-Sklad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J96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J97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J98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J113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J119</f>
        <v>0</v>
      </c>
      <c r="K60" s="161"/>
    </row>
    <row r="61" spans="2:11" s="8" customFormat="1" ht="19.9" customHeight="1">
      <c r="B61" s="155"/>
      <c r="C61" s="156"/>
      <c r="D61" s="157" t="s">
        <v>433</v>
      </c>
      <c r="E61" s="158"/>
      <c r="F61" s="158"/>
      <c r="G61" s="158"/>
      <c r="H61" s="158"/>
      <c r="I61" s="159"/>
      <c r="J61" s="160">
        <f>J130</f>
        <v>0</v>
      </c>
      <c r="K61" s="161"/>
    </row>
    <row r="62" spans="2:11" s="8" customFormat="1" ht="19.9" customHeight="1">
      <c r="B62" s="155"/>
      <c r="C62" s="156"/>
      <c r="D62" s="157" t="s">
        <v>434</v>
      </c>
      <c r="E62" s="158"/>
      <c r="F62" s="158"/>
      <c r="G62" s="158"/>
      <c r="H62" s="158"/>
      <c r="I62" s="159"/>
      <c r="J62" s="160">
        <f>J157</f>
        <v>0</v>
      </c>
      <c r="K62" s="161"/>
    </row>
    <row r="63" spans="2:11" s="8" customFormat="1" ht="19.9" customHeight="1">
      <c r="B63" s="155"/>
      <c r="C63" s="156"/>
      <c r="D63" s="157" t="s">
        <v>435</v>
      </c>
      <c r="E63" s="158"/>
      <c r="F63" s="158"/>
      <c r="G63" s="158"/>
      <c r="H63" s="158"/>
      <c r="I63" s="159"/>
      <c r="J63" s="160">
        <f>J186</f>
        <v>0</v>
      </c>
      <c r="K63" s="161"/>
    </row>
    <row r="64" spans="2:11" s="8" customFormat="1" ht="19.9" customHeight="1">
      <c r="B64" s="155"/>
      <c r="C64" s="156"/>
      <c r="D64" s="157" t="s">
        <v>436</v>
      </c>
      <c r="E64" s="158"/>
      <c r="F64" s="158"/>
      <c r="G64" s="158"/>
      <c r="H64" s="158"/>
      <c r="I64" s="159"/>
      <c r="J64" s="160">
        <f>J192</f>
        <v>0</v>
      </c>
      <c r="K64" s="161"/>
    </row>
    <row r="65" spans="2:11" s="7" customFormat="1" ht="24.95" customHeight="1">
      <c r="B65" s="148"/>
      <c r="C65" s="149"/>
      <c r="D65" s="150" t="s">
        <v>244</v>
      </c>
      <c r="E65" s="151"/>
      <c r="F65" s="151"/>
      <c r="G65" s="151"/>
      <c r="H65" s="151"/>
      <c r="I65" s="152"/>
      <c r="J65" s="153">
        <f>J194</f>
        <v>0</v>
      </c>
      <c r="K65" s="154"/>
    </row>
    <row r="66" spans="2:11" s="8" customFormat="1" ht="19.9" customHeight="1">
      <c r="B66" s="155"/>
      <c r="C66" s="156"/>
      <c r="D66" s="157" t="s">
        <v>437</v>
      </c>
      <c r="E66" s="158"/>
      <c r="F66" s="158"/>
      <c r="G66" s="158"/>
      <c r="H66" s="158"/>
      <c r="I66" s="159"/>
      <c r="J66" s="160">
        <f>J195</f>
        <v>0</v>
      </c>
      <c r="K66" s="161"/>
    </row>
    <row r="67" spans="2:11" s="8" customFormat="1" ht="19.9" customHeight="1">
      <c r="B67" s="155"/>
      <c r="C67" s="156"/>
      <c r="D67" s="157" t="s">
        <v>438</v>
      </c>
      <c r="E67" s="158"/>
      <c r="F67" s="158"/>
      <c r="G67" s="158"/>
      <c r="H67" s="158"/>
      <c r="I67" s="159"/>
      <c r="J67" s="160">
        <f>J206</f>
        <v>0</v>
      </c>
      <c r="K67" s="161"/>
    </row>
    <row r="68" spans="2:11" s="8" customFormat="1" ht="19.9" customHeight="1">
      <c r="B68" s="155"/>
      <c r="C68" s="156"/>
      <c r="D68" s="157" t="s">
        <v>445</v>
      </c>
      <c r="E68" s="158"/>
      <c r="F68" s="158"/>
      <c r="G68" s="158"/>
      <c r="H68" s="158"/>
      <c r="I68" s="159"/>
      <c r="J68" s="160">
        <f>J217</f>
        <v>0</v>
      </c>
      <c r="K68" s="161"/>
    </row>
    <row r="69" spans="2:11" s="8" customFormat="1" ht="19.9" customHeight="1">
      <c r="B69" s="155"/>
      <c r="C69" s="156"/>
      <c r="D69" s="157" t="s">
        <v>446</v>
      </c>
      <c r="E69" s="158"/>
      <c r="F69" s="158"/>
      <c r="G69" s="158"/>
      <c r="H69" s="158"/>
      <c r="I69" s="159"/>
      <c r="J69" s="160">
        <f>J240</f>
        <v>0</v>
      </c>
      <c r="K69" s="161"/>
    </row>
    <row r="70" spans="2:11" s="8" customFormat="1" ht="19.9" customHeight="1">
      <c r="B70" s="155"/>
      <c r="C70" s="156"/>
      <c r="D70" s="157" t="s">
        <v>447</v>
      </c>
      <c r="E70" s="158"/>
      <c r="F70" s="158"/>
      <c r="G70" s="158"/>
      <c r="H70" s="158"/>
      <c r="I70" s="159"/>
      <c r="J70" s="160">
        <f>J245</f>
        <v>0</v>
      </c>
      <c r="K70" s="161"/>
    </row>
    <row r="71" spans="2:11" s="8" customFormat="1" ht="19.9" customHeight="1">
      <c r="B71" s="155"/>
      <c r="C71" s="156"/>
      <c r="D71" s="157" t="s">
        <v>448</v>
      </c>
      <c r="E71" s="158"/>
      <c r="F71" s="158"/>
      <c r="G71" s="158"/>
      <c r="H71" s="158"/>
      <c r="I71" s="159"/>
      <c r="J71" s="160">
        <f>J264</f>
        <v>0</v>
      </c>
      <c r="K71" s="161"/>
    </row>
    <row r="72" spans="2:11" s="8" customFormat="1" ht="19.9" customHeight="1">
      <c r="B72" s="155"/>
      <c r="C72" s="156"/>
      <c r="D72" s="157" t="s">
        <v>449</v>
      </c>
      <c r="E72" s="158"/>
      <c r="F72" s="158"/>
      <c r="G72" s="158"/>
      <c r="H72" s="158"/>
      <c r="I72" s="159"/>
      <c r="J72" s="160">
        <f>J276</f>
        <v>0</v>
      </c>
      <c r="K72" s="161"/>
    </row>
    <row r="73" spans="2:11" s="8" customFormat="1" ht="19.9" customHeight="1">
      <c r="B73" s="155"/>
      <c r="C73" s="156"/>
      <c r="D73" s="157" t="s">
        <v>450</v>
      </c>
      <c r="E73" s="158"/>
      <c r="F73" s="158"/>
      <c r="G73" s="158"/>
      <c r="H73" s="158"/>
      <c r="I73" s="159"/>
      <c r="J73" s="160">
        <f>J281</f>
        <v>0</v>
      </c>
      <c r="K73" s="161"/>
    </row>
    <row r="74" spans="2:11" s="8" customFormat="1" ht="19.9" customHeight="1">
      <c r="B74" s="155"/>
      <c r="C74" s="156"/>
      <c r="D74" s="157" t="s">
        <v>455</v>
      </c>
      <c r="E74" s="158"/>
      <c r="F74" s="158"/>
      <c r="G74" s="158"/>
      <c r="H74" s="158"/>
      <c r="I74" s="159"/>
      <c r="J74" s="160">
        <f>J289</f>
        <v>0</v>
      </c>
      <c r="K74" s="161"/>
    </row>
    <row r="75" spans="2:11" s="7" customFormat="1" ht="24.95" customHeight="1">
      <c r="B75" s="148"/>
      <c r="C75" s="149"/>
      <c r="D75" s="150" t="s">
        <v>186</v>
      </c>
      <c r="E75" s="151"/>
      <c r="F75" s="151"/>
      <c r="G75" s="151"/>
      <c r="H75" s="151"/>
      <c r="I75" s="152"/>
      <c r="J75" s="153">
        <f>J293</f>
        <v>0</v>
      </c>
      <c r="K75" s="154"/>
    </row>
    <row r="76" spans="2:11" s="8" customFormat="1" ht="19.9" customHeight="1">
      <c r="B76" s="155"/>
      <c r="C76" s="156"/>
      <c r="D76" s="157" t="s">
        <v>456</v>
      </c>
      <c r="E76" s="158"/>
      <c r="F76" s="158"/>
      <c r="G76" s="158"/>
      <c r="H76" s="158"/>
      <c r="I76" s="159"/>
      <c r="J76" s="160">
        <f>J294</f>
        <v>0</v>
      </c>
      <c r="K76" s="161"/>
    </row>
    <row r="77" spans="2:11" s="1" customFormat="1" ht="21.75" customHeight="1">
      <c r="B77" s="40"/>
      <c r="C77" s="41"/>
      <c r="D77" s="41"/>
      <c r="E77" s="41"/>
      <c r="F77" s="41"/>
      <c r="G77" s="41"/>
      <c r="H77" s="41"/>
      <c r="I77" s="117"/>
      <c r="J77" s="41"/>
      <c r="K77" s="44"/>
    </row>
    <row r="78" spans="2:11" s="1" customFormat="1" ht="6.95" customHeight="1">
      <c r="B78" s="55"/>
      <c r="C78" s="56"/>
      <c r="D78" s="56"/>
      <c r="E78" s="56"/>
      <c r="F78" s="56"/>
      <c r="G78" s="56"/>
      <c r="H78" s="56"/>
      <c r="I78" s="138"/>
      <c r="J78" s="56"/>
      <c r="K78" s="57"/>
    </row>
    <row r="82" spans="2:12" s="1" customFormat="1" ht="6.95" customHeight="1">
      <c r="B82" s="58"/>
      <c r="C82" s="59"/>
      <c r="D82" s="59"/>
      <c r="E82" s="59"/>
      <c r="F82" s="59"/>
      <c r="G82" s="59"/>
      <c r="H82" s="59"/>
      <c r="I82" s="141"/>
      <c r="J82" s="59"/>
      <c r="K82" s="59"/>
      <c r="L82" s="60"/>
    </row>
    <row r="83" spans="2:12" s="1" customFormat="1" ht="36.95" customHeight="1">
      <c r="B83" s="40"/>
      <c r="C83" s="61" t="s">
        <v>188</v>
      </c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4.45" customHeight="1">
      <c r="B85" s="40"/>
      <c r="C85" s="64" t="s">
        <v>18</v>
      </c>
      <c r="D85" s="62"/>
      <c r="E85" s="62"/>
      <c r="F85" s="62"/>
      <c r="G85" s="62"/>
      <c r="H85" s="62"/>
      <c r="I85" s="162"/>
      <c r="J85" s="62"/>
      <c r="K85" s="62"/>
      <c r="L85" s="60"/>
    </row>
    <row r="86" spans="2:12" s="1" customFormat="1" ht="22.5" customHeight="1">
      <c r="B86" s="40"/>
      <c r="C86" s="62"/>
      <c r="D86" s="62"/>
      <c r="E86" s="385" t="str">
        <f>E7</f>
        <v>Rekonstrukce a dostavba Střediska volného času</v>
      </c>
      <c r="F86" s="386"/>
      <c r="G86" s="386"/>
      <c r="H86" s="386"/>
      <c r="I86" s="162"/>
      <c r="J86" s="62"/>
      <c r="K86" s="62"/>
      <c r="L86" s="60"/>
    </row>
    <row r="87" spans="2:12" s="1" customFormat="1" ht="14.45" customHeight="1">
      <c r="B87" s="40"/>
      <c r="C87" s="64" t="s">
        <v>179</v>
      </c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23.25" customHeight="1">
      <c r="B88" s="40"/>
      <c r="C88" s="62"/>
      <c r="D88" s="62"/>
      <c r="E88" s="361" t="str">
        <f>E9</f>
        <v xml:space="preserve">TRUTNOV 17 - SO 12-Sklad </v>
      </c>
      <c r="F88" s="387"/>
      <c r="G88" s="387"/>
      <c r="H88" s="387"/>
      <c r="I88" s="162"/>
      <c r="J88" s="62"/>
      <c r="K88" s="62"/>
      <c r="L88" s="60"/>
    </row>
    <row r="89" spans="2:12" s="1" customFormat="1" ht="6.95" customHeight="1">
      <c r="B89" s="40"/>
      <c r="C89" s="62"/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18" customHeight="1">
      <c r="B90" s="40"/>
      <c r="C90" s="64" t="s">
        <v>25</v>
      </c>
      <c r="D90" s="62"/>
      <c r="E90" s="62"/>
      <c r="F90" s="163" t="str">
        <f>F12</f>
        <v>Trutnov Na Nivách 568</v>
      </c>
      <c r="G90" s="62"/>
      <c r="H90" s="62"/>
      <c r="I90" s="164" t="s">
        <v>27</v>
      </c>
      <c r="J90" s="72" t="str">
        <f>IF(J12="","",J12)</f>
        <v>7. 1. 2017</v>
      </c>
      <c r="K90" s="62"/>
      <c r="L90" s="60"/>
    </row>
    <row r="91" spans="2:12" s="1" customFormat="1" ht="6.95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3.5">
      <c r="B92" s="40"/>
      <c r="C92" s="64" t="s">
        <v>31</v>
      </c>
      <c r="D92" s="62"/>
      <c r="E92" s="62"/>
      <c r="F92" s="163" t="str">
        <f>E15</f>
        <v>Město Trutnov</v>
      </c>
      <c r="G92" s="62"/>
      <c r="H92" s="62"/>
      <c r="I92" s="164" t="s">
        <v>37</v>
      </c>
      <c r="J92" s="163" t="str">
        <f>E21</f>
        <v>JIKA CZ  Hradec Králové</v>
      </c>
      <c r="K92" s="62"/>
      <c r="L92" s="60"/>
    </row>
    <row r="93" spans="2:12" s="1" customFormat="1" ht="14.45" customHeight="1">
      <c r="B93" s="40"/>
      <c r="C93" s="64" t="s">
        <v>35</v>
      </c>
      <c r="D93" s="62"/>
      <c r="E93" s="62"/>
      <c r="F93" s="163" t="str">
        <f>IF(E18="","",E18)</f>
        <v/>
      </c>
      <c r="G93" s="62"/>
      <c r="H93" s="62"/>
      <c r="I93" s="162"/>
      <c r="J93" s="62"/>
      <c r="K93" s="62"/>
      <c r="L93" s="60"/>
    </row>
    <row r="94" spans="2:12" s="1" customFormat="1" ht="10.35" customHeight="1">
      <c r="B94" s="40"/>
      <c r="C94" s="62"/>
      <c r="D94" s="62"/>
      <c r="E94" s="62"/>
      <c r="F94" s="62"/>
      <c r="G94" s="62"/>
      <c r="H94" s="62"/>
      <c r="I94" s="162"/>
      <c r="J94" s="62"/>
      <c r="K94" s="62"/>
      <c r="L94" s="60"/>
    </row>
    <row r="95" spans="2:20" s="9" customFormat="1" ht="29.25" customHeight="1">
      <c r="B95" s="165"/>
      <c r="C95" s="166" t="s">
        <v>189</v>
      </c>
      <c r="D95" s="167" t="s">
        <v>60</v>
      </c>
      <c r="E95" s="167" t="s">
        <v>56</v>
      </c>
      <c r="F95" s="167" t="s">
        <v>190</v>
      </c>
      <c r="G95" s="167" t="s">
        <v>191</v>
      </c>
      <c r="H95" s="167" t="s">
        <v>192</v>
      </c>
      <c r="I95" s="168" t="s">
        <v>193</v>
      </c>
      <c r="J95" s="167" t="s">
        <v>183</v>
      </c>
      <c r="K95" s="169" t="s">
        <v>194</v>
      </c>
      <c r="L95" s="170"/>
      <c r="M95" s="80" t="s">
        <v>195</v>
      </c>
      <c r="N95" s="81" t="s">
        <v>45</v>
      </c>
      <c r="O95" s="81" t="s">
        <v>196</v>
      </c>
      <c r="P95" s="81" t="s">
        <v>197</v>
      </c>
      <c r="Q95" s="81" t="s">
        <v>198</v>
      </c>
      <c r="R95" s="81" t="s">
        <v>199</v>
      </c>
      <c r="S95" s="81" t="s">
        <v>200</v>
      </c>
      <c r="T95" s="82" t="s">
        <v>201</v>
      </c>
    </row>
    <row r="96" spans="2:63" s="1" customFormat="1" ht="29.25" customHeight="1">
      <c r="B96" s="40"/>
      <c r="C96" s="86" t="s">
        <v>184</v>
      </c>
      <c r="D96" s="62"/>
      <c r="E96" s="62"/>
      <c r="F96" s="62"/>
      <c r="G96" s="62"/>
      <c r="H96" s="62"/>
      <c r="I96" s="162"/>
      <c r="J96" s="171">
        <f>BK96</f>
        <v>0</v>
      </c>
      <c r="K96" s="62"/>
      <c r="L96" s="60"/>
      <c r="M96" s="83"/>
      <c r="N96" s="84"/>
      <c r="O96" s="84"/>
      <c r="P96" s="172">
        <f>P97+P194+P293</f>
        <v>0</v>
      </c>
      <c r="Q96" s="84"/>
      <c r="R96" s="172">
        <f>R97+R194+R293</f>
        <v>65.39080069</v>
      </c>
      <c r="S96" s="84"/>
      <c r="T96" s="173">
        <f>T97+T194+T293</f>
        <v>36.01649436</v>
      </c>
      <c r="AT96" s="23" t="s">
        <v>74</v>
      </c>
      <c r="AU96" s="23" t="s">
        <v>185</v>
      </c>
      <c r="BK96" s="174">
        <f>BK97+BK194+BK293</f>
        <v>0</v>
      </c>
    </row>
    <row r="97" spans="2:63" s="10" customFormat="1" ht="37.35" customHeight="1">
      <c r="B97" s="175"/>
      <c r="C97" s="176"/>
      <c r="D97" s="177" t="s">
        <v>74</v>
      </c>
      <c r="E97" s="178" t="s">
        <v>224</v>
      </c>
      <c r="F97" s="178" t="s">
        <v>461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P98+P113+P119+P130+P157+P186+P192</f>
        <v>0</v>
      </c>
      <c r="Q97" s="183"/>
      <c r="R97" s="184">
        <f>R98+R113+R119+R130+R157+R186+R192</f>
        <v>58.7832181</v>
      </c>
      <c r="S97" s="183"/>
      <c r="T97" s="185">
        <f>T98+T113+T119+T130+T157+T186+T192</f>
        <v>33.60445</v>
      </c>
      <c r="AR97" s="186" t="s">
        <v>24</v>
      </c>
      <c r="AT97" s="187" t="s">
        <v>74</v>
      </c>
      <c r="AU97" s="187" t="s">
        <v>75</v>
      </c>
      <c r="AY97" s="186" t="s">
        <v>205</v>
      </c>
      <c r="BK97" s="188">
        <f>BK98+BK113+BK119+BK130+BK157+BK186+BK192</f>
        <v>0</v>
      </c>
    </row>
    <row r="98" spans="2:63" s="10" customFormat="1" ht="19.9" customHeight="1">
      <c r="B98" s="175"/>
      <c r="C98" s="176"/>
      <c r="D98" s="189" t="s">
        <v>74</v>
      </c>
      <c r="E98" s="190" t="s">
        <v>24</v>
      </c>
      <c r="F98" s="190" t="s">
        <v>462</v>
      </c>
      <c r="G98" s="176"/>
      <c r="H98" s="176"/>
      <c r="I98" s="179"/>
      <c r="J98" s="191">
        <f>BK98</f>
        <v>0</v>
      </c>
      <c r="K98" s="176"/>
      <c r="L98" s="181"/>
      <c r="M98" s="182"/>
      <c r="N98" s="183"/>
      <c r="O98" s="183"/>
      <c r="P98" s="184">
        <f>SUM(P99:P112)</f>
        <v>0</v>
      </c>
      <c r="Q98" s="183"/>
      <c r="R98" s="184">
        <f>SUM(R99:R112)</f>
        <v>0</v>
      </c>
      <c r="S98" s="183"/>
      <c r="T98" s="185">
        <f>SUM(T99:T112)</f>
        <v>0</v>
      </c>
      <c r="AR98" s="186" t="s">
        <v>24</v>
      </c>
      <c r="AT98" s="187" t="s">
        <v>74</v>
      </c>
      <c r="AU98" s="187" t="s">
        <v>24</v>
      </c>
      <c r="AY98" s="186" t="s">
        <v>205</v>
      </c>
      <c r="BK98" s="188">
        <f>SUM(BK99:BK112)</f>
        <v>0</v>
      </c>
    </row>
    <row r="99" spans="2:65" s="1" customFormat="1" ht="22.5" customHeight="1">
      <c r="B99" s="40"/>
      <c r="C99" s="192" t="s">
        <v>24</v>
      </c>
      <c r="D99" s="192" t="s">
        <v>208</v>
      </c>
      <c r="E99" s="193" t="s">
        <v>3383</v>
      </c>
      <c r="F99" s="194" t="s">
        <v>3384</v>
      </c>
      <c r="G99" s="195" t="s">
        <v>465</v>
      </c>
      <c r="H99" s="196">
        <v>11.621</v>
      </c>
      <c r="I99" s="197"/>
      <c r="J99" s="198">
        <f>ROUND(I99*H99,2)</f>
        <v>0</v>
      </c>
      <c r="K99" s="194" t="s">
        <v>466</v>
      </c>
      <c r="L99" s="60"/>
      <c r="M99" s="199" t="s">
        <v>22</v>
      </c>
      <c r="N99" s="205" t="s">
        <v>46</v>
      </c>
      <c r="O99" s="41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23" t="s">
        <v>266</v>
      </c>
      <c r="AT99" s="23" t="s">
        <v>208</v>
      </c>
      <c r="AU99" s="23" t="s">
        <v>84</v>
      </c>
      <c r="AY99" s="23" t="s">
        <v>205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24</v>
      </c>
      <c r="BK99" s="204">
        <f>ROUND(I99*H99,2)</f>
        <v>0</v>
      </c>
      <c r="BL99" s="23" t="s">
        <v>266</v>
      </c>
      <c r="BM99" s="23" t="s">
        <v>3385</v>
      </c>
    </row>
    <row r="100" spans="2:51" s="12" customFormat="1" ht="13.5">
      <c r="B100" s="220"/>
      <c r="C100" s="221"/>
      <c r="D100" s="210" t="s">
        <v>255</v>
      </c>
      <c r="E100" s="232" t="s">
        <v>22</v>
      </c>
      <c r="F100" s="233" t="s">
        <v>3386</v>
      </c>
      <c r="G100" s="221"/>
      <c r="H100" s="234">
        <v>1.988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255</v>
      </c>
      <c r="AU100" s="231" t="s">
        <v>84</v>
      </c>
      <c r="AV100" s="12" t="s">
        <v>84</v>
      </c>
      <c r="AW100" s="12" t="s">
        <v>39</v>
      </c>
      <c r="AX100" s="12" t="s">
        <v>75</v>
      </c>
      <c r="AY100" s="231" t="s">
        <v>205</v>
      </c>
    </row>
    <row r="101" spans="2:51" s="12" customFormat="1" ht="13.5">
      <c r="B101" s="220"/>
      <c r="C101" s="221"/>
      <c r="D101" s="210" t="s">
        <v>255</v>
      </c>
      <c r="E101" s="232" t="s">
        <v>22</v>
      </c>
      <c r="F101" s="233" t="s">
        <v>3387</v>
      </c>
      <c r="G101" s="221"/>
      <c r="H101" s="234">
        <v>9.633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255</v>
      </c>
      <c r="AU101" s="231" t="s">
        <v>84</v>
      </c>
      <c r="AV101" s="12" t="s">
        <v>84</v>
      </c>
      <c r="AW101" s="12" t="s">
        <v>39</v>
      </c>
      <c r="AX101" s="12" t="s">
        <v>75</v>
      </c>
      <c r="AY101" s="231" t="s">
        <v>205</v>
      </c>
    </row>
    <row r="102" spans="2:51" s="13" customFormat="1" ht="13.5">
      <c r="B102" s="248"/>
      <c r="C102" s="249"/>
      <c r="D102" s="222" t="s">
        <v>255</v>
      </c>
      <c r="E102" s="250" t="s">
        <v>22</v>
      </c>
      <c r="F102" s="251" t="s">
        <v>568</v>
      </c>
      <c r="G102" s="249"/>
      <c r="H102" s="252">
        <v>11.621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255</v>
      </c>
      <c r="AU102" s="258" t="s">
        <v>84</v>
      </c>
      <c r="AV102" s="13" t="s">
        <v>266</v>
      </c>
      <c r="AW102" s="13" t="s">
        <v>39</v>
      </c>
      <c r="AX102" s="13" t="s">
        <v>24</v>
      </c>
      <c r="AY102" s="258" t="s">
        <v>205</v>
      </c>
    </row>
    <row r="103" spans="2:65" s="1" customFormat="1" ht="22.5" customHeight="1">
      <c r="B103" s="40"/>
      <c r="C103" s="192" t="s">
        <v>84</v>
      </c>
      <c r="D103" s="192" t="s">
        <v>208</v>
      </c>
      <c r="E103" s="193" t="s">
        <v>2504</v>
      </c>
      <c r="F103" s="194" t="s">
        <v>2505</v>
      </c>
      <c r="G103" s="195" t="s">
        <v>465</v>
      </c>
      <c r="H103" s="196">
        <v>2</v>
      </c>
      <c r="I103" s="197"/>
      <c r="J103" s="198">
        <f>ROUND(I103*H103,2)</f>
        <v>0</v>
      </c>
      <c r="K103" s="194" t="s">
        <v>466</v>
      </c>
      <c r="L103" s="60"/>
      <c r="M103" s="199" t="s">
        <v>22</v>
      </c>
      <c r="N103" s="205" t="s">
        <v>46</v>
      </c>
      <c r="O103" s="41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AR103" s="23" t="s">
        <v>266</v>
      </c>
      <c r="AT103" s="23" t="s">
        <v>208</v>
      </c>
      <c r="AU103" s="23" t="s">
        <v>84</v>
      </c>
      <c r="AY103" s="23" t="s">
        <v>205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24</v>
      </c>
      <c r="BK103" s="204">
        <f>ROUND(I103*H103,2)</f>
        <v>0</v>
      </c>
      <c r="BL103" s="23" t="s">
        <v>266</v>
      </c>
      <c r="BM103" s="23" t="s">
        <v>3388</v>
      </c>
    </row>
    <row r="104" spans="2:51" s="12" customFormat="1" ht="13.5">
      <c r="B104" s="220"/>
      <c r="C104" s="221"/>
      <c r="D104" s="222" t="s">
        <v>255</v>
      </c>
      <c r="E104" s="223" t="s">
        <v>22</v>
      </c>
      <c r="F104" s="224" t="s">
        <v>3389</v>
      </c>
      <c r="G104" s="221"/>
      <c r="H104" s="225">
        <v>2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255</v>
      </c>
      <c r="AU104" s="231" t="s">
        <v>84</v>
      </c>
      <c r="AV104" s="12" t="s">
        <v>84</v>
      </c>
      <c r="AW104" s="12" t="s">
        <v>39</v>
      </c>
      <c r="AX104" s="12" t="s">
        <v>24</v>
      </c>
      <c r="AY104" s="231" t="s">
        <v>205</v>
      </c>
    </row>
    <row r="105" spans="2:65" s="1" customFormat="1" ht="22.5" customHeight="1">
      <c r="B105" s="40"/>
      <c r="C105" s="192" t="s">
        <v>204</v>
      </c>
      <c r="D105" s="192" t="s">
        <v>208</v>
      </c>
      <c r="E105" s="193" t="s">
        <v>473</v>
      </c>
      <c r="F105" s="194" t="s">
        <v>474</v>
      </c>
      <c r="G105" s="195" t="s">
        <v>465</v>
      </c>
      <c r="H105" s="196">
        <v>13.621</v>
      </c>
      <c r="I105" s="197"/>
      <c r="J105" s="198">
        <f>ROUND(I105*H105,2)</f>
        <v>0</v>
      </c>
      <c r="K105" s="194" t="s">
        <v>466</v>
      </c>
      <c r="L105" s="60"/>
      <c r="M105" s="199" t="s">
        <v>22</v>
      </c>
      <c r="N105" s="205" t="s">
        <v>46</v>
      </c>
      <c r="O105" s="41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3" t="s">
        <v>266</v>
      </c>
      <c r="AT105" s="23" t="s">
        <v>208</v>
      </c>
      <c r="AU105" s="23" t="s">
        <v>84</v>
      </c>
      <c r="AY105" s="23" t="s">
        <v>205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24</v>
      </c>
      <c r="BK105" s="204">
        <f>ROUND(I105*H105,2)</f>
        <v>0</v>
      </c>
      <c r="BL105" s="23" t="s">
        <v>266</v>
      </c>
      <c r="BM105" s="23" t="s">
        <v>3390</v>
      </c>
    </row>
    <row r="106" spans="2:51" s="12" customFormat="1" ht="13.5">
      <c r="B106" s="220"/>
      <c r="C106" s="221"/>
      <c r="D106" s="222" t="s">
        <v>255</v>
      </c>
      <c r="E106" s="223" t="s">
        <v>22</v>
      </c>
      <c r="F106" s="224" t="s">
        <v>3391</v>
      </c>
      <c r="G106" s="221"/>
      <c r="H106" s="225">
        <v>13.621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255</v>
      </c>
      <c r="AU106" s="231" t="s">
        <v>84</v>
      </c>
      <c r="AV106" s="12" t="s">
        <v>84</v>
      </c>
      <c r="AW106" s="12" t="s">
        <v>39</v>
      </c>
      <c r="AX106" s="12" t="s">
        <v>24</v>
      </c>
      <c r="AY106" s="231" t="s">
        <v>205</v>
      </c>
    </row>
    <row r="107" spans="2:65" s="1" customFormat="1" ht="22.5" customHeight="1">
      <c r="B107" s="40"/>
      <c r="C107" s="192" t="s">
        <v>266</v>
      </c>
      <c r="D107" s="192" t="s">
        <v>208</v>
      </c>
      <c r="E107" s="193" t="s">
        <v>2509</v>
      </c>
      <c r="F107" s="194" t="s">
        <v>2510</v>
      </c>
      <c r="G107" s="195" t="s">
        <v>465</v>
      </c>
      <c r="H107" s="196">
        <v>13.621</v>
      </c>
      <c r="I107" s="197"/>
      <c r="J107" s="198">
        <f>ROUND(I107*H107,2)</f>
        <v>0</v>
      </c>
      <c r="K107" s="194" t="s">
        <v>466</v>
      </c>
      <c r="L107" s="60"/>
      <c r="M107" s="199" t="s">
        <v>22</v>
      </c>
      <c r="N107" s="205" t="s">
        <v>46</v>
      </c>
      <c r="O107" s="41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3" t="s">
        <v>266</v>
      </c>
      <c r="AT107" s="23" t="s">
        <v>208</v>
      </c>
      <c r="AU107" s="23" t="s">
        <v>84</v>
      </c>
      <c r="AY107" s="23" t="s">
        <v>205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24</v>
      </c>
      <c r="BK107" s="204">
        <f>ROUND(I107*H107,2)</f>
        <v>0</v>
      </c>
      <c r="BL107" s="23" t="s">
        <v>266</v>
      </c>
      <c r="BM107" s="23" t="s">
        <v>3392</v>
      </c>
    </row>
    <row r="108" spans="2:65" s="1" customFormat="1" ht="22.5" customHeight="1">
      <c r="B108" s="40"/>
      <c r="C108" s="192" t="s">
        <v>271</v>
      </c>
      <c r="D108" s="192" t="s">
        <v>208</v>
      </c>
      <c r="E108" s="193" t="s">
        <v>480</v>
      </c>
      <c r="F108" s="194" t="s">
        <v>481</v>
      </c>
      <c r="G108" s="195" t="s">
        <v>465</v>
      </c>
      <c r="H108" s="196">
        <v>13.621</v>
      </c>
      <c r="I108" s="197"/>
      <c r="J108" s="198">
        <f>ROUND(I108*H108,2)</f>
        <v>0</v>
      </c>
      <c r="K108" s="194" t="s">
        <v>466</v>
      </c>
      <c r="L108" s="60"/>
      <c r="M108" s="199" t="s">
        <v>22</v>
      </c>
      <c r="N108" s="205" t="s">
        <v>46</v>
      </c>
      <c r="O108" s="41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3" t="s">
        <v>266</v>
      </c>
      <c r="AT108" s="23" t="s">
        <v>208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266</v>
      </c>
      <c r="BM108" s="23" t="s">
        <v>3393</v>
      </c>
    </row>
    <row r="109" spans="2:65" s="1" customFormat="1" ht="22.5" customHeight="1">
      <c r="B109" s="40"/>
      <c r="C109" s="192" t="s">
        <v>276</v>
      </c>
      <c r="D109" s="192" t="s">
        <v>208</v>
      </c>
      <c r="E109" s="193" t="s">
        <v>483</v>
      </c>
      <c r="F109" s="194" t="s">
        <v>484</v>
      </c>
      <c r="G109" s="195" t="s">
        <v>485</v>
      </c>
      <c r="H109" s="196">
        <v>24.518</v>
      </c>
      <c r="I109" s="197"/>
      <c r="J109" s="198">
        <f>ROUND(I109*H109,2)</f>
        <v>0</v>
      </c>
      <c r="K109" s="194" t="s">
        <v>466</v>
      </c>
      <c r="L109" s="60"/>
      <c r="M109" s="199" t="s">
        <v>22</v>
      </c>
      <c r="N109" s="205" t="s">
        <v>46</v>
      </c>
      <c r="O109" s="41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3" t="s">
        <v>266</v>
      </c>
      <c r="AT109" s="23" t="s">
        <v>208</v>
      </c>
      <c r="AU109" s="23" t="s">
        <v>84</v>
      </c>
      <c r="AY109" s="23" t="s">
        <v>205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24</v>
      </c>
      <c r="BK109" s="204">
        <f>ROUND(I109*H109,2)</f>
        <v>0</v>
      </c>
      <c r="BL109" s="23" t="s">
        <v>266</v>
      </c>
      <c r="BM109" s="23" t="s">
        <v>3394</v>
      </c>
    </row>
    <row r="110" spans="2:51" s="12" customFormat="1" ht="13.5">
      <c r="B110" s="220"/>
      <c r="C110" s="221"/>
      <c r="D110" s="222" t="s">
        <v>255</v>
      </c>
      <c r="E110" s="223" t="s">
        <v>22</v>
      </c>
      <c r="F110" s="224" t="s">
        <v>3395</v>
      </c>
      <c r="G110" s="221"/>
      <c r="H110" s="225">
        <v>24.518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255</v>
      </c>
      <c r="AU110" s="231" t="s">
        <v>84</v>
      </c>
      <c r="AV110" s="12" t="s">
        <v>84</v>
      </c>
      <c r="AW110" s="12" t="s">
        <v>39</v>
      </c>
      <c r="AX110" s="12" t="s">
        <v>24</v>
      </c>
      <c r="AY110" s="231" t="s">
        <v>205</v>
      </c>
    </row>
    <row r="111" spans="2:65" s="1" customFormat="1" ht="22.5" customHeight="1">
      <c r="B111" s="40"/>
      <c r="C111" s="192" t="s">
        <v>281</v>
      </c>
      <c r="D111" s="192" t="s">
        <v>208</v>
      </c>
      <c r="E111" s="193" t="s">
        <v>492</v>
      </c>
      <c r="F111" s="194" t="s">
        <v>493</v>
      </c>
      <c r="G111" s="195" t="s">
        <v>494</v>
      </c>
      <c r="H111" s="196">
        <v>50.079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3396</v>
      </c>
    </row>
    <row r="112" spans="2:51" s="12" customFormat="1" ht="13.5">
      <c r="B112" s="220"/>
      <c r="C112" s="221"/>
      <c r="D112" s="210" t="s">
        <v>255</v>
      </c>
      <c r="E112" s="232" t="s">
        <v>22</v>
      </c>
      <c r="F112" s="233" t="s">
        <v>3397</v>
      </c>
      <c r="G112" s="221"/>
      <c r="H112" s="234">
        <v>50.079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39</v>
      </c>
      <c r="AX112" s="12" t="s">
        <v>24</v>
      </c>
      <c r="AY112" s="231" t="s">
        <v>205</v>
      </c>
    </row>
    <row r="113" spans="2:63" s="10" customFormat="1" ht="29.85" customHeight="1">
      <c r="B113" s="175"/>
      <c r="C113" s="176"/>
      <c r="D113" s="189" t="s">
        <v>74</v>
      </c>
      <c r="E113" s="190" t="s">
        <v>84</v>
      </c>
      <c r="F113" s="190" t="s">
        <v>497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SUM(P114:P118)</f>
        <v>0</v>
      </c>
      <c r="Q113" s="183"/>
      <c r="R113" s="184">
        <f>SUM(R114:R118)</f>
        <v>5.1393341800000005</v>
      </c>
      <c r="S113" s="183"/>
      <c r="T113" s="185">
        <f>SUM(T114:T118)</f>
        <v>0</v>
      </c>
      <c r="AR113" s="186" t="s">
        <v>24</v>
      </c>
      <c r="AT113" s="187" t="s">
        <v>74</v>
      </c>
      <c r="AU113" s="187" t="s">
        <v>24</v>
      </c>
      <c r="AY113" s="186" t="s">
        <v>205</v>
      </c>
      <c r="BK113" s="188">
        <f>SUM(BK114:BK118)</f>
        <v>0</v>
      </c>
    </row>
    <row r="114" spans="2:65" s="1" customFormat="1" ht="22.5" customHeight="1">
      <c r="B114" s="40"/>
      <c r="C114" s="192" t="s">
        <v>286</v>
      </c>
      <c r="D114" s="192" t="s">
        <v>208</v>
      </c>
      <c r="E114" s="193" t="s">
        <v>3398</v>
      </c>
      <c r="F114" s="194" t="s">
        <v>3399</v>
      </c>
      <c r="G114" s="195" t="s">
        <v>465</v>
      </c>
      <c r="H114" s="196">
        <v>2.277</v>
      </c>
      <c r="I114" s="197"/>
      <c r="J114" s="198">
        <f>ROUND(I114*H114,2)</f>
        <v>0</v>
      </c>
      <c r="K114" s="194" t="s">
        <v>466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2.25634</v>
      </c>
      <c r="R114" s="206">
        <f>Q114*H114</f>
        <v>5.13768618</v>
      </c>
      <c r="S114" s="206">
        <v>0</v>
      </c>
      <c r="T114" s="207">
        <f>S114*H114</f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266</v>
      </c>
      <c r="BM114" s="23" t="s">
        <v>3400</v>
      </c>
    </row>
    <row r="115" spans="2:51" s="12" customFormat="1" ht="13.5">
      <c r="B115" s="220"/>
      <c r="C115" s="221"/>
      <c r="D115" s="222" t="s">
        <v>255</v>
      </c>
      <c r="E115" s="223" t="s">
        <v>22</v>
      </c>
      <c r="F115" s="224" t="s">
        <v>3401</v>
      </c>
      <c r="G115" s="221"/>
      <c r="H115" s="225">
        <v>2.277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255</v>
      </c>
      <c r="AU115" s="231" t="s">
        <v>84</v>
      </c>
      <c r="AV115" s="12" t="s">
        <v>84</v>
      </c>
      <c r="AW115" s="12" t="s">
        <v>39</v>
      </c>
      <c r="AX115" s="12" t="s">
        <v>24</v>
      </c>
      <c r="AY115" s="231" t="s">
        <v>205</v>
      </c>
    </row>
    <row r="116" spans="2:65" s="1" customFormat="1" ht="22.5" customHeight="1">
      <c r="B116" s="40"/>
      <c r="C116" s="192" t="s">
        <v>291</v>
      </c>
      <c r="D116" s="192" t="s">
        <v>208</v>
      </c>
      <c r="E116" s="193" t="s">
        <v>546</v>
      </c>
      <c r="F116" s="194" t="s">
        <v>547</v>
      </c>
      <c r="G116" s="195" t="s">
        <v>494</v>
      </c>
      <c r="H116" s="196">
        <v>1.6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0.00103</v>
      </c>
      <c r="R116" s="206">
        <f>Q116*H116</f>
        <v>0.0016480000000000002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3402</v>
      </c>
    </row>
    <row r="117" spans="2:51" s="12" customFormat="1" ht="13.5">
      <c r="B117" s="220"/>
      <c r="C117" s="221"/>
      <c r="D117" s="222" t="s">
        <v>255</v>
      </c>
      <c r="E117" s="223" t="s">
        <v>22</v>
      </c>
      <c r="F117" s="224" t="s">
        <v>3403</v>
      </c>
      <c r="G117" s="221"/>
      <c r="H117" s="225">
        <v>1.6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255</v>
      </c>
      <c r="AU117" s="231" t="s">
        <v>84</v>
      </c>
      <c r="AV117" s="12" t="s">
        <v>84</v>
      </c>
      <c r="AW117" s="12" t="s">
        <v>39</v>
      </c>
      <c r="AX117" s="12" t="s">
        <v>24</v>
      </c>
      <c r="AY117" s="231" t="s">
        <v>205</v>
      </c>
    </row>
    <row r="118" spans="2:65" s="1" customFormat="1" ht="22.5" customHeight="1">
      <c r="B118" s="40"/>
      <c r="C118" s="192" t="s">
        <v>29</v>
      </c>
      <c r="D118" s="192" t="s">
        <v>208</v>
      </c>
      <c r="E118" s="193" t="s">
        <v>549</v>
      </c>
      <c r="F118" s="194" t="s">
        <v>550</v>
      </c>
      <c r="G118" s="195" t="s">
        <v>494</v>
      </c>
      <c r="H118" s="196">
        <v>1.6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3404</v>
      </c>
    </row>
    <row r="119" spans="2:63" s="10" customFormat="1" ht="29.85" customHeight="1">
      <c r="B119" s="175"/>
      <c r="C119" s="176"/>
      <c r="D119" s="189" t="s">
        <v>74</v>
      </c>
      <c r="E119" s="190" t="s">
        <v>204</v>
      </c>
      <c r="F119" s="190" t="s">
        <v>560</v>
      </c>
      <c r="G119" s="176"/>
      <c r="H119" s="176"/>
      <c r="I119" s="179"/>
      <c r="J119" s="191">
        <f>BK119</f>
        <v>0</v>
      </c>
      <c r="K119" s="176"/>
      <c r="L119" s="181"/>
      <c r="M119" s="182"/>
      <c r="N119" s="183"/>
      <c r="O119" s="183"/>
      <c r="P119" s="184">
        <f>SUM(P120:P129)</f>
        <v>0</v>
      </c>
      <c r="Q119" s="183"/>
      <c r="R119" s="184">
        <f>SUM(R120:R129)</f>
        <v>2.0462769</v>
      </c>
      <c r="S119" s="183"/>
      <c r="T119" s="185">
        <f>SUM(T120:T129)</f>
        <v>0</v>
      </c>
      <c r="AR119" s="186" t="s">
        <v>24</v>
      </c>
      <c r="AT119" s="187" t="s">
        <v>74</v>
      </c>
      <c r="AU119" s="187" t="s">
        <v>24</v>
      </c>
      <c r="AY119" s="186" t="s">
        <v>205</v>
      </c>
      <c r="BK119" s="188">
        <f>SUM(BK120:BK129)</f>
        <v>0</v>
      </c>
    </row>
    <row r="120" spans="2:65" s="1" customFormat="1" ht="22.5" customHeight="1">
      <c r="B120" s="40"/>
      <c r="C120" s="192" t="s">
        <v>300</v>
      </c>
      <c r="D120" s="192" t="s">
        <v>208</v>
      </c>
      <c r="E120" s="193" t="s">
        <v>3405</v>
      </c>
      <c r="F120" s="194" t="s">
        <v>3406</v>
      </c>
      <c r="G120" s="195" t="s">
        <v>465</v>
      </c>
      <c r="H120" s="196">
        <v>0.083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1.8775</v>
      </c>
      <c r="R120" s="206">
        <f>Q120*H120</f>
        <v>0.1558325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3407</v>
      </c>
    </row>
    <row r="121" spans="2:51" s="12" customFormat="1" ht="13.5">
      <c r="B121" s="220"/>
      <c r="C121" s="221"/>
      <c r="D121" s="222" t="s">
        <v>255</v>
      </c>
      <c r="E121" s="223" t="s">
        <v>22</v>
      </c>
      <c r="F121" s="224" t="s">
        <v>3408</v>
      </c>
      <c r="G121" s="221"/>
      <c r="H121" s="225">
        <v>0.083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24</v>
      </c>
      <c r="AY121" s="231" t="s">
        <v>205</v>
      </c>
    </row>
    <row r="122" spans="2:65" s="1" customFormat="1" ht="22.5" customHeight="1">
      <c r="B122" s="40"/>
      <c r="C122" s="192" t="s">
        <v>305</v>
      </c>
      <c r="D122" s="192" t="s">
        <v>208</v>
      </c>
      <c r="E122" s="193" t="s">
        <v>561</v>
      </c>
      <c r="F122" s="194" t="s">
        <v>562</v>
      </c>
      <c r="G122" s="195" t="s">
        <v>465</v>
      </c>
      <c r="H122" s="196">
        <v>0.338</v>
      </c>
      <c r="I122" s="197"/>
      <c r="J122" s="198">
        <f>ROUND(I122*H122,2)</f>
        <v>0</v>
      </c>
      <c r="K122" s="194" t="s">
        <v>466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1.8775</v>
      </c>
      <c r="R122" s="206">
        <f>Q122*H122</f>
        <v>0.634595</v>
      </c>
      <c r="S122" s="206">
        <v>0</v>
      </c>
      <c r="T122" s="207">
        <f>S122*H122</f>
        <v>0</v>
      </c>
      <c r="AR122" s="23" t="s">
        <v>266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266</v>
      </c>
      <c r="BM122" s="23" t="s">
        <v>3409</v>
      </c>
    </row>
    <row r="123" spans="2:51" s="12" customFormat="1" ht="13.5">
      <c r="B123" s="220"/>
      <c r="C123" s="221"/>
      <c r="D123" s="222" t="s">
        <v>255</v>
      </c>
      <c r="E123" s="223" t="s">
        <v>22</v>
      </c>
      <c r="F123" s="224" t="s">
        <v>3410</v>
      </c>
      <c r="G123" s="221"/>
      <c r="H123" s="225">
        <v>0.338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255</v>
      </c>
      <c r="AU123" s="231" t="s">
        <v>84</v>
      </c>
      <c r="AV123" s="12" t="s">
        <v>84</v>
      </c>
      <c r="AW123" s="12" t="s">
        <v>39</v>
      </c>
      <c r="AX123" s="12" t="s">
        <v>24</v>
      </c>
      <c r="AY123" s="231" t="s">
        <v>205</v>
      </c>
    </row>
    <row r="124" spans="2:65" s="1" customFormat="1" ht="22.5" customHeight="1">
      <c r="B124" s="40"/>
      <c r="C124" s="192" t="s">
        <v>310</v>
      </c>
      <c r="D124" s="192" t="s">
        <v>208</v>
      </c>
      <c r="E124" s="193" t="s">
        <v>633</v>
      </c>
      <c r="F124" s="194" t="s">
        <v>634</v>
      </c>
      <c r="G124" s="195" t="s">
        <v>465</v>
      </c>
      <c r="H124" s="196">
        <v>0.32</v>
      </c>
      <c r="I124" s="197"/>
      <c r="J124" s="198">
        <f>ROUND(I124*H124,2)</f>
        <v>0</v>
      </c>
      <c r="K124" s="194" t="s">
        <v>466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1.94302</v>
      </c>
      <c r="R124" s="206">
        <f>Q124*H124</f>
        <v>0.6217664</v>
      </c>
      <c r="S124" s="206">
        <v>0</v>
      </c>
      <c r="T124" s="207">
        <f>S124*H124</f>
        <v>0</v>
      </c>
      <c r="AR124" s="23" t="s">
        <v>266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266</v>
      </c>
      <c r="BM124" s="23" t="s">
        <v>3411</v>
      </c>
    </row>
    <row r="125" spans="2:51" s="12" customFormat="1" ht="13.5">
      <c r="B125" s="220"/>
      <c r="C125" s="221"/>
      <c r="D125" s="222" t="s">
        <v>255</v>
      </c>
      <c r="E125" s="223" t="s">
        <v>22</v>
      </c>
      <c r="F125" s="224" t="s">
        <v>3412</v>
      </c>
      <c r="G125" s="221"/>
      <c r="H125" s="225">
        <v>0.32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255</v>
      </c>
      <c r="AU125" s="231" t="s">
        <v>84</v>
      </c>
      <c r="AV125" s="12" t="s">
        <v>84</v>
      </c>
      <c r="AW125" s="12" t="s">
        <v>39</v>
      </c>
      <c r="AX125" s="12" t="s">
        <v>24</v>
      </c>
      <c r="AY125" s="231" t="s">
        <v>205</v>
      </c>
    </row>
    <row r="126" spans="2:65" s="1" customFormat="1" ht="22.5" customHeight="1">
      <c r="B126" s="40"/>
      <c r="C126" s="192" t="s">
        <v>315</v>
      </c>
      <c r="D126" s="192" t="s">
        <v>208</v>
      </c>
      <c r="E126" s="193" t="s">
        <v>3413</v>
      </c>
      <c r="F126" s="194" t="s">
        <v>3414</v>
      </c>
      <c r="G126" s="195" t="s">
        <v>485</v>
      </c>
      <c r="H126" s="196">
        <v>0.339</v>
      </c>
      <c r="I126" s="197"/>
      <c r="J126" s="198">
        <f>ROUND(I126*H126,2)</f>
        <v>0</v>
      </c>
      <c r="K126" s="194" t="s">
        <v>466</v>
      </c>
      <c r="L126" s="60"/>
      <c r="M126" s="199" t="s">
        <v>22</v>
      </c>
      <c r="N126" s="205" t="s">
        <v>46</v>
      </c>
      <c r="O126" s="41"/>
      <c r="P126" s="206">
        <f>O126*H126</f>
        <v>0</v>
      </c>
      <c r="Q126" s="206">
        <v>1.09</v>
      </c>
      <c r="R126" s="206">
        <f>Q126*H126</f>
        <v>0.36951000000000006</v>
      </c>
      <c r="S126" s="206">
        <v>0</v>
      </c>
      <c r="T126" s="207">
        <f>S126*H126</f>
        <v>0</v>
      </c>
      <c r="AR126" s="23" t="s">
        <v>266</v>
      </c>
      <c r="AT126" s="23" t="s">
        <v>208</v>
      </c>
      <c r="AU126" s="23" t="s">
        <v>84</v>
      </c>
      <c r="AY126" s="23" t="s">
        <v>205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24</v>
      </c>
      <c r="BK126" s="204">
        <f>ROUND(I126*H126,2)</f>
        <v>0</v>
      </c>
      <c r="BL126" s="23" t="s">
        <v>266</v>
      </c>
      <c r="BM126" s="23" t="s">
        <v>3415</v>
      </c>
    </row>
    <row r="127" spans="2:51" s="12" customFormat="1" ht="13.5">
      <c r="B127" s="220"/>
      <c r="C127" s="221"/>
      <c r="D127" s="222" t="s">
        <v>255</v>
      </c>
      <c r="E127" s="223" t="s">
        <v>22</v>
      </c>
      <c r="F127" s="224" t="s">
        <v>3416</v>
      </c>
      <c r="G127" s="221"/>
      <c r="H127" s="225">
        <v>0.339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255</v>
      </c>
      <c r="AU127" s="231" t="s">
        <v>84</v>
      </c>
      <c r="AV127" s="12" t="s">
        <v>84</v>
      </c>
      <c r="AW127" s="12" t="s">
        <v>39</v>
      </c>
      <c r="AX127" s="12" t="s">
        <v>24</v>
      </c>
      <c r="AY127" s="231" t="s">
        <v>205</v>
      </c>
    </row>
    <row r="128" spans="2:65" s="1" customFormat="1" ht="22.5" customHeight="1">
      <c r="B128" s="40"/>
      <c r="C128" s="192" t="s">
        <v>10</v>
      </c>
      <c r="D128" s="192" t="s">
        <v>208</v>
      </c>
      <c r="E128" s="193" t="s">
        <v>3417</v>
      </c>
      <c r="F128" s="194" t="s">
        <v>3418</v>
      </c>
      <c r="G128" s="195" t="s">
        <v>494</v>
      </c>
      <c r="H128" s="196">
        <v>1.845</v>
      </c>
      <c r="I128" s="197"/>
      <c r="J128" s="198">
        <f>ROUND(I128*H128,2)</f>
        <v>0</v>
      </c>
      <c r="K128" s="194" t="s">
        <v>466</v>
      </c>
      <c r="L128" s="60"/>
      <c r="M128" s="199" t="s">
        <v>22</v>
      </c>
      <c r="N128" s="205" t="s">
        <v>46</v>
      </c>
      <c r="O128" s="41"/>
      <c r="P128" s="206">
        <f>O128*H128</f>
        <v>0</v>
      </c>
      <c r="Q128" s="206">
        <v>0.1434</v>
      </c>
      <c r="R128" s="206">
        <f>Q128*H128</f>
        <v>0.264573</v>
      </c>
      <c r="S128" s="206">
        <v>0</v>
      </c>
      <c r="T128" s="207">
        <f>S128*H128</f>
        <v>0</v>
      </c>
      <c r="AR128" s="23" t="s">
        <v>266</v>
      </c>
      <c r="AT128" s="23" t="s">
        <v>208</v>
      </c>
      <c r="AU128" s="23" t="s">
        <v>84</v>
      </c>
      <c r="AY128" s="23" t="s">
        <v>205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24</v>
      </c>
      <c r="BK128" s="204">
        <f>ROUND(I128*H128,2)</f>
        <v>0</v>
      </c>
      <c r="BL128" s="23" t="s">
        <v>266</v>
      </c>
      <c r="BM128" s="23" t="s">
        <v>3419</v>
      </c>
    </row>
    <row r="129" spans="2:51" s="12" customFormat="1" ht="13.5">
      <c r="B129" s="220"/>
      <c r="C129" s="221"/>
      <c r="D129" s="210" t="s">
        <v>255</v>
      </c>
      <c r="E129" s="232" t="s">
        <v>22</v>
      </c>
      <c r="F129" s="233" t="s">
        <v>3420</v>
      </c>
      <c r="G129" s="221"/>
      <c r="H129" s="234">
        <v>1.845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255</v>
      </c>
      <c r="AU129" s="231" t="s">
        <v>84</v>
      </c>
      <c r="AV129" s="12" t="s">
        <v>84</v>
      </c>
      <c r="AW129" s="12" t="s">
        <v>39</v>
      </c>
      <c r="AX129" s="12" t="s">
        <v>24</v>
      </c>
      <c r="AY129" s="231" t="s">
        <v>205</v>
      </c>
    </row>
    <row r="130" spans="2:63" s="10" customFormat="1" ht="29.85" customHeight="1">
      <c r="B130" s="175"/>
      <c r="C130" s="176"/>
      <c r="D130" s="189" t="s">
        <v>74</v>
      </c>
      <c r="E130" s="190" t="s">
        <v>276</v>
      </c>
      <c r="F130" s="190" t="s">
        <v>839</v>
      </c>
      <c r="G130" s="176"/>
      <c r="H130" s="176"/>
      <c r="I130" s="179"/>
      <c r="J130" s="191">
        <f>BK130</f>
        <v>0</v>
      </c>
      <c r="K130" s="176"/>
      <c r="L130" s="181"/>
      <c r="M130" s="182"/>
      <c r="N130" s="183"/>
      <c r="O130" s="183"/>
      <c r="P130" s="184">
        <f>SUM(P131:P156)</f>
        <v>0</v>
      </c>
      <c r="Q130" s="183"/>
      <c r="R130" s="184">
        <f>SUM(R131:R156)</f>
        <v>46.068842079999996</v>
      </c>
      <c r="S130" s="183"/>
      <c r="T130" s="185">
        <f>SUM(T131:T156)</f>
        <v>0</v>
      </c>
      <c r="AR130" s="186" t="s">
        <v>24</v>
      </c>
      <c r="AT130" s="187" t="s">
        <v>74</v>
      </c>
      <c r="AU130" s="187" t="s">
        <v>24</v>
      </c>
      <c r="AY130" s="186" t="s">
        <v>205</v>
      </c>
      <c r="BK130" s="188">
        <f>SUM(BK131:BK156)</f>
        <v>0</v>
      </c>
    </row>
    <row r="131" spans="2:65" s="1" customFormat="1" ht="22.5" customHeight="1">
      <c r="B131" s="40"/>
      <c r="C131" s="192" t="s">
        <v>253</v>
      </c>
      <c r="D131" s="192" t="s">
        <v>208</v>
      </c>
      <c r="E131" s="193" t="s">
        <v>854</v>
      </c>
      <c r="F131" s="194" t="s">
        <v>855</v>
      </c>
      <c r="G131" s="195" t="s">
        <v>494</v>
      </c>
      <c r="H131" s="196">
        <v>116.829</v>
      </c>
      <c r="I131" s="197"/>
      <c r="J131" s="198">
        <f>ROUND(I131*H131,2)</f>
        <v>0</v>
      </c>
      <c r="K131" s="194" t="s">
        <v>466</v>
      </c>
      <c r="L131" s="60"/>
      <c r="M131" s="199" t="s">
        <v>22</v>
      </c>
      <c r="N131" s="205" t="s">
        <v>46</v>
      </c>
      <c r="O131" s="41"/>
      <c r="P131" s="206">
        <f>O131*H131</f>
        <v>0</v>
      </c>
      <c r="Q131" s="206">
        <v>0.01838</v>
      </c>
      <c r="R131" s="206">
        <f>Q131*H131</f>
        <v>2.14731702</v>
      </c>
      <c r="S131" s="206">
        <v>0</v>
      </c>
      <c r="T131" s="207">
        <f>S131*H131</f>
        <v>0</v>
      </c>
      <c r="AR131" s="23" t="s">
        <v>266</v>
      </c>
      <c r="AT131" s="23" t="s">
        <v>208</v>
      </c>
      <c r="AU131" s="23" t="s">
        <v>84</v>
      </c>
      <c r="AY131" s="23" t="s">
        <v>205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24</v>
      </c>
      <c r="BK131" s="204">
        <f>ROUND(I131*H131,2)</f>
        <v>0</v>
      </c>
      <c r="BL131" s="23" t="s">
        <v>266</v>
      </c>
      <c r="BM131" s="23" t="s">
        <v>3421</v>
      </c>
    </row>
    <row r="132" spans="2:51" s="12" customFormat="1" ht="13.5">
      <c r="B132" s="220"/>
      <c r="C132" s="221"/>
      <c r="D132" s="222" t="s">
        <v>255</v>
      </c>
      <c r="E132" s="223" t="s">
        <v>22</v>
      </c>
      <c r="F132" s="224" t="s">
        <v>3422</v>
      </c>
      <c r="G132" s="221"/>
      <c r="H132" s="225">
        <v>116.829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255</v>
      </c>
      <c r="AU132" s="231" t="s">
        <v>84</v>
      </c>
      <c r="AV132" s="12" t="s">
        <v>84</v>
      </c>
      <c r="AW132" s="12" t="s">
        <v>39</v>
      </c>
      <c r="AX132" s="12" t="s">
        <v>24</v>
      </c>
      <c r="AY132" s="231" t="s">
        <v>205</v>
      </c>
    </row>
    <row r="133" spans="2:65" s="1" customFormat="1" ht="31.5" customHeight="1">
      <c r="B133" s="40"/>
      <c r="C133" s="192" t="s">
        <v>328</v>
      </c>
      <c r="D133" s="192" t="s">
        <v>208</v>
      </c>
      <c r="E133" s="193" t="s">
        <v>2938</v>
      </c>
      <c r="F133" s="194" t="s">
        <v>2939</v>
      </c>
      <c r="G133" s="195" t="s">
        <v>494</v>
      </c>
      <c r="H133" s="196">
        <v>5.841</v>
      </c>
      <c r="I133" s="197"/>
      <c r="J133" s="198">
        <f>ROUND(I133*H133,2)</f>
        <v>0</v>
      </c>
      <c r="K133" s="194" t="s">
        <v>466</v>
      </c>
      <c r="L133" s="60"/>
      <c r="M133" s="199" t="s">
        <v>22</v>
      </c>
      <c r="N133" s="205" t="s">
        <v>46</v>
      </c>
      <c r="O133" s="41"/>
      <c r="P133" s="206">
        <f>O133*H133</f>
        <v>0</v>
      </c>
      <c r="Q133" s="206">
        <v>0.01838</v>
      </c>
      <c r="R133" s="206">
        <f>Q133*H133</f>
        <v>0.10735758000000001</v>
      </c>
      <c r="S133" s="206">
        <v>0</v>
      </c>
      <c r="T133" s="207">
        <f>S133*H133</f>
        <v>0</v>
      </c>
      <c r="AR133" s="23" t="s">
        <v>266</v>
      </c>
      <c r="AT133" s="23" t="s">
        <v>208</v>
      </c>
      <c r="AU133" s="23" t="s">
        <v>84</v>
      </c>
      <c r="AY133" s="23" t="s">
        <v>205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24</v>
      </c>
      <c r="BK133" s="204">
        <f>ROUND(I133*H133,2)</f>
        <v>0</v>
      </c>
      <c r="BL133" s="23" t="s">
        <v>266</v>
      </c>
      <c r="BM133" s="23" t="s">
        <v>3423</v>
      </c>
    </row>
    <row r="134" spans="2:51" s="12" customFormat="1" ht="13.5">
      <c r="B134" s="220"/>
      <c r="C134" s="221"/>
      <c r="D134" s="222" t="s">
        <v>255</v>
      </c>
      <c r="E134" s="223" t="s">
        <v>22</v>
      </c>
      <c r="F134" s="224" t="s">
        <v>3424</v>
      </c>
      <c r="G134" s="221"/>
      <c r="H134" s="225">
        <v>5.841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255</v>
      </c>
      <c r="AU134" s="231" t="s">
        <v>84</v>
      </c>
      <c r="AV134" s="12" t="s">
        <v>84</v>
      </c>
      <c r="AW134" s="12" t="s">
        <v>39</v>
      </c>
      <c r="AX134" s="12" t="s">
        <v>24</v>
      </c>
      <c r="AY134" s="231" t="s">
        <v>205</v>
      </c>
    </row>
    <row r="135" spans="2:65" s="1" customFormat="1" ht="31.5" customHeight="1">
      <c r="B135" s="40"/>
      <c r="C135" s="192" t="s">
        <v>333</v>
      </c>
      <c r="D135" s="192" t="s">
        <v>208</v>
      </c>
      <c r="E135" s="193" t="s">
        <v>3425</v>
      </c>
      <c r="F135" s="194" t="s">
        <v>3426</v>
      </c>
      <c r="G135" s="195" t="s">
        <v>465</v>
      </c>
      <c r="H135" s="196">
        <v>6.12</v>
      </c>
      <c r="I135" s="197"/>
      <c r="J135" s="198">
        <f>ROUND(I135*H135,2)</f>
        <v>0</v>
      </c>
      <c r="K135" s="194" t="s">
        <v>466</v>
      </c>
      <c r="L135" s="60"/>
      <c r="M135" s="199" t="s">
        <v>22</v>
      </c>
      <c r="N135" s="205" t="s">
        <v>46</v>
      </c>
      <c r="O135" s="41"/>
      <c r="P135" s="206">
        <f>O135*H135</f>
        <v>0</v>
      </c>
      <c r="Q135" s="206">
        <v>2.25634</v>
      </c>
      <c r="R135" s="206">
        <f>Q135*H135</f>
        <v>13.808800799999998</v>
      </c>
      <c r="S135" s="206">
        <v>0</v>
      </c>
      <c r="T135" s="207">
        <f>S135*H135</f>
        <v>0</v>
      </c>
      <c r="AR135" s="23" t="s">
        <v>266</v>
      </c>
      <c r="AT135" s="23" t="s">
        <v>208</v>
      </c>
      <c r="AU135" s="23" t="s">
        <v>84</v>
      </c>
      <c r="AY135" s="23" t="s">
        <v>205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24</v>
      </c>
      <c r="BK135" s="204">
        <f>ROUND(I135*H135,2)</f>
        <v>0</v>
      </c>
      <c r="BL135" s="23" t="s">
        <v>266</v>
      </c>
      <c r="BM135" s="23" t="s">
        <v>3427</v>
      </c>
    </row>
    <row r="136" spans="2:51" s="12" customFormat="1" ht="13.5">
      <c r="B136" s="220"/>
      <c r="C136" s="221"/>
      <c r="D136" s="222" t="s">
        <v>255</v>
      </c>
      <c r="E136" s="223" t="s">
        <v>22</v>
      </c>
      <c r="F136" s="224" t="s">
        <v>3428</v>
      </c>
      <c r="G136" s="221"/>
      <c r="H136" s="225">
        <v>6.12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255</v>
      </c>
      <c r="AU136" s="231" t="s">
        <v>84</v>
      </c>
      <c r="AV136" s="12" t="s">
        <v>84</v>
      </c>
      <c r="AW136" s="12" t="s">
        <v>39</v>
      </c>
      <c r="AX136" s="12" t="s">
        <v>24</v>
      </c>
      <c r="AY136" s="231" t="s">
        <v>205</v>
      </c>
    </row>
    <row r="137" spans="2:65" s="1" customFormat="1" ht="31.5" customHeight="1">
      <c r="B137" s="40"/>
      <c r="C137" s="192" t="s">
        <v>338</v>
      </c>
      <c r="D137" s="192" t="s">
        <v>208</v>
      </c>
      <c r="E137" s="193" t="s">
        <v>1115</v>
      </c>
      <c r="F137" s="194" t="s">
        <v>1116</v>
      </c>
      <c r="G137" s="195" t="s">
        <v>465</v>
      </c>
      <c r="H137" s="196">
        <v>6.12</v>
      </c>
      <c r="I137" s="197"/>
      <c r="J137" s="198">
        <f>ROUND(I137*H137,2)</f>
        <v>0</v>
      </c>
      <c r="K137" s="194" t="s">
        <v>466</v>
      </c>
      <c r="L137" s="60"/>
      <c r="M137" s="199" t="s">
        <v>22</v>
      </c>
      <c r="N137" s="205" t="s">
        <v>46</v>
      </c>
      <c r="O137" s="41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3" t="s">
        <v>266</v>
      </c>
      <c r="AT137" s="23" t="s">
        <v>208</v>
      </c>
      <c r="AU137" s="23" t="s">
        <v>84</v>
      </c>
      <c r="AY137" s="23" t="s">
        <v>205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24</v>
      </c>
      <c r="BK137" s="204">
        <f>ROUND(I137*H137,2)</f>
        <v>0</v>
      </c>
      <c r="BL137" s="23" t="s">
        <v>266</v>
      </c>
      <c r="BM137" s="23" t="s">
        <v>3429</v>
      </c>
    </row>
    <row r="138" spans="2:51" s="12" customFormat="1" ht="13.5">
      <c r="B138" s="220"/>
      <c r="C138" s="221"/>
      <c r="D138" s="222" t="s">
        <v>255</v>
      </c>
      <c r="E138" s="223" t="s">
        <v>22</v>
      </c>
      <c r="F138" s="224" t="s">
        <v>3428</v>
      </c>
      <c r="G138" s="221"/>
      <c r="H138" s="225">
        <v>6.12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255</v>
      </c>
      <c r="AU138" s="231" t="s">
        <v>84</v>
      </c>
      <c r="AV138" s="12" t="s">
        <v>84</v>
      </c>
      <c r="AW138" s="12" t="s">
        <v>39</v>
      </c>
      <c r="AX138" s="12" t="s">
        <v>24</v>
      </c>
      <c r="AY138" s="231" t="s">
        <v>205</v>
      </c>
    </row>
    <row r="139" spans="2:65" s="1" customFormat="1" ht="22.5" customHeight="1">
      <c r="B139" s="40"/>
      <c r="C139" s="192" t="s">
        <v>343</v>
      </c>
      <c r="D139" s="192" t="s">
        <v>208</v>
      </c>
      <c r="E139" s="193" t="s">
        <v>1119</v>
      </c>
      <c r="F139" s="194" t="s">
        <v>1120</v>
      </c>
      <c r="G139" s="195" t="s">
        <v>485</v>
      </c>
      <c r="H139" s="196">
        <v>0.182</v>
      </c>
      <c r="I139" s="197"/>
      <c r="J139" s="198">
        <f>ROUND(I139*H139,2)</f>
        <v>0</v>
      </c>
      <c r="K139" s="194" t="s">
        <v>466</v>
      </c>
      <c r="L139" s="60"/>
      <c r="M139" s="199" t="s">
        <v>22</v>
      </c>
      <c r="N139" s="205" t="s">
        <v>46</v>
      </c>
      <c r="O139" s="41"/>
      <c r="P139" s="206">
        <f>O139*H139</f>
        <v>0</v>
      </c>
      <c r="Q139" s="206">
        <v>1.05306</v>
      </c>
      <c r="R139" s="206">
        <f>Q139*H139</f>
        <v>0.19165692</v>
      </c>
      <c r="S139" s="206">
        <v>0</v>
      </c>
      <c r="T139" s="207">
        <f>S139*H139</f>
        <v>0</v>
      </c>
      <c r="AR139" s="23" t="s">
        <v>266</v>
      </c>
      <c r="AT139" s="23" t="s">
        <v>208</v>
      </c>
      <c r="AU139" s="23" t="s">
        <v>84</v>
      </c>
      <c r="AY139" s="23" t="s">
        <v>205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24</v>
      </c>
      <c r="BK139" s="204">
        <f>ROUND(I139*H139,2)</f>
        <v>0</v>
      </c>
      <c r="BL139" s="23" t="s">
        <v>266</v>
      </c>
      <c r="BM139" s="23" t="s">
        <v>3430</v>
      </c>
    </row>
    <row r="140" spans="2:51" s="12" customFormat="1" ht="13.5">
      <c r="B140" s="220"/>
      <c r="C140" s="221"/>
      <c r="D140" s="222" t="s">
        <v>255</v>
      </c>
      <c r="E140" s="223" t="s">
        <v>22</v>
      </c>
      <c r="F140" s="224" t="s">
        <v>3431</v>
      </c>
      <c r="G140" s="221"/>
      <c r="H140" s="225">
        <v>0.182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255</v>
      </c>
      <c r="AU140" s="231" t="s">
        <v>84</v>
      </c>
      <c r="AV140" s="12" t="s">
        <v>84</v>
      </c>
      <c r="AW140" s="12" t="s">
        <v>39</v>
      </c>
      <c r="AX140" s="12" t="s">
        <v>24</v>
      </c>
      <c r="AY140" s="231" t="s">
        <v>205</v>
      </c>
    </row>
    <row r="141" spans="2:65" s="1" customFormat="1" ht="22.5" customHeight="1">
      <c r="B141" s="40"/>
      <c r="C141" s="192" t="s">
        <v>9</v>
      </c>
      <c r="D141" s="192" t="s">
        <v>208</v>
      </c>
      <c r="E141" s="193" t="s">
        <v>2969</v>
      </c>
      <c r="F141" s="194" t="s">
        <v>2970</v>
      </c>
      <c r="G141" s="195" t="s">
        <v>494</v>
      </c>
      <c r="H141" s="196">
        <v>47.08</v>
      </c>
      <c r="I141" s="197"/>
      <c r="J141" s="198">
        <f>ROUND(I141*H141,2)</f>
        <v>0</v>
      </c>
      <c r="K141" s="194" t="s">
        <v>466</v>
      </c>
      <c r="L141" s="60"/>
      <c r="M141" s="199" t="s">
        <v>22</v>
      </c>
      <c r="N141" s="205" t="s">
        <v>46</v>
      </c>
      <c r="O141" s="41"/>
      <c r="P141" s="206">
        <f>O141*H141</f>
        <v>0</v>
      </c>
      <c r="Q141" s="206">
        <v>0.1173</v>
      </c>
      <c r="R141" s="206">
        <f>Q141*H141</f>
        <v>5.5224839999999995</v>
      </c>
      <c r="S141" s="206">
        <v>0</v>
      </c>
      <c r="T141" s="207">
        <f>S141*H141</f>
        <v>0</v>
      </c>
      <c r="AR141" s="23" t="s">
        <v>266</v>
      </c>
      <c r="AT141" s="23" t="s">
        <v>208</v>
      </c>
      <c r="AU141" s="23" t="s">
        <v>84</v>
      </c>
      <c r="AY141" s="23" t="s">
        <v>205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24</v>
      </c>
      <c r="BK141" s="204">
        <f>ROUND(I141*H141,2)</f>
        <v>0</v>
      </c>
      <c r="BL141" s="23" t="s">
        <v>266</v>
      </c>
      <c r="BM141" s="23" t="s">
        <v>3432</v>
      </c>
    </row>
    <row r="142" spans="2:51" s="12" customFormat="1" ht="13.5">
      <c r="B142" s="220"/>
      <c r="C142" s="221"/>
      <c r="D142" s="222" t="s">
        <v>255</v>
      </c>
      <c r="E142" s="223" t="s">
        <v>22</v>
      </c>
      <c r="F142" s="224" t="s">
        <v>3433</v>
      </c>
      <c r="G142" s="221"/>
      <c r="H142" s="225">
        <v>47.08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255</v>
      </c>
      <c r="AU142" s="231" t="s">
        <v>84</v>
      </c>
      <c r="AV142" s="12" t="s">
        <v>84</v>
      </c>
      <c r="AW142" s="12" t="s">
        <v>39</v>
      </c>
      <c r="AX142" s="12" t="s">
        <v>24</v>
      </c>
      <c r="AY142" s="231" t="s">
        <v>205</v>
      </c>
    </row>
    <row r="143" spans="2:65" s="1" customFormat="1" ht="22.5" customHeight="1">
      <c r="B143" s="40"/>
      <c r="C143" s="192" t="s">
        <v>352</v>
      </c>
      <c r="D143" s="192" t="s">
        <v>208</v>
      </c>
      <c r="E143" s="193" t="s">
        <v>3434</v>
      </c>
      <c r="F143" s="194" t="s">
        <v>3435</v>
      </c>
      <c r="G143" s="195" t="s">
        <v>494</v>
      </c>
      <c r="H143" s="196">
        <v>47.08</v>
      </c>
      <c r="I143" s="197"/>
      <c r="J143" s="198">
        <f>ROUND(I143*H143,2)</f>
        <v>0</v>
      </c>
      <c r="K143" s="194" t="s">
        <v>466</v>
      </c>
      <c r="L143" s="60"/>
      <c r="M143" s="199" t="s">
        <v>22</v>
      </c>
      <c r="N143" s="205" t="s">
        <v>46</v>
      </c>
      <c r="O143" s="41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AR143" s="23" t="s">
        <v>266</v>
      </c>
      <c r="AT143" s="23" t="s">
        <v>208</v>
      </c>
      <c r="AU143" s="23" t="s">
        <v>84</v>
      </c>
      <c r="AY143" s="23" t="s">
        <v>205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24</v>
      </c>
      <c r="BK143" s="204">
        <f>ROUND(I143*H143,2)</f>
        <v>0</v>
      </c>
      <c r="BL143" s="23" t="s">
        <v>266</v>
      </c>
      <c r="BM143" s="23" t="s">
        <v>3436</v>
      </c>
    </row>
    <row r="144" spans="2:51" s="12" customFormat="1" ht="13.5">
      <c r="B144" s="220"/>
      <c r="C144" s="221"/>
      <c r="D144" s="222" t="s">
        <v>255</v>
      </c>
      <c r="E144" s="223" t="s">
        <v>22</v>
      </c>
      <c r="F144" s="224" t="s">
        <v>3433</v>
      </c>
      <c r="G144" s="221"/>
      <c r="H144" s="225">
        <v>47.08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255</v>
      </c>
      <c r="AU144" s="231" t="s">
        <v>84</v>
      </c>
      <c r="AV144" s="12" t="s">
        <v>84</v>
      </c>
      <c r="AW144" s="12" t="s">
        <v>39</v>
      </c>
      <c r="AX144" s="12" t="s">
        <v>24</v>
      </c>
      <c r="AY144" s="231" t="s">
        <v>205</v>
      </c>
    </row>
    <row r="145" spans="2:65" s="1" customFormat="1" ht="22.5" customHeight="1">
      <c r="B145" s="40"/>
      <c r="C145" s="192" t="s">
        <v>357</v>
      </c>
      <c r="D145" s="192" t="s">
        <v>208</v>
      </c>
      <c r="E145" s="193" t="s">
        <v>3437</v>
      </c>
      <c r="F145" s="194" t="s">
        <v>3438</v>
      </c>
      <c r="G145" s="195" t="s">
        <v>494</v>
      </c>
      <c r="H145" s="196">
        <v>94.16</v>
      </c>
      <c r="I145" s="197"/>
      <c r="J145" s="198">
        <f>ROUND(I145*H145,2)</f>
        <v>0</v>
      </c>
      <c r="K145" s="194" t="s">
        <v>466</v>
      </c>
      <c r="L145" s="60"/>
      <c r="M145" s="199" t="s">
        <v>22</v>
      </c>
      <c r="N145" s="205" t="s">
        <v>46</v>
      </c>
      <c r="O145" s="41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3" t="s">
        <v>266</v>
      </c>
      <c r="AT145" s="23" t="s">
        <v>208</v>
      </c>
      <c r="AU145" s="23" t="s">
        <v>84</v>
      </c>
      <c r="AY145" s="23" t="s">
        <v>205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24</v>
      </c>
      <c r="BK145" s="204">
        <f>ROUND(I145*H145,2)</f>
        <v>0</v>
      </c>
      <c r="BL145" s="23" t="s">
        <v>266</v>
      </c>
      <c r="BM145" s="23" t="s">
        <v>3439</v>
      </c>
    </row>
    <row r="146" spans="2:51" s="12" customFormat="1" ht="13.5">
      <c r="B146" s="220"/>
      <c r="C146" s="221"/>
      <c r="D146" s="222" t="s">
        <v>255</v>
      </c>
      <c r="E146" s="223" t="s">
        <v>22</v>
      </c>
      <c r="F146" s="224" t="s">
        <v>3440</v>
      </c>
      <c r="G146" s="221"/>
      <c r="H146" s="225">
        <v>94.16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255</v>
      </c>
      <c r="AU146" s="231" t="s">
        <v>84</v>
      </c>
      <c r="AV146" s="12" t="s">
        <v>84</v>
      </c>
      <c r="AW146" s="12" t="s">
        <v>39</v>
      </c>
      <c r="AX146" s="12" t="s">
        <v>24</v>
      </c>
      <c r="AY146" s="231" t="s">
        <v>205</v>
      </c>
    </row>
    <row r="147" spans="2:65" s="1" customFormat="1" ht="22.5" customHeight="1">
      <c r="B147" s="40"/>
      <c r="C147" s="192" t="s">
        <v>362</v>
      </c>
      <c r="D147" s="192" t="s">
        <v>208</v>
      </c>
      <c r="E147" s="193" t="s">
        <v>1137</v>
      </c>
      <c r="F147" s="194" t="s">
        <v>1138</v>
      </c>
      <c r="G147" s="195" t="s">
        <v>500</v>
      </c>
      <c r="H147" s="196">
        <v>37.26</v>
      </c>
      <c r="I147" s="197"/>
      <c r="J147" s="198">
        <f>ROUND(I147*H147,2)</f>
        <v>0</v>
      </c>
      <c r="K147" s="194" t="s">
        <v>466</v>
      </c>
      <c r="L147" s="60"/>
      <c r="M147" s="199" t="s">
        <v>22</v>
      </c>
      <c r="N147" s="205" t="s">
        <v>46</v>
      </c>
      <c r="O147" s="41"/>
      <c r="P147" s="206">
        <f>O147*H147</f>
        <v>0</v>
      </c>
      <c r="Q147" s="206">
        <v>6E-05</v>
      </c>
      <c r="R147" s="206">
        <f>Q147*H147</f>
        <v>0.0022356</v>
      </c>
      <c r="S147" s="206">
        <v>0</v>
      </c>
      <c r="T147" s="207">
        <f>S147*H147</f>
        <v>0</v>
      </c>
      <c r="AR147" s="23" t="s">
        <v>266</v>
      </c>
      <c r="AT147" s="23" t="s">
        <v>208</v>
      </c>
      <c r="AU147" s="23" t="s">
        <v>84</v>
      </c>
      <c r="AY147" s="23" t="s">
        <v>205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24</v>
      </c>
      <c r="BK147" s="204">
        <f>ROUND(I147*H147,2)</f>
        <v>0</v>
      </c>
      <c r="BL147" s="23" t="s">
        <v>266</v>
      </c>
      <c r="BM147" s="23" t="s">
        <v>3441</v>
      </c>
    </row>
    <row r="148" spans="2:51" s="12" customFormat="1" ht="13.5">
      <c r="B148" s="220"/>
      <c r="C148" s="221"/>
      <c r="D148" s="222" t="s">
        <v>255</v>
      </c>
      <c r="E148" s="223" t="s">
        <v>22</v>
      </c>
      <c r="F148" s="224" t="s">
        <v>3442</v>
      </c>
      <c r="G148" s="221"/>
      <c r="H148" s="225">
        <v>37.26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255</v>
      </c>
      <c r="AU148" s="231" t="s">
        <v>84</v>
      </c>
      <c r="AV148" s="12" t="s">
        <v>84</v>
      </c>
      <c r="AW148" s="12" t="s">
        <v>39</v>
      </c>
      <c r="AX148" s="12" t="s">
        <v>24</v>
      </c>
      <c r="AY148" s="231" t="s">
        <v>205</v>
      </c>
    </row>
    <row r="149" spans="2:65" s="1" customFormat="1" ht="22.5" customHeight="1">
      <c r="B149" s="40"/>
      <c r="C149" s="192" t="s">
        <v>367</v>
      </c>
      <c r="D149" s="192" t="s">
        <v>208</v>
      </c>
      <c r="E149" s="193" t="s">
        <v>3443</v>
      </c>
      <c r="F149" s="194" t="s">
        <v>3444</v>
      </c>
      <c r="G149" s="195" t="s">
        <v>465</v>
      </c>
      <c r="H149" s="196">
        <v>4.014</v>
      </c>
      <c r="I149" s="197"/>
      <c r="J149" s="198">
        <f>ROUND(I149*H149,2)</f>
        <v>0</v>
      </c>
      <c r="K149" s="194" t="s">
        <v>466</v>
      </c>
      <c r="L149" s="60"/>
      <c r="M149" s="199" t="s">
        <v>22</v>
      </c>
      <c r="N149" s="205" t="s">
        <v>46</v>
      </c>
      <c r="O149" s="41"/>
      <c r="P149" s="206">
        <f>O149*H149</f>
        <v>0</v>
      </c>
      <c r="Q149" s="206">
        <v>1.98</v>
      </c>
      <c r="R149" s="206">
        <f>Q149*H149</f>
        <v>7.94772</v>
      </c>
      <c r="S149" s="206">
        <v>0</v>
      </c>
      <c r="T149" s="207">
        <f>S149*H149</f>
        <v>0</v>
      </c>
      <c r="AR149" s="23" t="s">
        <v>266</v>
      </c>
      <c r="AT149" s="23" t="s">
        <v>208</v>
      </c>
      <c r="AU149" s="23" t="s">
        <v>84</v>
      </c>
      <c r="AY149" s="23" t="s">
        <v>205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24</v>
      </c>
      <c r="BK149" s="204">
        <f>ROUND(I149*H149,2)</f>
        <v>0</v>
      </c>
      <c r="BL149" s="23" t="s">
        <v>266</v>
      </c>
      <c r="BM149" s="23" t="s">
        <v>3445</v>
      </c>
    </row>
    <row r="150" spans="2:51" s="12" customFormat="1" ht="13.5">
      <c r="B150" s="220"/>
      <c r="C150" s="221"/>
      <c r="D150" s="222" t="s">
        <v>255</v>
      </c>
      <c r="E150" s="223" t="s">
        <v>22</v>
      </c>
      <c r="F150" s="224" t="s">
        <v>3446</v>
      </c>
      <c r="G150" s="221"/>
      <c r="H150" s="225">
        <v>4.014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255</v>
      </c>
      <c r="AU150" s="231" t="s">
        <v>84</v>
      </c>
      <c r="AV150" s="12" t="s">
        <v>84</v>
      </c>
      <c r="AW150" s="12" t="s">
        <v>39</v>
      </c>
      <c r="AX150" s="12" t="s">
        <v>24</v>
      </c>
      <c r="AY150" s="231" t="s">
        <v>205</v>
      </c>
    </row>
    <row r="151" spans="2:65" s="1" customFormat="1" ht="22.5" customHeight="1">
      <c r="B151" s="40"/>
      <c r="C151" s="192" t="s">
        <v>372</v>
      </c>
      <c r="D151" s="192" t="s">
        <v>208</v>
      </c>
      <c r="E151" s="193" t="s">
        <v>2976</v>
      </c>
      <c r="F151" s="194" t="s">
        <v>2977</v>
      </c>
      <c r="G151" s="195" t="s">
        <v>465</v>
      </c>
      <c r="H151" s="196">
        <v>2.009</v>
      </c>
      <c r="I151" s="197"/>
      <c r="J151" s="198">
        <f>ROUND(I151*H151,2)</f>
        <v>0</v>
      </c>
      <c r="K151" s="194" t="s">
        <v>466</v>
      </c>
      <c r="L151" s="60"/>
      <c r="M151" s="199" t="s">
        <v>22</v>
      </c>
      <c r="N151" s="205" t="s">
        <v>46</v>
      </c>
      <c r="O151" s="41"/>
      <c r="P151" s="206">
        <f>O151*H151</f>
        <v>0</v>
      </c>
      <c r="Q151" s="206">
        <v>2.16</v>
      </c>
      <c r="R151" s="206">
        <f>Q151*H151</f>
        <v>4.33944</v>
      </c>
      <c r="S151" s="206">
        <v>0</v>
      </c>
      <c r="T151" s="207">
        <f>S151*H151</f>
        <v>0</v>
      </c>
      <c r="AR151" s="23" t="s">
        <v>266</v>
      </c>
      <c r="AT151" s="23" t="s">
        <v>208</v>
      </c>
      <c r="AU151" s="23" t="s">
        <v>84</v>
      </c>
      <c r="AY151" s="23" t="s">
        <v>205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24</v>
      </c>
      <c r="BK151" s="204">
        <f>ROUND(I151*H151,2)</f>
        <v>0</v>
      </c>
      <c r="BL151" s="23" t="s">
        <v>266</v>
      </c>
      <c r="BM151" s="23" t="s">
        <v>3447</v>
      </c>
    </row>
    <row r="152" spans="2:51" s="12" customFormat="1" ht="13.5">
      <c r="B152" s="220"/>
      <c r="C152" s="221"/>
      <c r="D152" s="222" t="s">
        <v>255</v>
      </c>
      <c r="E152" s="223" t="s">
        <v>22</v>
      </c>
      <c r="F152" s="224" t="s">
        <v>3448</v>
      </c>
      <c r="G152" s="221"/>
      <c r="H152" s="225">
        <v>2.009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255</v>
      </c>
      <c r="AU152" s="231" t="s">
        <v>84</v>
      </c>
      <c r="AV152" s="12" t="s">
        <v>84</v>
      </c>
      <c r="AW152" s="12" t="s">
        <v>39</v>
      </c>
      <c r="AX152" s="12" t="s">
        <v>24</v>
      </c>
      <c r="AY152" s="231" t="s">
        <v>205</v>
      </c>
    </row>
    <row r="153" spans="2:65" s="1" customFormat="1" ht="22.5" customHeight="1">
      <c r="B153" s="40"/>
      <c r="C153" s="192" t="s">
        <v>377</v>
      </c>
      <c r="D153" s="192" t="s">
        <v>208</v>
      </c>
      <c r="E153" s="193" t="s">
        <v>2982</v>
      </c>
      <c r="F153" s="194" t="s">
        <v>2983</v>
      </c>
      <c r="G153" s="195" t="s">
        <v>494</v>
      </c>
      <c r="H153" s="196">
        <v>9.941</v>
      </c>
      <c r="I153" s="197"/>
      <c r="J153" s="198">
        <f>ROUND(I153*H153,2)</f>
        <v>0</v>
      </c>
      <c r="K153" s="194" t="s">
        <v>466</v>
      </c>
      <c r="L153" s="60"/>
      <c r="M153" s="199" t="s">
        <v>22</v>
      </c>
      <c r="N153" s="205" t="s">
        <v>46</v>
      </c>
      <c r="O153" s="41"/>
      <c r="P153" s="206">
        <f>O153*H153</f>
        <v>0</v>
      </c>
      <c r="Q153" s="206">
        <v>0.3674</v>
      </c>
      <c r="R153" s="206">
        <f>Q153*H153</f>
        <v>3.6523234</v>
      </c>
      <c r="S153" s="206">
        <v>0</v>
      </c>
      <c r="T153" s="207">
        <f>S153*H153</f>
        <v>0</v>
      </c>
      <c r="AR153" s="23" t="s">
        <v>266</v>
      </c>
      <c r="AT153" s="23" t="s">
        <v>208</v>
      </c>
      <c r="AU153" s="23" t="s">
        <v>84</v>
      </c>
      <c r="AY153" s="23" t="s">
        <v>205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24</v>
      </c>
      <c r="BK153" s="204">
        <f>ROUND(I153*H153,2)</f>
        <v>0</v>
      </c>
      <c r="BL153" s="23" t="s">
        <v>266</v>
      </c>
      <c r="BM153" s="23" t="s">
        <v>3449</v>
      </c>
    </row>
    <row r="154" spans="2:51" s="12" customFormat="1" ht="13.5">
      <c r="B154" s="220"/>
      <c r="C154" s="221"/>
      <c r="D154" s="222" t="s">
        <v>255</v>
      </c>
      <c r="E154" s="223" t="s">
        <v>22</v>
      </c>
      <c r="F154" s="224" t="s">
        <v>3450</v>
      </c>
      <c r="G154" s="221"/>
      <c r="H154" s="225">
        <v>9.941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255</v>
      </c>
      <c r="AU154" s="231" t="s">
        <v>84</v>
      </c>
      <c r="AV154" s="12" t="s">
        <v>84</v>
      </c>
      <c r="AW154" s="12" t="s">
        <v>39</v>
      </c>
      <c r="AX154" s="12" t="s">
        <v>24</v>
      </c>
      <c r="AY154" s="231" t="s">
        <v>205</v>
      </c>
    </row>
    <row r="155" spans="2:65" s="1" customFormat="1" ht="22.5" customHeight="1">
      <c r="B155" s="40"/>
      <c r="C155" s="192" t="s">
        <v>382</v>
      </c>
      <c r="D155" s="192" t="s">
        <v>208</v>
      </c>
      <c r="E155" s="193" t="s">
        <v>2986</v>
      </c>
      <c r="F155" s="194" t="s">
        <v>2987</v>
      </c>
      <c r="G155" s="195" t="s">
        <v>494</v>
      </c>
      <c r="H155" s="196">
        <v>40.138</v>
      </c>
      <c r="I155" s="197"/>
      <c r="J155" s="198">
        <f>ROUND(I155*H155,2)</f>
        <v>0</v>
      </c>
      <c r="K155" s="194" t="s">
        <v>466</v>
      </c>
      <c r="L155" s="60"/>
      <c r="M155" s="199" t="s">
        <v>22</v>
      </c>
      <c r="N155" s="205" t="s">
        <v>46</v>
      </c>
      <c r="O155" s="41"/>
      <c r="P155" s="206">
        <f>O155*H155</f>
        <v>0</v>
      </c>
      <c r="Q155" s="206">
        <v>0.20802</v>
      </c>
      <c r="R155" s="206">
        <f>Q155*H155</f>
        <v>8.34950676</v>
      </c>
      <c r="S155" s="206">
        <v>0</v>
      </c>
      <c r="T155" s="207">
        <f>S155*H155</f>
        <v>0</v>
      </c>
      <c r="AR155" s="23" t="s">
        <v>266</v>
      </c>
      <c r="AT155" s="23" t="s">
        <v>208</v>
      </c>
      <c r="AU155" s="23" t="s">
        <v>84</v>
      </c>
      <c r="AY155" s="23" t="s">
        <v>205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24</v>
      </c>
      <c r="BK155" s="204">
        <f>ROUND(I155*H155,2)</f>
        <v>0</v>
      </c>
      <c r="BL155" s="23" t="s">
        <v>266</v>
      </c>
      <c r="BM155" s="23" t="s">
        <v>3451</v>
      </c>
    </row>
    <row r="156" spans="2:51" s="12" customFormat="1" ht="13.5">
      <c r="B156" s="220"/>
      <c r="C156" s="221"/>
      <c r="D156" s="210" t="s">
        <v>255</v>
      </c>
      <c r="E156" s="232" t="s">
        <v>22</v>
      </c>
      <c r="F156" s="233" t="s">
        <v>3452</v>
      </c>
      <c r="G156" s="221"/>
      <c r="H156" s="234">
        <v>40.138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255</v>
      </c>
      <c r="AU156" s="231" t="s">
        <v>84</v>
      </c>
      <c r="AV156" s="12" t="s">
        <v>84</v>
      </c>
      <c r="AW156" s="12" t="s">
        <v>39</v>
      </c>
      <c r="AX156" s="12" t="s">
        <v>24</v>
      </c>
      <c r="AY156" s="231" t="s">
        <v>205</v>
      </c>
    </row>
    <row r="157" spans="2:63" s="10" customFormat="1" ht="29.85" customHeight="1">
      <c r="B157" s="175"/>
      <c r="C157" s="176"/>
      <c r="D157" s="189" t="s">
        <v>74</v>
      </c>
      <c r="E157" s="190" t="s">
        <v>291</v>
      </c>
      <c r="F157" s="190" t="s">
        <v>1157</v>
      </c>
      <c r="G157" s="176"/>
      <c r="H157" s="176"/>
      <c r="I157" s="179"/>
      <c r="J157" s="191">
        <f>BK157</f>
        <v>0</v>
      </c>
      <c r="K157" s="176"/>
      <c r="L157" s="181"/>
      <c r="M157" s="182"/>
      <c r="N157" s="183"/>
      <c r="O157" s="183"/>
      <c r="P157" s="184">
        <f>SUM(P158:P185)</f>
        <v>0</v>
      </c>
      <c r="Q157" s="183"/>
      <c r="R157" s="184">
        <f>SUM(R158:R185)</f>
        <v>5.528764939999999</v>
      </c>
      <c r="S157" s="183"/>
      <c r="T157" s="185">
        <f>SUM(T158:T185)</f>
        <v>33.60445</v>
      </c>
      <c r="AR157" s="186" t="s">
        <v>24</v>
      </c>
      <c r="AT157" s="187" t="s">
        <v>74</v>
      </c>
      <c r="AU157" s="187" t="s">
        <v>24</v>
      </c>
      <c r="AY157" s="186" t="s">
        <v>205</v>
      </c>
      <c r="BK157" s="188">
        <f>SUM(BK158:BK185)</f>
        <v>0</v>
      </c>
    </row>
    <row r="158" spans="2:65" s="1" customFormat="1" ht="22.5" customHeight="1">
      <c r="B158" s="40"/>
      <c r="C158" s="192" t="s">
        <v>387</v>
      </c>
      <c r="D158" s="192" t="s">
        <v>208</v>
      </c>
      <c r="E158" s="193" t="s">
        <v>2527</v>
      </c>
      <c r="F158" s="194" t="s">
        <v>2528</v>
      </c>
      <c r="G158" s="195" t="s">
        <v>500</v>
      </c>
      <c r="H158" s="196">
        <v>40.51</v>
      </c>
      <c r="I158" s="197"/>
      <c r="J158" s="198">
        <f>ROUND(I158*H158,2)</f>
        <v>0</v>
      </c>
      <c r="K158" s="194" t="s">
        <v>466</v>
      </c>
      <c r="L158" s="60"/>
      <c r="M158" s="199" t="s">
        <v>22</v>
      </c>
      <c r="N158" s="205" t="s">
        <v>46</v>
      </c>
      <c r="O158" s="41"/>
      <c r="P158" s="206">
        <f>O158*H158</f>
        <v>0</v>
      </c>
      <c r="Q158" s="206">
        <v>0.10095</v>
      </c>
      <c r="R158" s="206">
        <f>Q158*H158</f>
        <v>4.089484499999999</v>
      </c>
      <c r="S158" s="206">
        <v>0</v>
      </c>
      <c r="T158" s="207">
        <f>S158*H158</f>
        <v>0</v>
      </c>
      <c r="AR158" s="23" t="s">
        <v>266</v>
      </c>
      <c r="AT158" s="23" t="s">
        <v>208</v>
      </c>
      <c r="AU158" s="23" t="s">
        <v>84</v>
      </c>
      <c r="AY158" s="23" t="s">
        <v>205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24</v>
      </c>
      <c r="BK158" s="204">
        <f>ROUND(I158*H158,2)</f>
        <v>0</v>
      </c>
      <c r="BL158" s="23" t="s">
        <v>266</v>
      </c>
      <c r="BM158" s="23" t="s">
        <v>3453</v>
      </c>
    </row>
    <row r="159" spans="2:51" s="12" customFormat="1" ht="13.5">
      <c r="B159" s="220"/>
      <c r="C159" s="221"/>
      <c r="D159" s="222" t="s">
        <v>255</v>
      </c>
      <c r="E159" s="223" t="s">
        <v>22</v>
      </c>
      <c r="F159" s="224" t="s">
        <v>3454</v>
      </c>
      <c r="G159" s="221"/>
      <c r="H159" s="225">
        <v>40.51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255</v>
      </c>
      <c r="AU159" s="231" t="s">
        <v>84</v>
      </c>
      <c r="AV159" s="12" t="s">
        <v>84</v>
      </c>
      <c r="AW159" s="12" t="s">
        <v>39</v>
      </c>
      <c r="AX159" s="12" t="s">
        <v>24</v>
      </c>
      <c r="AY159" s="231" t="s">
        <v>205</v>
      </c>
    </row>
    <row r="160" spans="2:65" s="1" customFormat="1" ht="22.5" customHeight="1">
      <c r="B160" s="40"/>
      <c r="C160" s="238" t="s">
        <v>392</v>
      </c>
      <c r="D160" s="238" t="s">
        <v>202</v>
      </c>
      <c r="E160" s="239" t="s">
        <v>2531</v>
      </c>
      <c r="F160" s="240" t="s">
        <v>2532</v>
      </c>
      <c r="G160" s="241" t="s">
        <v>514</v>
      </c>
      <c r="H160" s="242">
        <v>42.536</v>
      </c>
      <c r="I160" s="243"/>
      <c r="J160" s="244">
        <f>ROUND(I160*H160,2)</f>
        <v>0</v>
      </c>
      <c r="K160" s="240" t="s">
        <v>466</v>
      </c>
      <c r="L160" s="245"/>
      <c r="M160" s="246" t="s">
        <v>22</v>
      </c>
      <c r="N160" s="247" t="s">
        <v>46</v>
      </c>
      <c r="O160" s="41"/>
      <c r="P160" s="206">
        <f>O160*H160</f>
        <v>0</v>
      </c>
      <c r="Q160" s="206">
        <v>0.0335</v>
      </c>
      <c r="R160" s="206">
        <f>Q160*H160</f>
        <v>1.4249560000000001</v>
      </c>
      <c r="S160" s="206">
        <v>0</v>
      </c>
      <c r="T160" s="207">
        <f>S160*H160</f>
        <v>0</v>
      </c>
      <c r="AR160" s="23" t="s">
        <v>286</v>
      </c>
      <c r="AT160" s="23" t="s">
        <v>202</v>
      </c>
      <c r="AU160" s="23" t="s">
        <v>84</v>
      </c>
      <c r="AY160" s="23" t="s">
        <v>205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24</v>
      </c>
      <c r="BK160" s="204">
        <f>ROUND(I160*H160,2)</f>
        <v>0</v>
      </c>
      <c r="BL160" s="23" t="s">
        <v>266</v>
      </c>
      <c r="BM160" s="23" t="s">
        <v>3455</v>
      </c>
    </row>
    <row r="161" spans="2:51" s="12" customFormat="1" ht="13.5">
      <c r="B161" s="220"/>
      <c r="C161" s="221"/>
      <c r="D161" s="222" t="s">
        <v>255</v>
      </c>
      <c r="E161" s="221"/>
      <c r="F161" s="224" t="s">
        <v>3456</v>
      </c>
      <c r="G161" s="221"/>
      <c r="H161" s="225">
        <v>42.536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255</v>
      </c>
      <c r="AU161" s="231" t="s">
        <v>84</v>
      </c>
      <c r="AV161" s="12" t="s">
        <v>84</v>
      </c>
      <c r="AW161" s="12" t="s">
        <v>6</v>
      </c>
      <c r="AX161" s="12" t="s">
        <v>24</v>
      </c>
      <c r="AY161" s="231" t="s">
        <v>205</v>
      </c>
    </row>
    <row r="162" spans="2:65" s="1" customFormat="1" ht="31.5" customHeight="1">
      <c r="B162" s="40"/>
      <c r="C162" s="192" t="s">
        <v>397</v>
      </c>
      <c r="D162" s="192" t="s">
        <v>208</v>
      </c>
      <c r="E162" s="193" t="s">
        <v>1186</v>
      </c>
      <c r="F162" s="194" t="s">
        <v>1187</v>
      </c>
      <c r="G162" s="195" t="s">
        <v>494</v>
      </c>
      <c r="H162" s="196">
        <v>93.952</v>
      </c>
      <c r="I162" s="197"/>
      <c r="J162" s="198">
        <f>ROUND(I162*H162,2)</f>
        <v>0</v>
      </c>
      <c r="K162" s="194" t="s">
        <v>466</v>
      </c>
      <c r="L162" s="60"/>
      <c r="M162" s="199" t="s">
        <v>22</v>
      </c>
      <c r="N162" s="205" t="s">
        <v>46</v>
      </c>
      <c r="O162" s="41"/>
      <c r="P162" s="206">
        <f>O162*H162</f>
        <v>0</v>
      </c>
      <c r="Q162" s="206">
        <v>0.00013</v>
      </c>
      <c r="R162" s="206">
        <f>Q162*H162</f>
        <v>0.012213759999999999</v>
      </c>
      <c r="S162" s="206">
        <v>0</v>
      </c>
      <c r="T162" s="207">
        <f>S162*H162</f>
        <v>0</v>
      </c>
      <c r="AR162" s="23" t="s">
        <v>266</v>
      </c>
      <c r="AT162" s="23" t="s">
        <v>208</v>
      </c>
      <c r="AU162" s="23" t="s">
        <v>84</v>
      </c>
      <c r="AY162" s="23" t="s">
        <v>205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24</v>
      </c>
      <c r="BK162" s="204">
        <f>ROUND(I162*H162,2)</f>
        <v>0</v>
      </c>
      <c r="BL162" s="23" t="s">
        <v>266</v>
      </c>
      <c r="BM162" s="23" t="s">
        <v>3457</v>
      </c>
    </row>
    <row r="163" spans="2:51" s="12" customFormat="1" ht="13.5">
      <c r="B163" s="220"/>
      <c r="C163" s="221"/>
      <c r="D163" s="210" t="s">
        <v>255</v>
      </c>
      <c r="E163" s="232" t="s">
        <v>22</v>
      </c>
      <c r="F163" s="233" t="s">
        <v>3458</v>
      </c>
      <c r="G163" s="221"/>
      <c r="H163" s="234">
        <v>47.08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255</v>
      </c>
      <c r="AU163" s="231" t="s">
        <v>84</v>
      </c>
      <c r="AV163" s="12" t="s">
        <v>84</v>
      </c>
      <c r="AW163" s="12" t="s">
        <v>39</v>
      </c>
      <c r="AX163" s="12" t="s">
        <v>75</v>
      </c>
      <c r="AY163" s="231" t="s">
        <v>205</v>
      </c>
    </row>
    <row r="164" spans="2:51" s="12" customFormat="1" ht="13.5">
      <c r="B164" s="220"/>
      <c r="C164" s="221"/>
      <c r="D164" s="210" t="s">
        <v>255</v>
      </c>
      <c r="E164" s="232" t="s">
        <v>22</v>
      </c>
      <c r="F164" s="233" t="s">
        <v>3459</v>
      </c>
      <c r="G164" s="221"/>
      <c r="H164" s="234">
        <v>46.872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255</v>
      </c>
      <c r="AU164" s="231" t="s">
        <v>84</v>
      </c>
      <c r="AV164" s="12" t="s">
        <v>84</v>
      </c>
      <c r="AW164" s="12" t="s">
        <v>39</v>
      </c>
      <c r="AX164" s="12" t="s">
        <v>75</v>
      </c>
      <c r="AY164" s="231" t="s">
        <v>205</v>
      </c>
    </row>
    <row r="165" spans="2:51" s="13" customFormat="1" ht="13.5">
      <c r="B165" s="248"/>
      <c r="C165" s="249"/>
      <c r="D165" s="222" t="s">
        <v>255</v>
      </c>
      <c r="E165" s="250" t="s">
        <v>22</v>
      </c>
      <c r="F165" s="251" t="s">
        <v>568</v>
      </c>
      <c r="G165" s="249"/>
      <c r="H165" s="252">
        <v>93.952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255</v>
      </c>
      <c r="AU165" s="258" t="s">
        <v>84</v>
      </c>
      <c r="AV165" s="13" t="s">
        <v>266</v>
      </c>
      <c r="AW165" s="13" t="s">
        <v>39</v>
      </c>
      <c r="AX165" s="13" t="s">
        <v>24</v>
      </c>
      <c r="AY165" s="258" t="s">
        <v>205</v>
      </c>
    </row>
    <row r="166" spans="2:65" s="1" customFormat="1" ht="22.5" customHeight="1">
      <c r="B166" s="40"/>
      <c r="C166" s="192" t="s">
        <v>402</v>
      </c>
      <c r="D166" s="192" t="s">
        <v>208</v>
      </c>
      <c r="E166" s="193" t="s">
        <v>3460</v>
      </c>
      <c r="F166" s="194" t="s">
        <v>3461</v>
      </c>
      <c r="G166" s="195" t="s">
        <v>494</v>
      </c>
      <c r="H166" s="196">
        <v>52.767</v>
      </c>
      <c r="I166" s="197"/>
      <c r="J166" s="198">
        <f>ROUND(I166*H166,2)</f>
        <v>0</v>
      </c>
      <c r="K166" s="194" t="s">
        <v>466</v>
      </c>
      <c r="L166" s="60"/>
      <c r="M166" s="199" t="s">
        <v>22</v>
      </c>
      <c r="N166" s="205" t="s">
        <v>46</v>
      </c>
      <c r="O166" s="41"/>
      <c r="P166" s="206">
        <f>O166*H166</f>
        <v>0</v>
      </c>
      <c r="Q166" s="206">
        <v>4E-05</v>
      </c>
      <c r="R166" s="206">
        <f>Q166*H166</f>
        <v>0.00211068</v>
      </c>
      <c r="S166" s="206">
        <v>0</v>
      </c>
      <c r="T166" s="207">
        <f>S166*H166</f>
        <v>0</v>
      </c>
      <c r="AR166" s="23" t="s">
        <v>266</v>
      </c>
      <c r="AT166" s="23" t="s">
        <v>208</v>
      </c>
      <c r="AU166" s="23" t="s">
        <v>84</v>
      </c>
      <c r="AY166" s="23" t="s">
        <v>205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3" t="s">
        <v>24</v>
      </c>
      <c r="BK166" s="204">
        <f>ROUND(I166*H166,2)</f>
        <v>0</v>
      </c>
      <c r="BL166" s="23" t="s">
        <v>266</v>
      </c>
      <c r="BM166" s="23" t="s">
        <v>3462</v>
      </c>
    </row>
    <row r="167" spans="2:51" s="12" customFormat="1" ht="13.5">
      <c r="B167" s="220"/>
      <c r="C167" s="221"/>
      <c r="D167" s="222" t="s">
        <v>255</v>
      </c>
      <c r="E167" s="223" t="s">
        <v>22</v>
      </c>
      <c r="F167" s="224" t="s">
        <v>3463</v>
      </c>
      <c r="G167" s="221"/>
      <c r="H167" s="225">
        <v>52.767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255</v>
      </c>
      <c r="AU167" s="231" t="s">
        <v>84</v>
      </c>
      <c r="AV167" s="12" t="s">
        <v>84</v>
      </c>
      <c r="AW167" s="12" t="s">
        <v>39</v>
      </c>
      <c r="AX167" s="12" t="s">
        <v>24</v>
      </c>
      <c r="AY167" s="231" t="s">
        <v>205</v>
      </c>
    </row>
    <row r="168" spans="2:65" s="1" customFormat="1" ht="31.5" customHeight="1">
      <c r="B168" s="40"/>
      <c r="C168" s="192" t="s">
        <v>407</v>
      </c>
      <c r="D168" s="192" t="s">
        <v>208</v>
      </c>
      <c r="E168" s="193" t="s">
        <v>3464</v>
      </c>
      <c r="F168" s="194" t="s">
        <v>3465</v>
      </c>
      <c r="G168" s="195" t="s">
        <v>465</v>
      </c>
      <c r="H168" s="196">
        <v>7.062</v>
      </c>
      <c r="I168" s="197"/>
      <c r="J168" s="198">
        <f>ROUND(I168*H168,2)</f>
        <v>0</v>
      </c>
      <c r="K168" s="194" t="s">
        <v>466</v>
      </c>
      <c r="L168" s="60"/>
      <c r="M168" s="199" t="s">
        <v>22</v>
      </c>
      <c r="N168" s="205" t="s">
        <v>46</v>
      </c>
      <c r="O168" s="41"/>
      <c r="P168" s="206">
        <f>O168*H168</f>
        <v>0</v>
      </c>
      <c r="Q168" s="206">
        <v>0</v>
      </c>
      <c r="R168" s="206">
        <f>Q168*H168</f>
        <v>0</v>
      </c>
      <c r="S168" s="206">
        <v>2.2</v>
      </c>
      <c r="T168" s="207">
        <f>S168*H168</f>
        <v>15.536400000000002</v>
      </c>
      <c r="AR168" s="23" t="s">
        <v>266</v>
      </c>
      <c r="AT168" s="23" t="s">
        <v>208</v>
      </c>
      <c r="AU168" s="23" t="s">
        <v>84</v>
      </c>
      <c r="AY168" s="23" t="s">
        <v>205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3" t="s">
        <v>24</v>
      </c>
      <c r="BK168" s="204">
        <f>ROUND(I168*H168,2)</f>
        <v>0</v>
      </c>
      <c r="BL168" s="23" t="s">
        <v>266</v>
      </c>
      <c r="BM168" s="23" t="s">
        <v>3466</v>
      </c>
    </row>
    <row r="169" spans="2:51" s="12" customFormat="1" ht="13.5">
      <c r="B169" s="220"/>
      <c r="C169" s="221"/>
      <c r="D169" s="222" t="s">
        <v>255</v>
      </c>
      <c r="E169" s="223" t="s">
        <v>22</v>
      </c>
      <c r="F169" s="224" t="s">
        <v>3467</v>
      </c>
      <c r="G169" s="221"/>
      <c r="H169" s="225">
        <v>7.062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255</v>
      </c>
      <c r="AU169" s="231" t="s">
        <v>84</v>
      </c>
      <c r="AV169" s="12" t="s">
        <v>84</v>
      </c>
      <c r="AW169" s="12" t="s">
        <v>39</v>
      </c>
      <c r="AX169" s="12" t="s">
        <v>24</v>
      </c>
      <c r="AY169" s="231" t="s">
        <v>205</v>
      </c>
    </row>
    <row r="170" spans="2:65" s="1" customFormat="1" ht="22.5" customHeight="1">
      <c r="B170" s="40"/>
      <c r="C170" s="192" t="s">
        <v>412</v>
      </c>
      <c r="D170" s="192" t="s">
        <v>208</v>
      </c>
      <c r="E170" s="193" t="s">
        <v>1247</v>
      </c>
      <c r="F170" s="194" t="s">
        <v>1248</v>
      </c>
      <c r="G170" s="195" t="s">
        <v>494</v>
      </c>
      <c r="H170" s="196">
        <v>47.08</v>
      </c>
      <c r="I170" s="197"/>
      <c r="J170" s="198">
        <f>ROUND(I170*H170,2)</f>
        <v>0</v>
      </c>
      <c r="K170" s="194" t="s">
        <v>466</v>
      </c>
      <c r="L170" s="60"/>
      <c r="M170" s="199" t="s">
        <v>22</v>
      </c>
      <c r="N170" s="205" t="s">
        <v>46</v>
      </c>
      <c r="O170" s="41"/>
      <c r="P170" s="206">
        <f>O170*H170</f>
        <v>0</v>
      </c>
      <c r="Q170" s="206">
        <v>0</v>
      </c>
      <c r="R170" s="206">
        <f>Q170*H170</f>
        <v>0</v>
      </c>
      <c r="S170" s="206">
        <v>0.035</v>
      </c>
      <c r="T170" s="207">
        <f>S170*H170</f>
        <v>1.6478000000000002</v>
      </c>
      <c r="AR170" s="23" t="s">
        <v>266</v>
      </c>
      <c r="AT170" s="23" t="s">
        <v>208</v>
      </c>
      <c r="AU170" s="23" t="s">
        <v>84</v>
      </c>
      <c r="AY170" s="23" t="s">
        <v>205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3" t="s">
        <v>24</v>
      </c>
      <c r="BK170" s="204">
        <f>ROUND(I170*H170,2)</f>
        <v>0</v>
      </c>
      <c r="BL170" s="23" t="s">
        <v>266</v>
      </c>
      <c r="BM170" s="23" t="s">
        <v>3468</v>
      </c>
    </row>
    <row r="171" spans="2:51" s="12" customFormat="1" ht="13.5">
      <c r="B171" s="220"/>
      <c r="C171" s="221"/>
      <c r="D171" s="222" t="s">
        <v>255</v>
      </c>
      <c r="E171" s="223" t="s">
        <v>22</v>
      </c>
      <c r="F171" s="224" t="s">
        <v>3433</v>
      </c>
      <c r="G171" s="221"/>
      <c r="H171" s="225">
        <v>47.08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255</v>
      </c>
      <c r="AU171" s="231" t="s">
        <v>84</v>
      </c>
      <c r="AV171" s="12" t="s">
        <v>84</v>
      </c>
      <c r="AW171" s="12" t="s">
        <v>39</v>
      </c>
      <c r="AX171" s="12" t="s">
        <v>24</v>
      </c>
      <c r="AY171" s="231" t="s">
        <v>205</v>
      </c>
    </row>
    <row r="172" spans="2:65" s="1" customFormat="1" ht="22.5" customHeight="1">
      <c r="B172" s="40"/>
      <c r="C172" s="192" t="s">
        <v>417</v>
      </c>
      <c r="D172" s="192" t="s">
        <v>208</v>
      </c>
      <c r="E172" s="193" t="s">
        <v>1265</v>
      </c>
      <c r="F172" s="194" t="s">
        <v>1266</v>
      </c>
      <c r="G172" s="195" t="s">
        <v>494</v>
      </c>
      <c r="H172" s="196">
        <v>0.45</v>
      </c>
      <c r="I172" s="197"/>
      <c r="J172" s="198">
        <f>ROUND(I172*H172,2)</f>
        <v>0</v>
      </c>
      <c r="K172" s="194" t="s">
        <v>466</v>
      </c>
      <c r="L172" s="60"/>
      <c r="M172" s="199" t="s">
        <v>22</v>
      </c>
      <c r="N172" s="205" t="s">
        <v>46</v>
      </c>
      <c r="O172" s="41"/>
      <c r="P172" s="206">
        <f>O172*H172</f>
        <v>0</v>
      </c>
      <c r="Q172" s="206">
        <v>0</v>
      </c>
      <c r="R172" s="206">
        <f>Q172*H172</f>
        <v>0</v>
      </c>
      <c r="S172" s="206">
        <v>0.545</v>
      </c>
      <c r="T172" s="207">
        <f>S172*H172</f>
        <v>0.24525000000000002</v>
      </c>
      <c r="AR172" s="23" t="s">
        <v>266</v>
      </c>
      <c r="AT172" s="23" t="s">
        <v>208</v>
      </c>
      <c r="AU172" s="23" t="s">
        <v>84</v>
      </c>
      <c r="AY172" s="23" t="s">
        <v>205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3" t="s">
        <v>24</v>
      </c>
      <c r="BK172" s="204">
        <f>ROUND(I172*H172,2)</f>
        <v>0</v>
      </c>
      <c r="BL172" s="23" t="s">
        <v>266</v>
      </c>
      <c r="BM172" s="23" t="s">
        <v>3469</v>
      </c>
    </row>
    <row r="173" spans="2:51" s="12" customFormat="1" ht="13.5">
      <c r="B173" s="220"/>
      <c r="C173" s="221"/>
      <c r="D173" s="222" t="s">
        <v>255</v>
      </c>
      <c r="E173" s="223" t="s">
        <v>22</v>
      </c>
      <c r="F173" s="224" t="s">
        <v>3470</v>
      </c>
      <c r="G173" s="221"/>
      <c r="H173" s="225">
        <v>0.45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255</v>
      </c>
      <c r="AU173" s="231" t="s">
        <v>84</v>
      </c>
      <c r="AV173" s="12" t="s">
        <v>84</v>
      </c>
      <c r="AW173" s="12" t="s">
        <v>39</v>
      </c>
      <c r="AX173" s="12" t="s">
        <v>24</v>
      </c>
      <c r="AY173" s="231" t="s">
        <v>205</v>
      </c>
    </row>
    <row r="174" spans="2:65" s="1" customFormat="1" ht="22.5" customHeight="1">
      <c r="B174" s="40"/>
      <c r="C174" s="192" t="s">
        <v>422</v>
      </c>
      <c r="D174" s="192" t="s">
        <v>208</v>
      </c>
      <c r="E174" s="193" t="s">
        <v>1279</v>
      </c>
      <c r="F174" s="194" t="s">
        <v>1280</v>
      </c>
      <c r="G174" s="195" t="s">
        <v>494</v>
      </c>
      <c r="H174" s="196">
        <v>2.56</v>
      </c>
      <c r="I174" s="197"/>
      <c r="J174" s="198">
        <f>ROUND(I174*H174,2)</f>
        <v>0</v>
      </c>
      <c r="K174" s="194" t="s">
        <v>466</v>
      </c>
      <c r="L174" s="60"/>
      <c r="M174" s="199" t="s">
        <v>22</v>
      </c>
      <c r="N174" s="205" t="s">
        <v>46</v>
      </c>
      <c r="O174" s="41"/>
      <c r="P174" s="206">
        <f>O174*H174</f>
        <v>0</v>
      </c>
      <c r="Q174" s="206">
        <v>0</v>
      </c>
      <c r="R174" s="206">
        <f>Q174*H174</f>
        <v>0</v>
      </c>
      <c r="S174" s="206">
        <v>0.038</v>
      </c>
      <c r="T174" s="207">
        <f>S174*H174</f>
        <v>0.09728</v>
      </c>
      <c r="AR174" s="23" t="s">
        <v>266</v>
      </c>
      <c r="AT174" s="23" t="s">
        <v>208</v>
      </c>
      <c r="AU174" s="23" t="s">
        <v>84</v>
      </c>
      <c r="AY174" s="23" t="s">
        <v>205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3" t="s">
        <v>24</v>
      </c>
      <c r="BK174" s="204">
        <f>ROUND(I174*H174,2)</f>
        <v>0</v>
      </c>
      <c r="BL174" s="23" t="s">
        <v>266</v>
      </c>
      <c r="BM174" s="23" t="s">
        <v>3471</v>
      </c>
    </row>
    <row r="175" spans="2:51" s="12" customFormat="1" ht="13.5">
      <c r="B175" s="220"/>
      <c r="C175" s="221"/>
      <c r="D175" s="222" t="s">
        <v>255</v>
      </c>
      <c r="E175" s="223" t="s">
        <v>22</v>
      </c>
      <c r="F175" s="224" t="s">
        <v>3472</v>
      </c>
      <c r="G175" s="221"/>
      <c r="H175" s="225">
        <v>2.56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255</v>
      </c>
      <c r="AU175" s="231" t="s">
        <v>84</v>
      </c>
      <c r="AV175" s="12" t="s">
        <v>84</v>
      </c>
      <c r="AW175" s="12" t="s">
        <v>39</v>
      </c>
      <c r="AX175" s="12" t="s">
        <v>24</v>
      </c>
      <c r="AY175" s="231" t="s">
        <v>205</v>
      </c>
    </row>
    <row r="176" spans="2:65" s="1" customFormat="1" ht="22.5" customHeight="1">
      <c r="B176" s="40"/>
      <c r="C176" s="192" t="s">
        <v>620</v>
      </c>
      <c r="D176" s="192" t="s">
        <v>208</v>
      </c>
      <c r="E176" s="193" t="s">
        <v>1294</v>
      </c>
      <c r="F176" s="194" t="s">
        <v>1295</v>
      </c>
      <c r="G176" s="195" t="s">
        <v>494</v>
      </c>
      <c r="H176" s="196">
        <v>3.152</v>
      </c>
      <c r="I176" s="197"/>
      <c r="J176" s="198">
        <f>ROUND(I176*H176,2)</f>
        <v>0</v>
      </c>
      <c r="K176" s="194" t="s">
        <v>466</v>
      </c>
      <c r="L176" s="60"/>
      <c r="M176" s="199" t="s">
        <v>22</v>
      </c>
      <c r="N176" s="205" t="s">
        <v>46</v>
      </c>
      <c r="O176" s="41"/>
      <c r="P176" s="206">
        <f>O176*H176</f>
        <v>0</v>
      </c>
      <c r="Q176" s="206">
        <v>0</v>
      </c>
      <c r="R176" s="206">
        <f>Q176*H176</f>
        <v>0</v>
      </c>
      <c r="S176" s="206">
        <v>0.076</v>
      </c>
      <c r="T176" s="207">
        <f>S176*H176</f>
        <v>0.23955200000000001</v>
      </c>
      <c r="AR176" s="23" t="s">
        <v>266</v>
      </c>
      <c r="AT176" s="23" t="s">
        <v>208</v>
      </c>
      <c r="AU176" s="23" t="s">
        <v>84</v>
      </c>
      <c r="AY176" s="23" t="s">
        <v>205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3" t="s">
        <v>24</v>
      </c>
      <c r="BK176" s="204">
        <f>ROUND(I176*H176,2)</f>
        <v>0</v>
      </c>
      <c r="BL176" s="23" t="s">
        <v>266</v>
      </c>
      <c r="BM176" s="23" t="s">
        <v>3473</v>
      </c>
    </row>
    <row r="177" spans="2:51" s="12" customFormat="1" ht="13.5">
      <c r="B177" s="220"/>
      <c r="C177" s="221"/>
      <c r="D177" s="222" t="s">
        <v>255</v>
      </c>
      <c r="E177" s="223" t="s">
        <v>22</v>
      </c>
      <c r="F177" s="224" t="s">
        <v>3474</v>
      </c>
      <c r="G177" s="221"/>
      <c r="H177" s="225">
        <v>3.152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255</v>
      </c>
      <c r="AU177" s="231" t="s">
        <v>84</v>
      </c>
      <c r="AV177" s="12" t="s">
        <v>84</v>
      </c>
      <c r="AW177" s="12" t="s">
        <v>39</v>
      </c>
      <c r="AX177" s="12" t="s">
        <v>24</v>
      </c>
      <c r="AY177" s="231" t="s">
        <v>205</v>
      </c>
    </row>
    <row r="178" spans="2:65" s="1" customFormat="1" ht="22.5" customHeight="1">
      <c r="B178" s="40"/>
      <c r="C178" s="192" t="s">
        <v>624</v>
      </c>
      <c r="D178" s="192" t="s">
        <v>208</v>
      </c>
      <c r="E178" s="193" t="s">
        <v>3475</v>
      </c>
      <c r="F178" s="194" t="s">
        <v>3476</v>
      </c>
      <c r="G178" s="195" t="s">
        <v>465</v>
      </c>
      <c r="H178" s="196">
        <v>1.943</v>
      </c>
      <c r="I178" s="197"/>
      <c r="J178" s="198">
        <f>ROUND(I178*H178,2)</f>
        <v>0</v>
      </c>
      <c r="K178" s="194" t="s">
        <v>466</v>
      </c>
      <c r="L178" s="60"/>
      <c r="M178" s="199" t="s">
        <v>22</v>
      </c>
      <c r="N178" s="205" t="s">
        <v>46</v>
      </c>
      <c r="O178" s="41"/>
      <c r="P178" s="206">
        <f>O178*H178</f>
        <v>0</v>
      </c>
      <c r="Q178" s="206">
        <v>0</v>
      </c>
      <c r="R178" s="206">
        <f>Q178*H178</f>
        <v>0</v>
      </c>
      <c r="S178" s="206">
        <v>1.8</v>
      </c>
      <c r="T178" s="207">
        <f>S178*H178</f>
        <v>3.4974000000000003</v>
      </c>
      <c r="AR178" s="23" t="s">
        <v>266</v>
      </c>
      <c r="AT178" s="23" t="s">
        <v>208</v>
      </c>
      <c r="AU178" s="23" t="s">
        <v>84</v>
      </c>
      <c r="AY178" s="23" t="s">
        <v>205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3" t="s">
        <v>24</v>
      </c>
      <c r="BK178" s="204">
        <f>ROUND(I178*H178,2)</f>
        <v>0</v>
      </c>
      <c r="BL178" s="23" t="s">
        <v>266</v>
      </c>
      <c r="BM178" s="23" t="s">
        <v>3477</v>
      </c>
    </row>
    <row r="179" spans="2:51" s="12" customFormat="1" ht="13.5">
      <c r="B179" s="220"/>
      <c r="C179" s="221"/>
      <c r="D179" s="222" t="s">
        <v>255</v>
      </c>
      <c r="E179" s="223" t="s">
        <v>22</v>
      </c>
      <c r="F179" s="224" t="s">
        <v>3478</v>
      </c>
      <c r="G179" s="221"/>
      <c r="H179" s="225">
        <v>1.943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255</v>
      </c>
      <c r="AU179" s="231" t="s">
        <v>84</v>
      </c>
      <c r="AV179" s="12" t="s">
        <v>84</v>
      </c>
      <c r="AW179" s="12" t="s">
        <v>39</v>
      </c>
      <c r="AX179" s="12" t="s">
        <v>24</v>
      </c>
      <c r="AY179" s="231" t="s">
        <v>205</v>
      </c>
    </row>
    <row r="180" spans="2:65" s="1" customFormat="1" ht="22.5" customHeight="1">
      <c r="B180" s="40"/>
      <c r="C180" s="192" t="s">
        <v>628</v>
      </c>
      <c r="D180" s="192" t="s">
        <v>208</v>
      </c>
      <c r="E180" s="193" t="s">
        <v>3479</v>
      </c>
      <c r="F180" s="194" t="s">
        <v>3480</v>
      </c>
      <c r="G180" s="195" t="s">
        <v>500</v>
      </c>
      <c r="H180" s="196">
        <v>21.3</v>
      </c>
      <c r="I180" s="197"/>
      <c r="J180" s="198">
        <f>ROUND(I180*H180,2)</f>
        <v>0</v>
      </c>
      <c r="K180" s="194" t="s">
        <v>466</v>
      </c>
      <c r="L180" s="60"/>
      <c r="M180" s="199" t="s">
        <v>22</v>
      </c>
      <c r="N180" s="205" t="s">
        <v>46</v>
      </c>
      <c r="O180" s="41"/>
      <c r="P180" s="206">
        <f>O180*H180</f>
        <v>0</v>
      </c>
      <c r="Q180" s="206">
        <v>0</v>
      </c>
      <c r="R180" s="206">
        <f>Q180*H180</f>
        <v>0</v>
      </c>
      <c r="S180" s="206">
        <v>0.042</v>
      </c>
      <c r="T180" s="207">
        <f>S180*H180</f>
        <v>0.8946000000000001</v>
      </c>
      <c r="AR180" s="23" t="s">
        <v>266</v>
      </c>
      <c r="AT180" s="23" t="s">
        <v>208</v>
      </c>
      <c r="AU180" s="23" t="s">
        <v>84</v>
      </c>
      <c r="AY180" s="23" t="s">
        <v>205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24</v>
      </c>
      <c r="BK180" s="204">
        <f>ROUND(I180*H180,2)</f>
        <v>0</v>
      </c>
      <c r="BL180" s="23" t="s">
        <v>266</v>
      </c>
      <c r="BM180" s="23" t="s">
        <v>3481</v>
      </c>
    </row>
    <row r="181" spans="2:51" s="12" customFormat="1" ht="13.5">
      <c r="B181" s="220"/>
      <c r="C181" s="221"/>
      <c r="D181" s="222" t="s">
        <v>255</v>
      </c>
      <c r="E181" s="223" t="s">
        <v>22</v>
      </c>
      <c r="F181" s="224" t="s">
        <v>3482</v>
      </c>
      <c r="G181" s="221"/>
      <c r="H181" s="225">
        <v>21.3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255</v>
      </c>
      <c r="AU181" s="231" t="s">
        <v>84</v>
      </c>
      <c r="AV181" s="12" t="s">
        <v>84</v>
      </c>
      <c r="AW181" s="12" t="s">
        <v>39</v>
      </c>
      <c r="AX181" s="12" t="s">
        <v>24</v>
      </c>
      <c r="AY181" s="231" t="s">
        <v>205</v>
      </c>
    </row>
    <row r="182" spans="2:65" s="1" customFormat="1" ht="22.5" customHeight="1">
      <c r="B182" s="40"/>
      <c r="C182" s="192" t="s">
        <v>632</v>
      </c>
      <c r="D182" s="192" t="s">
        <v>208</v>
      </c>
      <c r="E182" s="193" t="s">
        <v>1339</v>
      </c>
      <c r="F182" s="194" t="s">
        <v>3483</v>
      </c>
      <c r="G182" s="195" t="s">
        <v>494</v>
      </c>
      <c r="H182" s="196">
        <v>112.904</v>
      </c>
      <c r="I182" s="197"/>
      <c r="J182" s="198">
        <f>ROUND(I182*H182,2)</f>
        <v>0</v>
      </c>
      <c r="K182" s="194" t="s">
        <v>466</v>
      </c>
      <c r="L182" s="60"/>
      <c r="M182" s="199" t="s">
        <v>22</v>
      </c>
      <c r="N182" s="205" t="s">
        <v>46</v>
      </c>
      <c r="O182" s="41"/>
      <c r="P182" s="206">
        <f>O182*H182</f>
        <v>0</v>
      </c>
      <c r="Q182" s="206">
        <v>0</v>
      </c>
      <c r="R182" s="206">
        <f>Q182*H182</f>
        <v>0</v>
      </c>
      <c r="S182" s="206">
        <v>0.046</v>
      </c>
      <c r="T182" s="207">
        <f>S182*H182</f>
        <v>5.1935839999999995</v>
      </c>
      <c r="AR182" s="23" t="s">
        <v>266</v>
      </c>
      <c r="AT182" s="23" t="s">
        <v>208</v>
      </c>
      <c r="AU182" s="23" t="s">
        <v>84</v>
      </c>
      <c r="AY182" s="23" t="s">
        <v>205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24</v>
      </c>
      <c r="BK182" s="204">
        <f>ROUND(I182*H182,2)</f>
        <v>0</v>
      </c>
      <c r="BL182" s="23" t="s">
        <v>266</v>
      </c>
      <c r="BM182" s="23" t="s">
        <v>3484</v>
      </c>
    </row>
    <row r="183" spans="2:51" s="12" customFormat="1" ht="13.5">
      <c r="B183" s="220"/>
      <c r="C183" s="221"/>
      <c r="D183" s="222" t="s">
        <v>255</v>
      </c>
      <c r="E183" s="223" t="s">
        <v>22</v>
      </c>
      <c r="F183" s="224" t="s">
        <v>3485</v>
      </c>
      <c r="G183" s="221"/>
      <c r="H183" s="225">
        <v>112.904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255</v>
      </c>
      <c r="AU183" s="231" t="s">
        <v>84</v>
      </c>
      <c r="AV183" s="12" t="s">
        <v>84</v>
      </c>
      <c r="AW183" s="12" t="s">
        <v>39</v>
      </c>
      <c r="AX183" s="12" t="s">
        <v>24</v>
      </c>
      <c r="AY183" s="231" t="s">
        <v>205</v>
      </c>
    </row>
    <row r="184" spans="2:65" s="1" customFormat="1" ht="31.5" customHeight="1">
      <c r="B184" s="40"/>
      <c r="C184" s="192" t="s">
        <v>637</v>
      </c>
      <c r="D184" s="192" t="s">
        <v>208</v>
      </c>
      <c r="E184" s="193" t="s">
        <v>3486</v>
      </c>
      <c r="F184" s="194" t="s">
        <v>3487</v>
      </c>
      <c r="G184" s="195" t="s">
        <v>494</v>
      </c>
      <c r="H184" s="196">
        <v>105.976</v>
      </c>
      <c r="I184" s="197"/>
      <c r="J184" s="198">
        <f>ROUND(I184*H184,2)</f>
        <v>0</v>
      </c>
      <c r="K184" s="194" t="s">
        <v>466</v>
      </c>
      <c r="L184" s="60"/>
      <c r="M184" s="199" t="s">
        <v>22</v>
      </c>
      <c r="N184" s="205" t="s">
        <v>46</v>
      </c>
      <c r="O184" s="41"/>
      <c r="P184" s="206">
        <f>O184*H184</f>
        <v>0</v>
      </c>
      <c r="Q184" s="206">
        <v>0</v>
      </c>
      <c r="R184" s="206">
        <f>Q184*H184</f>
        <v>0</v>
      </c>
      <c r="S184" s="206">
        <v>0.059</v>
      </c>
      <c r="T184" s="207">
        <f>S184*H184</f>
        <v>6.252584</v>
      </c>
      <c r="AR184" s="23" t="s">
        <v>266</v>
      </c>
      <c r="AT184" s="23" t="s">
        <v>208</v>
      </c>
      <c r="AU184" s="23" t="s">
        <v>84</v>
      </c>
      <c r="AY184" s="23" t="s">
        <v>205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3" t="s">
        <v>24</v>
      </c>
      <c r="BK184" s="204">
        <f>ROUND(I184*H184,2)</f>
        <v>0</v>
      </c>
      <c r="BL184" s="23" t="s">
        <v>266</v>
      </c>
      <c r="BM184" s="23" t="s">
        <v>3488</v>
      </c>
    </row>
    <row r="185" spans="2:51" s="12" customFormat="1" ht="13.5">
      <c r="B185" s="220"/>
      <c r="C185" s="221"/>
      <c r="D185" s="210" t="s">
        <v>255</v>
      </c>
      <c r="E185" s="232" t="s">
        <v>22</v>
      </c>
      <c r="F185" s="233" t="s">
        <v>3489</v>
      </c>
      <c r="G185" s="221"/>
      <c r="H185" s="234">
        <v>105.976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255</v>
      </c>
      <c r="AU185" s="231" t="s">
        <v>84</v>
      </c>
      <c r="AV185" s="12" t="s">
        <v>84</v>
      </c>
      <c r="AW185" s="12" t="s">
        <v>39</v>
      </c>
      <c r="AX185" s="12" t="s">
        <v>24</v>
      </c>
      <c r="AY185" s="231" t="s">
        <v>205</v>
      </c>
    </row>
    <row r="186" spans="2:63" s="10" customFormat="1" ht="29.85" customHeight="1">
      <c r="B186" s="175"/>
      <c r="C186" s="176"/>
      <c r="D186" s="189" t="s">
        <v>74</v>
      </c>
      <c r="E186" s="190" t="s">
        <v>1385</v>
      </c>
      <c r="F186" s="190" t="s">
        <v>1386</v>
      </c>
      <c r="G186" s="176"/>
      <c r="H186" s="176"/>
      <c r="I186" s="179"/>
      <c r="J186" s="191">
        <f>BK186</f>
        <v>0</v>
      </c>
      <c r="K186" s="176"/>
      <c r="L186" s="181"/>
      <c r="M186" s="182"/>
      <c r="N186" s="183"/>
      <c r="O186" s="183"/>
      <c r="P186" s="184">
        <f>SUM(P187:P191)</f>
        <v>0</v>
      </c>
      <c r="Q186" s="183"/>
      <c r="R186" s="184">
        <f>SUM(R187:R191)</f>
        <v>0</v>
      </c>
      <c r="S186" s="183"/>
      <c r="T186" s="185">
        <f>SUM(T187:T191)</f>
        <v>0</v>
      </c>
      <c r="AR186" s="186" t="s">
        <v>24</v>
      </c>
      <c r="AT186" s="187" t="s">
        <v>74</v>
      </c>
      <c r="AU186" s="187" t="s">
        <v>24</v>
      </c>
      <c r="AY186" s="186" t="s">
        <v>205</v>
      </c>
      <c r="BK186" s="188">
        <f>SUM(BK187:BK191)</f>
        <v>0</v>
      </c>
    </row>
    <row r="187" spans="2:65" s="1" customFormat="1" ht="31.5" customHeight="1">
      <c r="B187" s="40"/>
      <c r="C187" s="192" t="s">
        <v>642</v>
      </c>
      <c r="D187" s="192" t="s">
        <v>208</v>
      </c>
      <c r="E187" s="193" t="s">
        <v>2773</v>
      </c>
      <c r="F187" s="194" t="s">
        <v>2774</v>
      </c>
      <c r="G187" s="195" t="s">
        <v>485</v>
      </c>
      <c r="H187" s="196">
        <v>36.016</v>
      </c>
      <c r="I187" s="197"/>
      <c r="J187" s="198">
        <f>ROUND(I187*H187,2)</f>
        <v>0</v>
      </c>
      <c r="K187" s="194" t="s">
        <v>466</v>
      </c>
      <c r="L187" s="60"/>
      <c r="M187" s="199" t="s">
        <v>22</v>
      </c>
      <c r="N187" s="205" t="s">
        <v>46</v>
      </c>
      <c r="O187" s="41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AR187" s="23" t="s">
        <v>266</v>
      </c>
      <c r="AT187" s="23" t="s">
        <v>208</v>
      </c>
      <c r="AU187" s="23" t="s">
        <v>84</v>
      </c>
      <c r="AY187" s="23" t="s">
        <v>205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24</v>
      </c>
      <c r="BK187" s="204">
        <f>ROUND(I187*H187,2)</f>
        <v>0</v>
      </c>
      <c r="BL187" s="23" t="s">
        <v>266</v>
      </c>
      <c r="BM187" s="23" t="s">
        <v>3490</v>
      </c>
    </row>
    <row r="188" spans="2:65" s="1" customFormat="1" ht="22.5" customHeight="1">
      <c r="B188" s="40"/>
      <c r="C188" s="192" t="s">
        <v>647</v>
      </c>
      <c r="D188" s="192" t="s">
        <v>208</v>
      </c>
      <c r="E188" s="193" t="s">
        <v>1392</v>
      </c>
      <c r="F188" s="194" t="s">
        <v>1393</v>
      </c>
      <c r="G188" s="195" t="s">
        <v>485</v>
      </c>
      <c r="H188" s="196">
        <v>36.016</v>
      </c>
      <c r="I188" s="197"/>
      <c r="J188" s="198">
        <f>ROUND(I188*H188,2)</f>
        <v>0</v>
      </c>
      <c r="K188" s="194" t="s">
        <v>466</v>
      </c>
      <c r="L188" s="60"/>
      <c r="M188" s="199" t="s">
        <v>22</v>
      </c>
      <c r="N188" s="205" t="s">
        <v>46</v>
      </c>
      <c r="O188" s="41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AR188" s="23" t="s">
        <v>266</v>
      </c>
      <c r="AT188" s="23" t="s">
        <v>208</v>
      </c>
      <c r="AU188" s="23" t="s">
        <v>84</v>
      </c>
      <c r="AY188" s="23" t="s">
        <v>205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3" t="s">
        <v>24</v>
      </c>
      <c r="BK188" s="204">
        <f>ROUND(I188*H188,2)</f>
        <v>0</v>
      </c>
      <c r="BL188" s="23" t="s">
        <v>266</v>
      </c>
      <c r="BM188" s="23" t="s">
        <v>3491</v>
      </c>
    </row>
    <row r="189" spans="2:65" s="1" customFormat="1" ht="22.5" customHeight="1">
      <c r="B189" s="40"/>
      <c r="C189" s="192" t="s">
        <v>651</v>
      </c>
      <c r="D189" s="192" t="s">
        <v>208</v>
      </c>
      <c r="E189" s="193" t="s">
        <v>1396</v>
      </c>
      <c r="F189" s="194" t="s">
        <v>1397</v>
      </c>
      <c r="G189" s="195" t="s">
        <v>485</v>
      </c>
      <c r="H189" s="196">
        <v>324.144</v>
      </c>
      <c r="I189" s="197"/>
      <c r="J189" s="198">
        <f>ROUND(I189*H189,2)</f>
        <v>0</v>
      </c>
      <c r="K189" s="194" t="s">
        <v>466</v>
      </c>
      <c r="L189" s="60"/>
      <c r="M189" s="199" t="s">
        <v>22</v>
      </c>
      <c r="N189" s="205" t="s">
        <v>46</v>
      </c>
      <c r="O189" s="41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3" t="s">
        <v>266</v>
      </c>
      <c r="AT189" s="23" t="s">
        <v>208</v>
      </c>
      <c r="AU189" s="23" t="s">
        <v>84</v>
      </c>
      <c r="AY189" s="23" t="s">
        <v>205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24</v>
      </c>
      <c r="BK189" s="204">
        <f>ROUND(I189*H189,2)</f>
        <v>0</v>
      </c>
      <c r="BL189" s="23" t="s">
        <v>266</v>
      </c>
      <c r="BM189" s="23" t="s">
        <v>3492</v>
      </c>
    </row>
    <row r="190" spans="2:51" s="12" customFormat="1" ht="13.5">
      <c r="B190" s="220"/>
      <c r="C190" s="221"/>
      <c r="D190" s="222" t="s">
        <v>255</v>
      </c>
      <c r="E190" s="223" t="s">
        <v>22</v>
      </c>
      <c r="F190" s="224" t="s">
        <v>3493</v>
      </c>
      <c r="G190" s="221"/>
      <c r="H190" s="225">
        <v>324.144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255</v>
      </c>
      <c r="AU190" s="231" t="s">
        <v>84</v>
      </c>
      <c r="AV190" s="12" t="s">
        <v>84</v>
      </c>
      <c r="AW190" s="12" t="s">
        <v>39</v>
      </c>
      <c r="AX190" s="12" t="s">
        <v>24</v>
      </c>
      <c r="AY190" s="231" t="s">
        <v>205</v>
      </c>
    </row>
    <row r="191" spans="2:65" s="1" customFormat="1" ht="22.5" customHeight="1">
      <c r="B191" s="40"/>
      <c r="C191" s="192" t="s">
        <v>656</v>
      </c>
      <c r="D191" s="192" t="s">
        <v>208</v>
      </c>
      <c r="E191" s="193" t="s">
        <v>1406</v>
      </c>
      <c r="F191" s="194" t="s">
        <v>1407</v>
      </c>
      <c r="G191" s="195" t="s">
        <v>485</v>
      </c>
      <c r="H191" s="196">
        <v>36.016</v>
      </c>
      <c r="I191" s="197"/>
      <c r="J191" s="198">
        <f>ROUND(I191*H191,2)</f>
        <v>0</v>
      </c>
      <c r="K191" s="194" t="s">
        <v>466</v>
      </c>
      <c r="L191" s="60"/>
      <c r="M191" s="199" t="s">
        <v>22</v>
      </c>
      <c r="N191" s="205" t="s">
        <v>46</v>
      </c>
      <c r="O191" s="41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AR191" s="23" t="s">
        <v>266</v>
      </c>
      <c r="AT191" s="23" t="s">
        <v>208</v>
      </c>
      <c r="AU191" s="23" t="s">
        <v>84</v>
      </c>
      <c r="AY191" s="23" t="s">
        <v>205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3" t="s">
        <v>24</v>
      </c>
      <c r="BK191" s="204">
        <f>ROUND(I191*H191,2)</f>
        <v>0</v>
      </c>
      <c r="BL191" s="23" t="s">
        <v>266</v>
      </c>
      <c r="BM191" s="23" t="s">
        <v>3494</v>
      </c>
    </row>
    <row r="192" spans="2:63" s="10" customFormat="1" ht="29.85" customHeight="1">
      <c r="B192" s="175"/>
      <c r="C192" s="176"/>
      <c r="D192" s="189" t="s">
        <v>74</v>
      </c>
      <c r="E192" s="190" t="s">
        <v>1409</v>
      </c>
      <c r="F192" s="190" t="s">
        <v>1410</v>
      </c>
      <c r="G192" s="176"/>
      <c r="H192" s="176"/>
      <c r="I192" s="179"/>
      <c r="J192" s="191">
        <f>BK192</f>
        <v>0</v>
      </c>
      <c r="K192" s="176"/>
      <c r="L192" s="181"/>
      <c r="M192" s="182"/>
      <c r="N192" s="183"/>
      <c r="O192" s="183"/>
      <c r="P192" s="184">
        <f>P193</f>
        <v>0</v>
      </c>
      <c r="Q192" s="183"/>
      <c r="R192" s="184">
        <f>R193</f>
        <v>0</v>
      </c>
      <c r="S192" s="183"/>
      <c r="T192" s="185">
        <f>T193</f>
        <v>0</v>
      </c>
      <c r="AR192" s="186" t="s">
        <v>24</v>
      </c>
      <c r="AT192" s="187" t="s">
        <v>74</v>
      </c>
      <c r="AU192" s="187" t="s">
        <v>24</v>
      </c>
      <c r="AY192" s="186" t="s">
        <v>205</v>
      </c>
      <c r="BK192" s="188">
        <f>BK193</f>
        <v>0</v>
      </c>
    </row>
    <row r="193" spans="2:65" s="1" customFormat="1" ht="22.5" customHeight="1">
      <c r="B193" s="40"/>
      <c r="C193" s="192" t="s">
        <v>662</v>
      </c>
      <c r="D193" s="192" t="s">
        <v>208</v>
      </c>
      <c r="E193" s="193" t="s">
        <v>2537</v>
      </c>
      <c r="F193" s="194" t="s">
        <v>2538</v>
      </c>
      <c r="G193" s="195" t="s">
        <v>485</v>
      </c>
      <c r="H193" s="196">
        <v>58.783</v>
      </c>
      <c r="I193" s="197"/>
      <c r="J193" s="198">
        <f>ROUND(I193*H193,2)</f>
        <v>0</v>
      </c>
      <c r="K193" s="194" t="s">
        <v>466</v>
      </c>
      <c r="L193" s="60"/>
      <c r="M193" s="199" t="s">
        <v>22</v>
      </c>
      <c r="N193" s="205" t="s">
        <v>46</v>
      </c>
      <c r="O193" s="41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AR193" s="23" t="s">
        <v>266</v>
      </c>
      <c r="AT193" s="23" t="s">
        <v>208</v>
      </c>
      <c r="AU193" s="23" t="s">
        <v>84</v>
      </c>
      <c r="AY193" s="23" t="s">
        <v>205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3" t="s">
        <v>24</v>
      </c>
      <c r="BK193" s="204">
        <f>ROUND(I193*H193,2)</f>
        <v>0</v>
      </c>
      <c r="BL193" s="23" t="s">
        <v>266</v>
      </c>
      <c r="BM193" s="23" t="s">
        <v>3495</v>
      </c>
    </row>
    <row r="194" spans="2:63" s="10" customFormat="1" ht="37.35" customHeight="1">
      <c r="B194" s="175"/>
      <c r="C194" s="176"/>
      <c r="D194" s="177" t="s">
        <v>74</v>
      </c>
      <c r="E194" s="178" t="s">
        <v>246</v>
      </c>
      <c r="F194" s="178" t="s">
        <v>247</v>
      </c>
      <c r="G194" s="176"/>
      <c r="H194" s="176"/>
      <c r="I194" s="179"/>
      <c r="J194" s="180">
        <f>BK194</f>
        <v>0</v>
      </c>
      <c r="K194" s="176"/>
      <c r="L194" s="181"/>
      <c r="M194" s="182"/>
      <c r="N194" s="183"/>
      <c r="O194" s="183"/>
      <c r="P194" s="184">
        <f>P195+P206+P217+P240+P245+P264+P276+P281+P289</f>
        <v>0</v>
      </c>
      <c r="Q194" s="183"/>
      <c r="R194" s="184">
        <f>R195+R206+R217+R240+R245+R264+R276+R281+R289</f>
        <v>6.607582590000001</v>
      </c>
      <c r="S194" s="183"/>
      <c r="T194" s="185">
        <f>T195+T206+T217+T240+T245+T264+T276+T281+T289</f>
        <v>2.4120443600000003</v>
      </c>
      <c r="AR194" s="186" t="s">
        <v>84</v>
      </c>
      <c r="AT194" s="187" t="s">
        <v>74</v>
      </c>
      <c r="AU194" s="187" t="s">
        <v>75</v>
      </c>
      <c r="AY194" s="186" t="s">
        <v>205</v>
      </c>
      <c r="BK194" s="188">
        <f>BK195+BK206+BK217+BK240+BK245+BK264+BK276+BK281+BK289</f>
        <v>0</v>
      </c>
    </row>
    <row r="195" spans="2:63" s="10" customFormat="1" ht="19.9" customHeight="1">
      <c r="B195" s="175"/>
      <c r="C195" s="176"/>
      <c r="D195" s="189" t="s">
        <v>74</v>
      </c>
      <c r="E195" s="190" t="s">
        <v>1415</v>
      </c>
      <c r="F195" s="190" t="s">
        <v>1416</v>
      </c>
      <c r="G195" s="176"/>
      <c r="H195" s="176"/>
      <c r="I195" s="179"/>
      <c r="J195" s="191">
        <f>BK195</f>
        <v>0</v>
      </c>
      <c r="K195" s="176"/>
      <c r="L195" s="181"/>
      <c r="M195" s="182"/>
      <c r="N195" s="183"/>
      <c r="O195" s="183"/>
      <c r="P195" s="184">
        <f>SUM(P196:P205)</f>
        <v>0</v>
      </c>
      <c r="Q195" s="183"/>
      <c r="R195" s="184">
        <f>SUM(R196:R205)</f>
        <v>0.3489718</v>
      </c>
      <c r="S195" s="183"/>
      <c r="T195" s="185">
        <f>SUM(T196:T205)</f>
        <v>0.207152</v>
      </c>
      <c r="AR195" s="186" t="s">
        <v>84</v>
      </c>
      <c r="AT195" s="187" t="s">
        <v>74</v>
      </c>
      <c r="AU195" s="187" t="s">
        <v>24</v>
      </c>
      <c r="AY195" s="186" t="s">
        <v>205</v>
      </c>
      <c r="BK195" s="188">
        <f>SUM(BK196:BK205)</f>
        <v>0</v>
      </c>
    </row>
    <row r="196" spans="2:65" s="1" customFormat="1" ht="22.5" customHeight="1">
      <c r="B196" s="40"/>
      <c r="C196" s="192" t="s">
        <v>667</v>
      </c>
      <c r="D196" s="192" t="s">
        <v>208</v>
      </c>
      <c r="E196" s="193" t="s">
        <v>1418</v>
      </c>
      <c r="F196" s="194" t="s">
        <v>1419</v>
      </c>
      <c r="G196" s="195" t="s">
        <v>494</v>
      </c>
      <c r="H196" s="196">
        <v>54.142</v>
      </c>
      <c r="I196" s="197"/>
      <c r="J196" s="198">
        <f>ROUND(I196*H196,2)</f>
        <v>0</v>
      </c>
      <c r="K196" s="194" t="s">
        <v>466</v>
      </c>
      <c r="L196" s="60"/>
      <c r="M196" s="199" t="s">
        <v>22</v>
      </c>
      <c r="N196" s="205" t="s">
        <v>46</v>
      </c>
      <c r="O196" s="41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AR196" s="23" t="s">
        <v>253</v>
      </c>
      <c r="AT196" s="23" t="s">
        <v>208</v>
      </c>
      <c r="AU196" s="23" t="s">
        <v>84</v>
      </c>
      <c r="AY196" s="23" t="s">
        <v>205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24</v>
      </c>
      <c r="BK196" s="204">
        <f>ROUND(I196*H196,2)</f>
        <v>0</v>
      </c>
      <c r="BL196" s="23" t="s">
        <v>253</v>
      </c>
      <c r="BM196" s="23" t="s">
        <v>3496</v>
      </c>
    </row>
    <row r="197" spans="2:51" s="12" customFormat="1" ht="13.5">
      <c r="B197" s="220"/>
      <c r="C197" s="221"/>
      <c r="D197" s="222" t="s">
        <v>255</v>
      </c>
      <c r="E197" s="223" t="s">
        <v>22</v>
      </c>
      <c r="F197" s="224" t="s">
        <v>3497</v>
      </c>
      <c r="G197" s="221"/>
      <c r="H197" s="225">
        <v>54.142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255</v>
      </c>
      <c r="AU197" s="231" t="s">
        <v>84</v>
      </c>
      <c r="AV197" s="12" t="s">
        <v>84</v>
      </c>
      <c r="AW197" s="12" t="s">
        <v>39</v>
      </c>
      <c r="AX197" s="12" t="s">
        <v>24</v>
      </c>
      <c r="AY197" s="231" t="s">
        <v>205</v>
      </c>
    </row>
    <row r="198" spans="2:65" s="1" customFormat="1" ht="22.5" customHeight="1">
      <c r="B198" s="40"/>
      <c r="C198" s="238" t="s">
        <v>672</v>
      </c>
      <c r="D198" s="238" t="s">
        <v>202</v>
      </c>
      <c r="E198" s="239" t="s">
        <v>1423</v>
      </c>
      <c r="F198" s="240" t="s">
        <v>1424</v>
      </c>
      <c r="G198" s="241" t="s">
        <v>485</v>
      </c>
      <c r="H198" s="242">
        <v>0.016</v>
      </c>
      <c r="I198" s="243"/>
      <c r="J198" s="244">
        <f>ROUND(I198*H198,2)</f>
        <v>0</v>
      </c>
      <c r="K198" s="240" t="s">
        <v>466</v>
      </c>
      <c r="L198" s="245"/>
      <c r="M198" s="246" t="s">
        <v>22</v>
      </c>
      <c r="N198" s="247" t="s">
        <v>46</v>
      </c>
      <c r="O198" s="41"/>
      <c r="P198" s="206">
        <f>O198*H198</f>
        <v>0</v>
      </c>
      <c r="Q198" s="206">
        <v>1</v>
      </c>
      <c r="R198" s="206">
        <f>Q198*H198</f>
        <v>0.016</v>
      </c>
      <c r="S198" s="206">
        <v>0</v>
      </c>
      <c r="T198" s="207">
        <f>S198*H198</f>
        <v>0</v>
      </c>
      <c r="AR198" s="23" t="s">
        <v>402</v>
      </c>
      <c r="AT198" s="23" t="s">
        <v>202</v>
      </c>
      <c r="AU198" s="23" t="s">
        <v>84</v>
      </c>
      <c r="AY198" s="23" t="s">
        <v>205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24</v>
      </c>
      <c r="BK198" s="204">
        <f>ROUND(I198*H198,2)</f>
        <v>0</v>
      </c>
      <c r="BL198" s="23" t="s">
        <v>253</v>
      </c>
      <c r="BM198" s="23" t="s">
        <v>3498</v>
      </c>
    </row>
    <row r="199" spans="2:51" s="12" customFormat="1" ht="13.5">
      <c r="B199" s="220"/>
      <c r="C199" s="221"/>
      <c r="D199" s="222" t="s">
        <v>255</v>
      </c>
      <c r="E199" s="221"/>
      <c r="F199" s="224" t="s">
        <v>3499</v>
      </c>
      <c r="G199" s="221"/>
      <c r="H199" s="225">
        <v>0.016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255</v>
      </c>
      <c r="AU199" s="231" t="s">
        <v>84</v>
      </c>
      <c r="AV199" s="12" t="s">
        <v>84</v>
      </c>
      <c r="AW199" s="12" t="s">
        <v>6</v>
      </c>
      <c r="AX199" s="12" t="s">
        <v>24</v>
      </c>
      <c r="AY199" s="231" t="s">
        <v>205</v>
      </c>
    </row>
    <row r="200" spans="2:65" s="1" customFormat="1" ht="22.5" customHeight="1">
      <c r="B200" s="40"/>
      <c r="C200" s="192" t="s">
        <v>676</v>
      </c>
      <c r="D200" s="192" t="s">
        <v>208</v>
      </c>
      <c r="E200" s="193" t="s">
        <v>3500</v>
      </c>
      <c r="F200" s="194" t="s">
        <v>3501</v>
      </c>
      <c r="G200" s="195" t="s">
        <v>494</v>
      </c>
      <c r="H200" s="196">
        <v>51.788</v>
      </c>
      <c r="I200" s="197"/>
      <c r="J200" s="198">
        <f>ROUND(I200*H200,2)</f>
        <v>0</v>
      </c>
      <c r="K200" s="194" t="s">
        <v>466</v>
      </c>
      <c r="L200" s="60"/>
      <c r="M200" s="199" t="s">
        <v>22</v>
      </c>
      <c r="N200" s="205" t="s">
        <v>46</v>
      </c>
      <c r="O200" s="41"/>
      <c r="P200" s="206">
        <f>O200*H200</f>
        <v>0</v>
      </c>
      <c r="Q200" s="206">
        <v>0</v>
      </c>
      <c r="R200" s="206">
        <f>Q200*H200</f>
        <v>0</v>
      </c>
      <c r="S200" s="206">
        <v>0.004</v>
      </c>
      <c r="T200" s="207">
        <f>S200*H200</f>
        <v>0.207152</v>
      </c>
      <c r="AR200" s="23" t="s">
        <v>253</v>
      </c>
      <c r="AT200" s="23" t="s">
        <v>208</v>
      </c>
      <c r="AU200" s="23" t="s">
        <v>84</v>
      </c>
      <c r="AY200" s="23" t="s">
        <v>205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24</v>
      </c>
      <c r="BK200" s="204">
        <f>ROUND(I200*H200,2)</f>
        <v>0</v>
      </c>
      <c r="BL200" s="23" t="s">
        <v>253</v>
      </c>
      <c r="BM200" s="23" t="s">
        <v>3502</v>
      </c>
    </row>
    <row r="201" spans="2:51" s="12" customFormat="1" ht="13.5">
      <c r="B201" s="220"/>
      <c r="C201" s="221"/>
      <c r="D201" s="222" t="s">
        <v>255</v>
      </c>
      <c r="E201" s="223" t="s">
        <v>22</v>
      </c>
      <c r="F201" s="224" t="s">
        <v>3503</v>
      </c>
      <c r="G201" s="221"/>
      <c r="H201" s="225">
        <v>51.788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255</v>
      </c>
      <c r="AU201" s="231" t="s">
        <v>84</v>
      </c>
      <c r="AV201" s="12" t="s">
        <v>84</v>
      </c>
      <c r="AW201" s="12" t="s">
        <v>39</v>
      </c>
      <c r="AX201" s="12" t="s">
        <v>24</v>
      </c>
      <c r="AY201" s="231" t="s">
        <v>205</v>
      </c>
    </row>
    <row r="202" spans="2:65" s="1" customFormat="1" ht="22.5" customHeight="1">
      <c r="B202" s="40"/>
      <c r="C202" s="192" t="s">
        <v>681</v>
      </c>
      <c r="D202" s="192" t="s">
        <v>208</v>
      </c>
      <c r="E202" s="193" t="s">
        <v>1433</v>
      </c>
      <c r="F202" s="194" t="s">
        <v>1434</v>
      </c>
      <c r="G202" s="195" t="s">
        <v>494</v>
      </c>
      <c r="H202" s="196">
        <v>54.142</v>
      </c>
      <c r="I202" s="197"/>
      <c r="J202" s="198">
        <f>ROUND(I202*H202,2)</f>
        <v>0</v>
      </c>
      <c r="K202" s="194" t="s">
        <v>466</v>
      </c>
      <c r="L202" s="60"/>
      <c r="M202" s="199" t="s">
        <v>22</v>
      </c>
      <c r="N202" s="205" t="s">
        <v>46</v>
      </c>
      <c r="O202" s="41"/>
      <c r="P202" s="206">
        <f>O202*H202</f>
        <v>0</v>
      </c>
      <c r="Q202" s="206">
        <v>0.0004</v>
      </c>
      <c r="R202" s="206">
        <f>Q202*H202</f>
        <v>0.021656800000000004</v>
      </c>
      <c r="S202" s="206">
        <v>0</v>
      </c>
      <c r="T202" s="207">
        <f>S202*H202</f>
        <v>0</v>
      </c>
      <c r="AR202" s="23" t="s">
        <v>253</v>
      </c>
      <c r="AT202" s="23" t="s">
        <v>208</v>
      </c>
      <c r="AU202" s="23" t="s">
        <v>84</v>
      </c>
      <c r="AY202" s="23" t="s">
        <v>205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24</v>
      </c>
      <c r="BK202" s="204">
        <f>ROUND(I202*H202,2)</f>
        <v>0</v>
      </c>
      <c r="BL202" s="23" t="s">
        <v>253</v>
      </c>
      <c r="BM202" s="23" t="s">
        <v>3504</v>
      </c>
    </row>
    <row r="203" spans="2:65" s="1" customFormat="1" ht="22.5" customHeight="1">
      <c r="B203" s="40"/>
      <c r="C203" s="238" t="s">
        <v>691</v>
      </c>
      <c r="D203" s="238" t="s">
        <v>202</v>
      </c>
      <c r="E203" s="239" t="s">
        <v>3505</v>
      </c>
      <c r="F203" s="240" t="s">
        <v>3506</v>
      </c>
      <c r="G203" s="241" t="s">
        <v>494</v>
      </c>
      <c r="H203" s="242">
        <v>62.263</v>
      </c>
      <c r="I203" s="243"/>
      <c r="J203" s="244">
        <f>ROUND(I203*H203,2)</f>
        <v>0</v>
      </c>
      <c r="K203" s="240" t="s">
        <v>466</v>
      </c>
      <c r="L203" s="245"/>
      <c r="M203" s="246" t="s">
        <v>22</v>
      </c>
      <c r="N203" s="247" t="s">
        <v>46</v>
      </c>
      <c r="O203" s="41"/>
      <c r="P203" s="206">
        <f>O203*H203</f>
        <v>0</v>
      </c>
      <c r="Q203" s="206">
        <v>0.005</v>
      </c>
      <c r="R203" s="206">
        <f>Q203*H203</f>
        <v>0.311315</v>
      </c>
      <c r="S203" s="206">
        <v>0</v>
      </c>
      <c r="T203" s="207">
        <f>S203*H203</f>
        <v>0</v>
      </c>
      <c r="AR203" s="23" t="s">
        <v>402</v>
      </c>
      <c r="AT203" s="23" t="s">
        <v>202</v>
      </c>
      <c r="AU203" s="23" t="s">
        <v>84</v>
      </c>
      <c r="AY203" s="23" t="s">
        <v>205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24</v>
      </c>
      <c r="BK203" s="204">
        <f>ROUND(I203*H203,2)</f>
        <v>0</v>
      </c>
      <c r="BL203" s="23" t="s">
        <v>253</v>
      </c>
      <c r="BM203" s="23" t="s">
        <v>3507</v>
      </c>
    </row>
    <row r="204" spans="2:51" s="12" customFormat="1" ht="13.5">
      <c r="B204" s="220"/>
      <c r="C204" s="221"/>
      <c r="D204" s="222" t="s">
        <v>255</v>
      </c>
      <c r="E204" s="221"/>
      <c r="F204" s="224" t="s">
        <v>3508</v>
      </c>
      <c r="G204" s="221"/>
      <c r="H204" s="225">
        <v>62.263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255</v>
      </c>
      <c r="AU204" s="231" t="s">
        <v>84</v>
      </c>
      <c r="AV204" s="12" t="s">
        <v>84</v>
      </c>
      <c r="AW204" s="12" t="s">
        <v>6</v>
      </c>
      <c r="AX204" s="12" t="s">
        <v>24</v>
      </c>
      <c r="AY204" s="231" t="s">
        <v>205</v>
      </c>
    </row>
    <row r="205" spans="2:65" s="1" customFormat="1" ht="22.5" customHeight="1">
      <c r="B205" s="40"/>
      <c r="C205" s="192" t="s">
        <v>706</v>
      </c>
      <c r="D205" s="192" t="s">
        <v>208</v>
      </c>
      <c r="E205" s="193" t="s">
        <v>3035</v>
      </c>
      <c r="F205" s="194" t="s">
        <v>3036</v>
      </c>
      <c r="G205" s="195" t="s">
        <v>1453</v>
      </c>
      <c r="H205" s="259"/>
      <c r="I205" s="197"/>
      <c r="J205" s="198">
        <f>ROUND(I205*H205,2)</f>
        <v>0</v>
      </c>
      <c r="K205" s="194" t="s">
        <v>466</v>
      </c>
      <c r="L205" s="60"/>
      <c r="M205" s="199" t="s">
        <v>22</v>
      </c>
      <c r="N205" s="205" t="s">
        <v>46</v>
      </c>
      <c r="O205" s="41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AR205" s="23" t="s">
        <v>253</v>
      </c>
      <c r="AT205" s="23" t="s">
        <v>208</v>
      </c>
      <c r="AU205" s="23" t="s">
        <v>84</v>
      </c>
      <c r="AY205" s="23" t="s">
        <v>205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3" t="s">
        <v>24</v>
      </c>
      <c r="BK205" s="204">
        <f>ROUND(I205*H205,2)</f>
        <v>0</v>
      </c>
      <c r="BL205" s="23" t="s">
        <v>253</v>
      </c>
      <c r="BM205" s="23" t="s">
        <v>3509</v>
      </c>
    </row>
    <row r="206" spans="2:63" s="10" customFormat="1" ht="29.85" customHeight="1">
      <c r="B206" s="175"/>
      <c r="C206" s="176"/>
      <c r="D206" s="189" t="s">
        <v>74</v>
      </c>
      <c r="E206" s="190" t="s">
        <v>1455</v>
      </c>
      <c r="F206" s="190" t="s">
        <v>1456</v>
      </c>
      <c r="G206" s="176"/>
      <c r="H206" s="176"/>
      <c r="I206" s="179"/>
      <c r="J206" s="191">
        <f>BK206</f>
        <v>0</v>
      </c>
      <c r="K206" s="176"/>
      <c r="L206" s="181"/>
      <c r="M206" s="182"/>
      <c r="N206" s="183"/>
      <c r="O206" s="183"/>
      <c r="P206" s="184">
        <f>SUM(P207:P216)</f>
        <v>0</v>
      </c>
      <c r="Q206" s="183"/>
      <c r="R206" s="184">
        <f>SUM(R207:R216)</f>
        <v>0.16255119999999998</v>
      </c>
      <c r="S206" s="183"/>
      <c r="T206" s="185">
        <f>SUM(T207:T216)</f>
        <v>0</v>
      </c>
      <c r="AR206" s="186" t="s">
        <v>84</v>
      </c>
      <c r="AT206" s="187" t="s">
        <v>74</v>
      </c>
      <c r="AU206" s="187" t="s">
        <v>24</v>
      </c>
      <c r="AY206" s="186" t="s">
        <v>205</v>
      </c>
      <c r="BK206" s="188">
        <f>SUM(BK207:BK216)</f>
        <v>0</v>
      </c>
    </row>
    <row r="207" spans="2:65" s="1" customFormat="1" ht="31.5" customHeight="1">
      <c r="B207" s="40"/>
      <c r="C207" s="192" t="s">
        <v>717</v>
      </c>
      <c r="D207" s="192" t="s">
        <v>208</v>
      </c>
      <c r="E207" s="193" t="s">
        <v>3510</v>
      </c>
      <c r="F207" s="194" t="s">
        <v>3511</v>
      </c>
      <c r="G207" s="195" t="s">
        <v>494</v>
      </c>
      <c r="H207" s="196">
        <v>63.004</v>
      </c>
      <c r="I207" s="197"/>
      <c r="J207" s="198">
        <f>ROUND(I207*H207,2)</f>
        <v>0</v>
      </c>
      <c r="K207" s="194" t="s">
        <v>466</v>
      </c>
      <c r="L207" s="60"/>
      <c r="M207" s="199" t="s">
        <v>22</v>
      </c>
      <c r="N207" s="205" t="s">
        <v>46</v>
      </c>
      <c r="O207" s="41"/>
      <c r="P207" s="206">
        <f>O207*H207</f>
        <v>0</v>
      </c>
      <c r="Q207" s="206">
        <v>5E-05</v>
      </c>
      <c r="R207" s="206">
        <f>Q207*H207</f>
        <v>0.0031502</v>
      </c>
      <c r="S207" s="206">
        <v>0</v>
      </c>
      <c r="T207" s="207">
        <f>S207*H207</f>
        <v>0</v>
      </c>
      <c r="AR207" s="23" t="s">
        <v>253</v>
      </c>
      <c r="AT207" s="23" t="s">
        <v>208</v>
      </c>
      <c r="AU207" s="23" t="s">
        <v>84</v>
      </c>
      <c r="AY207" s="23" t="s">
        <v>205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24</v>
      </c>
      <c r="BK207" s="204">
        <f>ROUND(I207*H207,2)</f>
        <v>0</v>
      </c>
      <c r="BL207" s="23" t="s">
        <v>253</v>
      </c>
      <c r="BM207" s="23" t="s">
        <v>3512</v>
      </c>
    </row>
    <row r="208" spans="2:51" s="12" customFormat="1" ht="13.5">
      <c r="B208" s="220"/>
      <c r="C208" s="221"/>
      <c r="D208" s="222" t="s">
        <v>255</v>
      </c>
      <c r="E208" s="223" t="s">
        <v>22</v>
      </c>
      <c r="F208" s="224" t="s">
        <v>3513</v>
      </c>
      <c r="G208" s="221"/>
      <c r="H208" s="225">
        <v>63.004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255</v>
      </c>
      <c r="AU208" s="231" t="s">
        <v>84</v>
      </c>
      <c r="AV208" s="12" t="s">
        <v>84</v>
      </c>
      <c r="AW208" s="12" t="s">
        <v>39</v>
      </c>
      <c r="AX208" s="12" t="s">
        <v>24</v>
      </c>
      <c r="AY208" s="231" t="s">
        <v>205</v>
      </c>
    </row>
    <row r="209" spans="2:65" s="1" customFormat="1" ht="22.5" customHeight="1">
      <c r="B209" s="40"/>
      <c r="C209" s="238" t="s">
        <v>725</v>
      </c>
      <c r="D209" s="238" t="s">
        <v>202</v>
      </c>
      <c r="E209" s="239" t="s">
        <v>3049</v>
      </c>
      <c r="F209" s="240" t="s">
        <v>3050</v>
      </c>
      <c r="G209" s="241" t="s">
        <v>494</v>
      </c>
      <c r="H209" s="242">
        <v>72.455</v>
      </c>
      <c r="I209" s="243"/>
      <c r="J209" s="244">
        <f>ROUND(I209*H209,2)</f>
        <v>0</v>
      </c>
      <c r="K209" s="240" t="s">
        <v>466</v>
      </c>
      <c r="L209" s="245"/>
      <c r="M209" s="246" t="s">
        <v>22</v>
      </c>
      <c r="N209" s="247" t="s">
        <v>46</v>
      </c>
      <c r="O209" s="41"/>
      <c r="P209" s="206">
        <f>O209*H209</f>
        <v>0</v>
      </c>
      <c r="Q209" s="206">
        <v>0.0019</v>
      </c>
      <c r="R209" s="206">
        <f>Q209*H209</f>
        <v>0.1376645</v>
      </c>
      <c r="S209" s="206">
        <v>0</v>
      </c>
      <c r="T209" s="207">
        <f>S209*H209</f>
        <v>0</v>
      </c>
      <c r="AR209" s="23" t="s">
        <v>402</v>
      </c>
      <c r="AT209" s="23" t="s">
        <v>202</v>
      </c>
      <c r="AU209" s="23" t="s">
        <v>84</v>
      </c>
      <c r="AY209" s="23" t="s">
        <v>205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24</v>
      </c>
      <c r="BK209" s="204">
        <f>ROUND(I209*H209,2)</f>
        <v>0</v>
      </c>
      <c r="BL209" s="23" t="s">
        <v>253</v>
      </c>
      <c r="BM209" s="23" t="s">
        <v>3514</v>
      </c>
    </row>
    <row r="210" spans="2:51" s="12" customFormat="1" ht="13.5">
      <c r="B210" s="220"/>
      <c r="C210" s="221"/>
      <c r="D210" s="222" t="s">
        <v>255</v>
      </c>
      <c r="E210" s="221"/>
      <c r="F210" s="224" t="s">
        <v>3515</v>
      </c>
      <c r="G210" s="221"/>
      <c r="H210" s="225">
        <v>72.455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255</v>
      </c>
      <c r="AU210" s="231" t="s">
        <v>84</v>
      </c>
      <c r="AV210" s="12" t="s">
        <v>84</v>
      </c>
      <c r="AW210" s="12" t="s">
        <v>6</v>
      </c>
      <c r="AX210" s="12" t="s">
        <v>24</v>
      </c>
      <c r="AY210" s="231" t="s">
        <v>205</v>
      </c>
    </row>
    <row r="211" spans="2:65" s="1" customFormat="1" ht="22.5" customHeight="1">
      <c r="B211" s="40"/>
      <c r="C211" s="192" t="s">
        <v>730</v>
      </c>
      <c r="D211" s="192" t="s">
        <v>208</v>
      </c>
      <c r="E211" s="193" t="s">
        <v>3052</v>
      </c>
      <c r="F211" s="194" t="s">
        <v>3053</v>
      </c>
      <c r="G211" s="195" t="s">
        <v>494</v>
      </c>
      <c r="H211" s="196">
        <v>63.004</v>
      </c>
      <c r="I211" s="197"/>
      <c r="J211" s="198">
        <f>ROUND(I211*H211,2)</f>
        <v>0</v>
      </c>
      <c r="K211" s="194" t="s">
        <v>466</v>
      </c>
      <c r="L211" s="60"/>
      <c r="M211" s="199" t="s">
        <v>22</v>
      </c>
      <c r="N211" s="205" t="s">
        <v>46</v>
      </c>
      <c r="O211" s="41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AR211" s="23" t="s">
        <v>253</v>
      </c>
      <c r="AT211" s="23" t="s">
        <v>208</v>
      </c>
      <c r="AU211" s="23" t="s">
        <v>84</v>
      </c>
      <c r="AY211" s="23" t="s">
        <v>205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24</v>
      </c>
      <c r="BK211" s="204">
        <f>ROUND(I211*H211,2)</f>
        <v>0</v>
      </c>
      <c r="BL211" s="23" t="s">
        <v>253</v>
      </c>
      <c r="BM211" s="23" t="s">
        <v>3516</v>
      </c>
    </row>
    <row r="212" spans="2:65" s="1" customFormat="1" ht="22.5" customHeight="1">
      <c r="B212" s="40"/>
      <c r="C212" s="238" t="s">
        <v>735</v>
      </c>
      <c r="D212" s="238" t="s">
        <v>202</v>
      </c>
      <c r="E212" s="239" t="s">
        <v>3517</v>
      </c>
      <c r="F212" s="240" t="s">
        <v>3518</v>
      </c>
      <c r="G212" s="241" t="s">
        <v>494</v>
      </c>
      <c r="H212" s="242">
        <v>72.455</v>
      </c>
      <c r="I212" s="243"/>
      <c r="J212" s="244">
        <f>ROUND(I212*H212,2)</f>
        <v>0</v>
      </c>
      <c r="K212" s="240" t="s">
        <v>466</v>
      </c>
      <c r="L212" s="245"/>
      <c r="M212" s="246" t="s">
        <v>22</v>
      </c>
      <c r="N212" s="247" t="s">
        <v>46</v>
      </c>
      <c r="O212" s="41"/>
      <c r="P212" s="206">
        <f>O212*H212</f>
        <v>0</v>
      </c>
      <c r="Q212" s="206">
        <v>0.0003</v>
      </c>
      <c r="R212" s="206">
        <f>Q212*H212</f>
        <v>0.0217365</v>
      </c>
      <c r="S212" s="206">
        <v>0</v>
      </c>
      <c r="T212" s="207">
        <f>S212*H212</f>
        <v>0</v>
      </c>
      <c r="AR212" s="23" t="s">
        <v>402</v>
      </c>
      <c r="AT212" s="23" t="s">
        <v>202</v>
      </c>
      <c r="AU212" s="23" t="s">
        <v>84</v>
      </c>
      <c r="AY212" s="23" t="s">
        <v>205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3" t="s">
        <v>24</v>
      </c>
      <c r="BK212" s="204">
        <f>ROUND(I212*H212,2)</f>
        <v>0</v>
      </c>
      <c r="BL212" s="23" t="s">
        <v>253</v>
      </c>
      <c r="BM212" s="23" t="s">
        <v>3519</v>
      </c>
    </row>
    <row r="213" spans="2:51" s="12" customFormat="1" ht="13.5">
      <c r="B213" s="220"/>
      <c r="C213" s="221"/>
      <c r="D213" s="222" t="s">
        <v>255</v>
      </c>
      <c r="E213" s="221"/>
      <c r="F213" s="224" t="s">
        <v>3515</v>
      </c>
      <c r="G213" s="221"/>
      <c r="H213" s="225">
        <v>72.455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255</v>
      </c>
      <c r="AU213" s="231" t="s">
        <v>84</v>
      </c>
      <c r="AV213" s="12" t="s">
        <v>84</v>
      </c>
      <c r="AW213" s="12" t="s">
        <v>6</v>
      </c>
      <c r="AX213" s="12" t="s">
        <v>24</v>
      </c>
      <c r="AY213" s="231" t="s">
        <v>205</v>
      </c>
    </row>
    <row r="214" spans="2:65" s="1" customFormat="1" ht="31.5" customHeight="1">
      <c r="B214" s="40"/>
      <c r="C214" s="192" t="s">
        <v>739</v>
      </c>
      <c r="D214" s="192" t="s">
        <v>208</v>
      </c>
      <c r="E214" s="193" t="s">
        <v>1504</v>
      </c>
      <c r="F214" s="194" t="s">
        <v>3520</v>
      </c>
      <c r="G214" s="195" t="s">
        <v>514</v>
      </c>
      <c r="H214" s="196">
        <v>315.02</v>
      </c>
      <c r="I214" s="197"/>
      <c r="J214" s="198">
        <f>ROUND(I214*H214,2)</f>
        <v>0</v>
      </c>
      <c r="K214" s="194" t="s">
        <v>466</v>
      </c>
      <c r="L214" s="60"/>
      <c r="M214" s="199" t="s">
        <v>22</v>
      </c>
      <c r="N214" s="205" t="s">
        <v>46</v>
      </c>
      <c r="O214" s="41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AR214" s="23" t="s">
        <v>253</v>
      </c>
      <c r="AT214" s="23" t="s">
        <v>208</v>
      </c>
      <c r="AU214" s="23" t="s">
        <v>84</v>
      </c>
      <c r="AY214" s="23" t="s">
        <v>205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24</v>
      </c>
      <c r="BK214" s="204">
        <f>ROUND(I214*H214,2)</f>
        <v>0</v>
      </c>
      <c r="BL214" s="23" t="s">
        <v>253</v>
      </c>
      <c r="BM214" s="23" t="s">
        <v>3521</v>
      </c>
    </row>
    <row r="215" spans="2:51" s="12" customFormat="1" ht="13.5">
      <c r="B215" s="220"/>
      <c r="C215" s="221"/>
      <c r="D215" s="222" t="s">
        <v>255</v>
      </c>
      <c r="E215" s="223" t="s">
        <v>22</v>
      </c>
      <c r="F215" s="224" t="s">
        <v>3522</v>
      </c>
      <c r="G215" s="221"/>
      <c r="H215" s="225">
        <v>315.02</v>
      </c>
      <c r="I215" s="226"/>
      <c r="J215" s="221"/>
      <c r="K215" s="221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255</v>
      </c>
      <c r="AU215" s="231" t="s">
        <v>84</v>
      </c>
      <c r="AV215" s="12" t="s">
        <v>84</v>
      </c>
      <c r="AW215" s="12" t="s">
        <v>39</v>
      </c>
      <c r="AX215" s="12" t="s">
        <v>24</v>
      </c>
      <c r="AY215" s="231" t="s">
        <v>205</v>
      </c>
    </row>
    <row r="216" spans="2:65" s="1" customFormat="1" ht="22.5" customHeight="1">
      <c r="B216" s="40"/>
      <c r="C216" s="192" t="s">
        <v>745</v>
      </c>
      <c r="D216" s="192" t="s">
        <v>208</v>
      </c>
      <c r="E216" s="193" t="s">
        <v>3060</v>
      </c>
      <c r="F216" s="194" t="s">
        <v>3061</v>
      </c>
      <c r="G216" s="195" t="s">
        <v>1453</v>
      </c>
      <c r="H216" s="259"/>
      <c r="I216" s="197"/>
      <c r="J216" s="198">
        <f>ROUND(I216*H216,2)</f>
        <v>0</v>
      </c>
      <c r="K216" s="194" t="s">
        <v>466</v>
      </c>
      <c r="L216" s="60"/>
      <c r="M216" s="199" t="s">
        <v>22</v>
      </c>
      <c r="N216" s="205" t="s">
        <v>46</v>
      </c>
      <c r="O216" s="41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AR216" s="23" t="s">
        <v>253</v>
      </c>
      <c r="AT216" s="23" t="s">
        <v>208</v>
      </c>
      <c r="AU216" s="23" t="s">
        <v>84</v>
      </c>
      <c r="AY216" s="23" t="s">
        <v>205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3" t="s">
        <v>24</v>
      </c>
      <c r="BK216" s="204">
        <f>ROUND(I216*H216,2)</f>
        <v>0</v>
      </c>
      <c r="BL216" s="23" t="s">
        <v>253</v>
      </c>
      <c r="BM216" s="23" t="s">
        <v>3523</v>
      </c>
    </row>
    <row r="217" spans="2:63" s="10" customFormat="1" ht="29.85" customHeight="1">
      <c r="B217" s="175"/>
      <c r="C217" s="176"/>
      <c r="D217" s="189" t="s">
        <v>74</v>
      </c>
      <c r="E217" s="190" t="s">
        <v>1708</v>
      </c>
      <c r="F217" s="190" t="s">
        <v>1709</v>
      </c>
      <c r="G217" s="176"/>
      <c r="H217" s="176"/>
      <c r="I217" s="179"/>
      <c r="J217" s="191">
        <f>BK217</f>
        <v>0</v>
      </c>
      <c r="K217" s="176"/>
      <c r="L217" s="181"/>
      <c r="M217" s="182"/>
      <c r="N217" s="183"/>
      <c r="O217" s="183"/>
      <c r="P217" s="184">
        <f>SUM(P218:P239)</f>
        <v>0</v>
      </c>
      <c r="Q217" s="183"/>
      <c r="R217" s="184">
        <f>SUM(R218:R239)</f>
        <v>3.1328804400000005</v>
      </c>
      <c r="S217" s="183"/>
      <c r="T217" s="185">
        <f>SUM(T218:T239)</f>
        <v>1.83018</v>
      </c>
      <c r="AR217" s="186" t="s">
        <v>84</v>
      </c>
      <c r="AT217" s="187" t="s">
        <v>74</v>
      </c>
      <c r="AU217" s="187" t="s">
        <v>24</v>
      </c>
      <c r="AY217" s="186" t="s">
        <v>205</v>
      </c>
      <c r="BK217" s="188">
        <f>SUM(BK218:BK239)</f>
        <v>0</v>
      </c>
    </row>
    <row r="218" spans="2:65" s="1" customFormat="1" ht="31.5" customHeight="1">
      <c r="B218" s="40"/>
      <c r="C218" s="192" t="s">
        <v>751</v>
      </c>
      <c r="D218" s="192" t="s">
        <v>208</v>
      </c>
      <c r="E218" s="193" t="s">
        <v>2549</v>
      </c>
      <c r="F218" s="194" t="s">
        <v>2550</v>
      </c>
      <c r="G218" s="195" t="s">
        <v>465</v>
      </c>
      <c r="H218" s="196">
        <v>2.384</v>
      </c>
      <c r="I218" s="197"/>
      <c r="J218" s="198">
        <f>ROUND(I218*H218,2)</f>
        <v>0</v>
      </c>
      <c r="K218" s="194" t="s">
        <v>466</v>
      </c>
      <c r="L218" s="60"/>
      <c r="M218" s="199" t="s">
        <v>22</v>
      </c>
      <c r="N218" s="205" t="s">
        <v>46</v>
      </c>
      <c r="O218" s="41"/>
      <c r="P218" s="206">
        <f>O218*H218</f>
        <v>0</v>
      </c>
      <c r="Q218" s="206">
        <v>0.00108</v>
      </c>
      <c r="R218" s="206">
        <f>Q218*H218</f>
        <v>0.00257472</v>
      </c>
      <c r="S218" s="206">
        <v>0</v>
      </c>
      <c r="T218" s="207">
        <f>S218*H218</f>
        <v>0</v>
      </c>
      <c r="AR218" s="23" t="s">
        <v>253</v>
      </c>
      <c r="AT218" s="23" t="s">
        <v>208</v>
      </c>
      <c r="AU218" s="23" t="s">
        <v>84</v>
      </c>
      <c r="AY218" s="23" t="s">
        <v>205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24</v>
      </c>
      <c r="BK218" s="204">
        <f>ROUND(I218*H218,2)</f>
        <v>0</v>
      </c>
      <c r="BL218" s="23" t="s">
        <v>253</v>
      </c>
      <c r="BM218" s="23" t="s">
        <v>3524</v>
      </c>
    </row>
    <row r="219" spans="2:65" s="1" customFormat="1" ht="22.5" customHeight="1">
      <c r="B219" s="40"/>
      <c r="C219" s="192" t="s">
        <v>757</v>
      </c>
      <c r="D219" s="192" t="s">
        <v>208</v>
      </c>
      <c r="E219" s="193" t="s">
        <v>3525</v>
      </c>
      <c r="F219" s="194" t="s">
        <v>3526</v>
      </c>
      <c r="G219" s="195" t="s">
        <v>500</v>
      </c>
      <c r="H219" s="196">
        <v>69.36</v>
      </c>
      <c r="I219" s="197"/>
      <c r="J219" s="198">
        <f>ROUND(I219*H219,2)</f>
        <v>0</v>
      </c>
      <c r="K219" s="194" t="s">
        <v>466</v>
      </c>
      <c r="L219" s="60"/>
      <c r="M219" s="199" t="s">
        <v>22</v>
      </c>
      <c r="N219" s="205" t="s">
        <v>46</v>
      </c>
      <c r="O219" s="41"/>
      <c r="P219" s="206">
        <f>O219*H219</f>
        <v>0</v>
      </c>
      <c r="Q219" s="206">
        <v>0</v>
      </c>
      <c r="R219" s="206">
        <f>Q219*H219</f>
        <v>0</v>
      </c>
      <c r="S219" s="206">
        <v>0.014</v>
      </c>
      <c r="T219" s="207">
        <f>S219*H219</f>
        <v>0.97104</v>
      </c>
      <c r="AR219" s="23" t="s">
        <v>253</v>
      </c>
      <c r="AT219" s="23" t="s">
        <v>208</v>
      </c>
      <c r="AU219" s="23" t="s">
        <v>84</v>
      </c>
      <c r="AY219" s="23" t="s">
        <v>205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3" t="s">
        <v>24</v>
      </c>
      <c r="BK219" s="204">
        <f>ROUND(I219*H219,2)</f>
        <v>0</v>
      </c>
      <c r="BL219" s="23" t="s">
        <v>253</v>
      </c>
      <c r="BM219" s="23" t="s">
        <v>3527</v>
      </c>
    </row>
    <row r="220" spans="2:51" s="12" customFormat="1" ht="13.5">
      <c r="B220" s="220"/>
      <c r="C220" s="221"/>
      <c r="D220" s="222" t="s">
        <v>255</v>
      </c>
      <c r="E220" s="223" t="s">
        <v>22</v>
      </c>
      <c r="F220" s="224" t="s">
        <v>3528</v>
      </c>
      <c r="G220" s="221"/>
      <c r="H220" s="225">
        <v>69.36</v>
      </c>
      <c r="I220" s="226"/>
      <c r="J220" s="221"/>
      <c r="K220" s="221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255</v>
      </c>
      <c r="AU220" s="231" t="s">
        <v>84</v>
      </c>
      <c r="AV220" s="12" t="s">
        <v>84</v>
      </c>
      <c r="AW220" s="12" t="s">
        <v>39</v>
      </c>
      <c r="AX220" s="12" t="s">
        <v>24</v>
      </c>
      <c r="AY220" s="231" t="s">
        <v>205</v>
      </c>
    </row>
    <row r="221" spans="2:65" s="1" customFormat="1" ht="31.5" customHeight="1">
      <c r="B221" s="40"/>
      <c r="C221" s="192" t="s">
        <v>763</v>
      </c>
      <c r="D221" s="192" t="s">
        <v>208</v>
      </c>
      <c r="E221" s="193" t="s">
        <v>3529</v>
      </c>
      <c r="F221" s="194" t="s">
        <v>3530</v>
      </c>
      <c r="G221" s="195" t="s">
        <v>500</v>
      </c>
      <c r="H221" s="196">
        <v>42.3</v>
      </c>
      <c r="I221" s="197"/>
      <c r="J221" s="198">
        <f>ROUND(I221*H221,2)</f>
        <v>0</v>
      </c>
      <c r="K221" s="194" t="s">
        <v>466</v>
      </c>
      <c r="L221" s="60"/>
      <c r="M221" s="199" t="s">
        <v>22</v>
      </c>
      <c r="N221" s="205" t="s">
        <v>46</v>
      </c>
      <c r="O221" s="41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23" t="s">
        <v>253</v>
      </c>
      <c r="AT221" s="23" t="s">
        <v>208</v>
      </c>
      <c r="AU221" s="23" t="s">
        <v>84</v>
      </c>
      <c r="AY221" s="23" t="s">
        <v>205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24</v>
      </c>
      <c r="BK221" s="204">
        <f>ROUND(I221*H221,2)</f>
        <v>0</v>
      </c>
      <c r="BL221" s="23" t="s">
        <v>253</v>
      </c>
      <c r="BM221" s="23" t="s">
        <v>3531</v>
      </c>
    </row>
    <row r="222" spans="2:51" s="12" customFormat="1" ht="13.5">
      <c r="B222" s="220"/>
      <c r="C222" s="221"/>
      <c r="D222" s="222" t="s">
        <v>255</v>
      </c>
      <c r="E222" s="223" t="s">
        <v>22</v>
      </c>
      <c r="F222" s="224" t="s">
        <v>3532</v>
      </c>
      <c r="G222" s="221"/>
      <c r="H222" s="225">
        <v>42.3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255</v>
      </c>
      <c r="AU222" s="231" t="s">
        <v>84</v>
      </c>
      <c r="AV222" s="12" t="s">
        <v>84</v>
      </c>
      <c r="AW222" s="12" t="s">
        <v>39</v>
      </c>
      <c r="AX222" s="12" t="s">
        <v>24</v>
      </c>
      <c r="AY222" s="231" t="s">
        <v>205</v>
      </c>
    </row>
    <row r="223" spans="2:65" s="1" customFormat="1" ht="31.5" customHeight="1">
      <c r="B223" s="40"/>
      <c r="C223" s="192" t="s">
        <v>767</v>
      </c>
      <c r="D223" s="192" t="s">
        <v>208</v>
      </c>
      <c r="E223" s="193" t="s">
        <v>3533</v>
      </c>
      <c r="F223" s="194" t="s">
        <v>3534</v>
      </c>
      <c r="G223" s="195" t="s">
        <v>500</v>
      </c>
      <c r="H223" s="196">
        <v>119.19</v>
      </c>
      <c r="I223" s="197"/>
      <c r="J223" s="198">
        <f>ROUND(I223*H223,2)</f>
        <v>0</v>
      </c>
      <c r="K223" s="194" t="s">
        <v>466</v>
      </c>
      <c r="L223" s="60"/>
      <c r="M223" s="199" t="s">
        <v>22</v>
      </c>
      <c r="N223" s="205" t="s">
        <v>46</v>
      </c>
      <c r="O223" s="41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AR223" s="23" t="s">
        <v>253</v>
      </c>
      <c r="AT223" s="23" t="s">
        <v>208</v>
      </c>
      <c r="AU223" s="23" t="s">
        <v>84</v>
      </c>
      <c r="AY223" s="23" t="s">
        <v>205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24</v>
      </c>
      <c r="BK223" s="204">
        <f>ROUND(I223*H223,2)</f>
        <v>0</v>
      </c>
      <c r="BL223" s="23" t="s">
        <v>253</v>
      </c>
      <c r="BM223" s="23" t="s">
        <v>3535</v>
      </c>
    </row>
    <row r="224" spans="2:51" s="12" customFormat="1" ht="13.5">
      <c r="B224" s="220"/>
      <c r="C224" s="221"/>
      <c r="D224" s="222" t="s">
        <v>255</v>
      </c>
      <c r="E224" s="223" t="s">
        <v>22</v>
      </c>
      <c r="F224" s="224" t="s">
        <v>3536</v>
      </c>
      <c r="G224" s="221"/>
      <c r="H224" s="225">
        <v>119.19</v>
      </c>
      <c r="I224" s="226"/>
      <c r="J224" s="221"/>
      <c r="K224" s="221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255</v>
      </c>
      <c r="AU224" s="231" t="s">
        <v>84</v>
      </c>
      <c r="AV224" s="12" t="s">
        <v>84</v>
      </c>
      <c r="AW224" s="12" t="s">
        <v>39</v>
      </c>
      <c r="AX224" s="12" t="s">
        <v>24</v>
      </c>
      <c r="AY224" s="231" t="s">
        <v>205</v>
      </c>
    </row>
    <row r="225" spans="2:65" s="1" customFormat="1" ht="22.5" customHeight="1">
      <c r="B225" s="40"/>
      <c r="C225" s="238" t="s">
        <v>771</v>
      </c>
      <c r="D225" s="238" t="s">
        <v>202</v>
      </c>
      <c r="E225" s="239" t="s">
        <v>2560</v>
      </c>
      <c r="F225" s="240" t="s">
        <v>2561</v>
      </c>
      <c r="G225" s="241" t="s">
        <v>465</v>
      </c>
      <c r="H225" s="242">
        <v>0.372</v>
      </c>
      <c r="I225" s="243"/>
      <c r="J225" s="244">
        <f>ROUND(I225*H225,2)</f>
        <v>0</v>
      </c>
      <c r="K225" s="240" t="s">
        <v>466</v>
      </c>
      <c r="L225" s="245"/>
      <c r="M225" s="246" t="s">
        <v>22</v>
      </c>
      <c r="N225" s="247" t="s">
        <v>46</v>
      </c>
      <c r="O225" s="41"/>
      <c r="P225" s="206">
        <f>O225*H225</f>
        <v>0</v>
      </c>
      <c r="Q225" s="206">
        <v>0.55</v>
      </c>
      <c r="R225" s="206">
        <f>Q225*H225</f>
        <v>0.2046</v>
      </c>
      <c r="S225" s="206">
        <v>0</v>
      </c>
      <c r="T225" s="207">
        <f>S225*H225</f>
        <v>0</v>
      </c>
      <c r="AR225" s="23" t="s">
        <v>402</v>
      </c>
      <c r="AT225" s="23" t="s">
        <v>202</v>
      </c>
      <c r="AU225" s="23" t="s">
        <v>84</v>
      </c>
      <c r="AY225" s="23" t="s">
        <v>205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3" t="s">
        <v>24</v>
      </c>
      <c r="BK225" s="204">
        <f>ROUND(I225*H225,2)</f>
        <v>0</v>
      </c>
      <c r="BL225" s="23" t="s">
        <v>253</v>
      </c>
      <c r="BM225" s="23" t="s">
        <v>3537</v>
      </c>
    </row>
    <row r="226" spans="2:51" s="12" customFormat="1" ht="13.5">
      <c r="B226" s="220"/>
      <c r="C226" s="221"/>
      <c r="D226" s="222" t="s">
        <v>255</v>
      </c>
      <c r="E226" s="223" t="s">
        <v>22</v>
      </c>
      <c r="F226" s="224" t="s">
        <v>3538</v>
      </c>
      <c r="G226" s="221"/>
      <c r="H226" s="225">
        <v>0.372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255</v>
      </c>
      <c r="AU226" s="231" t="s">
        <v>84</v>
      </c>
      <c r="AV226" s="12" t="s">
        <v>84</v>
      </c>
      <c r="AW226" s="12" t="s">
        <v>39</v>
      </c>
      <c r="AX226" s="12" t="s">
        <v>24</v>
      </c>
      <c r="AY226" s="231" t="s">
        <v>205</v>
      </c>
    </row>
    <row r="227" spans="2:65" s="1" customFormat="1" ht="22.5" customHeight="1">
      <c r="B227" s="40"/>
      <c r="C227" s="238" t="s">
        <v>775</v>
      </c>
      <c r="D227" s="238" t="s">
        <v>202</v>
      </c>
      <c r="E227" s="239" t="s">
        <v>2564</v>
      </c>
      <c r="F227" s="240" t="s">
        <v>3539</v>
      </c>
      <c r="G227" s="241" t="s">
        <v>465</v>
      </c>
      <c r="H227" s="242">
        <v>2.384</v>
      </c>
      <c r="I227" s="243"/>
      <c r="J227" s="244">
        <f>ROUND(I227*H227,2)</f>
        <v>0</v>
      </c>
      <c r="K227" s="240" t="s">
        <v>466</v>
      </c>
      <c r="L227" s="245"/>
      <c r="M227" s="246" t="s">
        <v>22</v>
      </c>
      <c r="N227" s="247" t="s">
        <v>46</v>
      </c>
      <c r="O227" s="41"/>
      <c r="P227" s="206">
        <f>O227*H227</f>
        <v>0</v>
      </c>
      <c r="Q227" s="206">
        <v>0.55</v>
      </c>
      <c r="R227" s="206">
        <f>Q227*H227</f>
        <v>1.3112000000000001</v>
      </c>
      <c r="S227" s="206">
        <v>0</v>
      </c>
      <c r="T227" s="207">
        <f>S227*H227</f>
        <v>0</v>
      </c>
      <c r="AR227" s="23" t="s">
        <v>402</v>
      </c>
      <c r="AT227" s="23" t="s">
        <v>202</v>
      </c>
      <c r="AU227" s="23" t="s">
        <v>84</v>
      </c>
      <c r="AY227" s="23" t="s">
        <v>205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3" t="s">
        <v>24</v>
      </c>
      <c r="BK227" s="204">
        <f>ROUND(I227*H227,2)</f>
        <v>0</v>
      </c>
      <c r="BL227" s="23" t="s">
        <v>253</v>
      </c>
      <c r="BM227" s="23" t="s">
        <v>3540</v>
      </c>
    </row>
    <row r="228" spans="2:51" s="12" customFormat="1" ht="27">
      <c r="B228" s="220"/>
      <c r="C228" s="221"/>
      <c r="D228" s="210" t="s">
        <v>255</v>
      </c>
      <c r="E228" s="232" t="s">
        <v>22</v>
      </c>
      <c r="F228" s="233" t="s">
        <v>3541</v>
      </c>
      <c r="G228" s="221"/>
      <c r="H228" s="234">
        <v>2.056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255</v>
      </c>
      <c r="AU228" s="231" t="s">
        <v>84</v>
      </c>
      <c r="AV228" s="12" t="s">
        <v>84</v>
      </c>
      <c r="AW228" s="12" t="s">
        <v>39</v>
      </c>
      <c r="AX228" s="12" t="s">
        <v>75</v>
      </c>
      <c r="AY228" s="231" t="s">
        <v>205</v>
      </c>
    </row>
    <row r="229" spans="2:51" s="12" customFormat="1" ht="13.5">
      <c r="B229" s="220"/>
      <c r="C229" s="221"/>
      <c r="D229" s="210" t="s">
        <v>255</v>
      </c>
      <c r="E229" s="232" t="s">
        <v>22</v>
      </c>
      <c r="F229" s="233" t="s">
        <v>3542</v>
      </c>
      <c r="G229" s="221"/>
      <c r="H229" s="234">
        <v>0.328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255</v>
      </c>
      <c r="AU229" s="231" t="s">
        <v>84</v>
      </c>
      <c r="AV229" s="12" t="s">
        <v>84</v>
      </c>
      <c r="AW229" s="12" t="s">
        <v>39</v>
      </c>
      <c r="AX229" s="12" t="s">
        <v>75</v>
      </c>
      <c r="AY229" s="231" t="s">
        <v>205</v>
      </c>
    </row>
    <row r="230" spans="2:51" s="13" customFormat="1" ht="13.5">
      <c r="B230" s="248"/>
      <c r="C230" s="249"/>
      <c r="D230" s="222" t="s">
        <v>255</v>
      </c>
      <c r="E230" s="250" t="s">
        <v>22</v>
      </c>
      <c r="F230" s="251" t="s">
        <v>568</v>
      </c>
      <c r="G230" s="249"/>
      <c r="H230" s="252">
        <v>2.384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255</v>
      </c>
      <c r="AU230" s="258" t="s">
        <v>84</v>
      </c>
      <c r="AV230" s="13" t="s">
        <v>266</v>
      </c>
      <c r="AW230" s="13" t="s">
        <v>39</v>
      </c>
      <c r="AX230" s="13" t="s">
        <v>24</v>
      </c>
      <c r="AY230" s="258" t="s">
        <v>205</v>
      </c>
    </row>
    <row r="231" spans="2:65" s="1" customFormat="1" ht="22.5" customHeight="1">
      <c r="B231" s="40"/>
      <c r="C231" s="192" t="s">
        <v>782</v>
      </c>
      <c r="D231" s="192" t="s">
        <v>208</v>
      </c>
      <c r="E231" s="193" t="s">
        <v>2552</v>
      </c>
      <c r="F231" s="194" t="s">
        <v>3543</v>
      </c>
      <c r="G231" s="195" t="s">
        <v>494</v>
      </c>
      <c r="H231" s="196">
        <v>96.286</v>
      </c>
      <c r="I231" s="197"/>
      <c r="J231" s="198">
        <f>ROUND(I231*H231,2)</f>
        <v>0</v>
      </c>
      <c r="K231" s="194" t="s">
        <v>466</v>
      </c>
      <c r="L231" s="60"/>
      <c r="M231" s="199" t="s">
        <v>22</v>
      </c>
      <c r="N231" s="205" t="s">
        <v>46</v>
      </c>
      <c r="O231" s="41"/>
      <c r="P231" s="206">
        <f>O231*H231</f>
        <v>0</v>
      </c>
      <c r="Q231" s="206">
        <v>0.0161</v>
      </c>
      <c r="R231" s="206">
        <f>Q231*H231</f>
        <v>1.5502046</v>
      </c>
      <c r="S231" s="206">
        <v>0</v>
      </c>
      <c r="T231" s="207">
        <f>S231*H231</f>
        <v>0</v>
      </c>
      <c r="AR231" s="23" t="s">
        <v>253</v>
      </c>
      <c r="AT231" s="23" t="s">
        <v>208</v>
      </c>
      <c r="AU231" s="23" t="s">
        <v>84</v>
      </c>
      <c r="AY231" s="23" t="s">
        <v>205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3" t="s">
        <v>24</v>
      </c>
      <c r="BK231" s="204">
        <f>ROUND(I231*H231,2)</f>
        <v>0</v>
      </c>
      <c r="BL231" s="23" t="s">
        <v>253</v>
      </c>
      <c r="BM231" s="23" t="s">
        <v>3544</v>
      </c>
    </row>
    <row r="232" spans="2:51" s="12" customFormat="1" ht="13.5">
      <c r="B232" s="220"/>
      <c r="C232" s="221"/>
      <c r="D232" s="222" t="s">
        <v>255</v>
      </c>
      <c r="E232" s="223" t="s">
        <v>22</v>
      </c>
      <c r="F232" s="224" t="s">
        <v>3545</v>
      </c>
      <c r="G232" s="221"/>
      <c r="H232" s="225">
        <v>96.286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255</v>
      </c>
      <c r="AU232" s="231" t="s">
        <v>84</v>
      </c>
      <c r="AV232" s="12" t="s">
        <v>84</v>
      </c>
      <c r="AW232" s="12" t="s">
        <v>39</v>
      </c>
      <c r="AX232" s="12" t="s">
        <v>24</v>
      </c>
      <c r="AY232" s="231" t="s">
        <v>205</v>
      </c>
    </row>
    <row r="233" spans="2:65" s="1" customFormat="1" ht="22.5" customHeight="1">
      <c r="B233" s="40"/>
      <c r="C233" s="192" t="s">
        <v>787</v>
      </c>
      <c r="D233" s="192" t="s">
        <v>208</v>
      </c>
      <c r="E233" s="193" t="s">
        <v>3546</v>
      </c>
      <c r="F233" s="194" t="s">
        <v>3547</v>
      </c>
      <c r="G233" s="195" t="s">
        <v>494</v>
      </c>
      <c r="H233" s="196">
        <v>57.276</v>
      </c>
      <c r="I233" s="197"/>
      <c r="J233" s="198">
        <f>ROUND(I233*H233,2)</f>
        <v>0</v>
      </c>
      <c r="K233" s="194" t="s">
        <v>466</v>
      </c>
      <c r="L233" s="60"/>
      <c r="M233" s="199" t="s">
        <v>22</v>
      </c>
      <c r="N233" s="205" t="s">
        <v>46</v>
      </c>
      <c r="O233" s="41"/>
      <c r="P233" s="206">
        <f>O233*H233</f>
        <v>0</v>
      </c>
      <c r="Q233" s="206">
        <v>0</v>
      </c>
      <c r="R233" s="206">
        <f>Q233*H233</f>
        <v>0</v>
      </c>
      <c r="S233" s="206">
        <v>0.015</v>
      </c>
      <c r="T233" s="207">
        <f>S233*H233</f>
        <v>0.85914</v>
      </c>
      <c r="AR233" s="23" t="s">
        <v>253</v>
      </c>
      <c r="AT233" s="23" t="s">
        <v>208</v>
      </c>
      <c r="AU233" s="23" t="s">
        <v>84</v>
      </c>
      <c r="AY233" s="23" t="s">
        <v>205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3" t="s">
        <v>24</v>
      </c>
      <c r="BK233" s="204">
        <f>ROUND(I233*H233,2)</f>
        <v>0</v>
      </c>
      <c r="BL233" s="23" t="s">
        <v>253</v>
      </c>
      <c r="BM233" s="23" t="s">
        <v>3548</v>
      </c>
    </row>
    <row r="234" spans="2:51" s="12" customFormat="1" ht="13.5">
      <c r="B234" s="220"/>
      <c r="C234" s="221"/>
      <c r="D234" s="222" t="s">
        <v>255</v>
      </c>
      <c r="E234" s="223" t="s">
        <v>22</v>
      </c>
      <c r="F234" s="224" t="s">
        <v>3549</v>
      </c>
      <c r="G234" s="221"/>
      <c r="H234" s="225">
        <v>57.276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255</v>
      </c>
      <c r="AU234" s="231" t="s">
        <v>84</v>
      </c>
      <c r="AV234" s="12" t="s">
        <v>84</v>
      </c>
      <c r="AW234" s="12" t="s">
        <v>39</v>
      </c>
      <c r="AX234" s="12" t="s">
        <v>24</v>
      </c>
      <c r="AY234" s="231" t="s">
        <v>205</v>
      </c>
    </row>
    <row r="235" spans="2:65" s="1" customFormat="1" ht="22.5" customHeight="1">
      <c r="B235" s="40"/>
      <c r="C235" s="192" t="s">
        <v>792</v>
      </c>
      <c r="D235" s="192" t="s">
        <v>208</v>
      </c>
      <c r="E235" s="193" t="s">
        <v>3550</v>
      </c>
      <c r="F235" s="194" t="s">
        <v>3551</v>
      </c>
      <c r="G235" s="195" t="s">
        <v>465</v>
      </c>
      <c r="H235" s="196">
        <v>2.384</v>
      </c>
      <c r="I235" s="197"/>
      <c r="J235" s="198">
        <f>ROUND(I235*H235,2)</f>
        <v>0</v>
      </c>
      <c r="K235" s="194" t="s">
        <v>466</v>
      </c>
      <c r="L235" s="60"/>
      <c r="M235" s="199" t="s">
        <v>22</v>
      </c>
      <c r="N235" s="205" t="s">
        <v>46</v>
      </c>
      <c r="O235" s="41"/>
      <c r="P235" s="206">
        <f>O235*H235</f>
        <v>0</v>
      </c>
      <c r="Q235" s="206">
        <v>0.02337</v>
      </c>
      <c r="R235" s="206">
        <f>Q235*H235</f>
        <v>0.05571407999999999</v>
      </c>
      <c r="S235" s="206">
        <v>0</v>
      </c>
      <c r="T235" s="207">
        <f>S235*H235</f>
        <v>0</v>
      </c>
      <c r="AR235" s="23" t="s">
        <v>253</v>
      </c>
      <c r="AT235" s="23" t="s">
        <v>208</v>
      </c>
      <c r="AU235" s="23" t="s">
        <v>84</v>
      </c>
      <c r="AY235" s="23" t="s">
        <v>205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3" t="s">
        <v>24</v>
      </c>
      <c r="BK235" s="204">
        <f>ROUND(I235*H235,2)</f>
        <v>0</v>
      </c>
      <c r="BL235" s="23" t="s">
        <v>253</v>
      </c>
      <c r="BM235" s="23" t="s">
        <v>3552</v>
      </c>
    </row>
    <row r="236" spans="2:65" s="1" customFormat="1" ht="22.5" customHeight="1">
      <c r="B236" s="40"/>
      <c r="C236" s="192" t="s">
        <v>796</v>
      </c>
      <c r="D236" s="192" t="s">
        <v>208</v>
      </c>
      <c r="E236" s="193" t="s">
        <v>3553</v>
      </c>
      <c r="F236" s="194" t="s">
        <v>3554</v>
      </c>
      <c r="G236" s="195" t="s">
        <v>494</v>
      </c>
      <c r="H236" s="196">
        <v>0.748</v>
      </c>
      <c r="I236" s="197"/>
      <c r="J236" s="198">
        <f>ROUND(I236*H236,2)</f>
        <v>0</v>
      </c>
      <c r="K236" s="194" t="s">
        <v>466</v>
      </c>
      <c r="L236" s="60"/>
      <c r="M236" s="199" t="s">
        <v>22</v>
      </c>
      <c r="N236" s="205" t="s">
        <v>46</v>
      </c>
      <c r="O236" s="41"/>
      <c r="P236" s="206">
        <f>O236*H236</f>
        <v>0</v>
      </c>
      <c r="Q236" s="206">
        <v>0.01129</v>
      </c>
      <c r="R236" s="206">
        <f>Q236*H236</f>
        <v>0.00844492</v>
      </c>
      <c r="S236" s="206">
        <v>0</v>
      </c>
      <c r="T236" s="207">
        <f>S236*H236</f>
        <v>0</v>
      </c>
      <c r="AR236" s="23" t="s">
        <v>253</v>
      </c>
      <c r="AT236" s="23" t="s">
        <v>208</v>
      </c>
      <c r="AU236" s="23" t="s">
        <v>84</v>
      </c>
      <c r="AY236" s="23" t="s">
        <v>205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3" t="s">
        <v>24</v>
      </c>
      <c r="BK236" s="204">
        <f>ROUND(I236*H236,2)</f>
        <v>0</v>
      </c>
      <c r="BL236" s="23" t="s">
        <v>253</v>
      </c>
      <c r="BM236" s="23" t="s">
        <v>3555</v>
      </c>
    </row>
    <row r="237" spans="2:51" s="12" customFormat="1" ht="13.5">
      <c r="B237" s="220"/>
      <c r="C237" s="221"/>
      <c r="D237" s="222" t="s">
        <v>255</v>
      </c>
      <c r="E237" s="223" t="s">
        <v>22</v>
      </c>
      <c r="F237" s="224" t="s">
        <v>3556</v>
      </c>
      <c r="G237" s="221"/>
      <c r="H237" s="225">
        <v>0.748</v>
      </c>
      <c r="I237" s="226"/>
      <c r="J237" s="221"/>
      <c r="K237" s="221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255</v>
      </c>
      <c r="AU237" s="231" t="s">
        <v>84</v>
      </c>
      <c r="AV237" s="12" t="s">
        <v>84</v>
      </c>
      <c r="AW237" s="12" t="s">
        <v>39</v>
      </c>
      <c r="AX237" s="12" t="s">
        <v>24</v>
      </c>
      <c r="AY237" s="231" t="s">
        <v>205</v>
      </c>
    </row>
    <row r="238" spans="2:65" s="1" customFormat="1" ht="22.5" customHeight="1">
      <c r="B238" s="40"/>
      <c r="C238" s="192" t="s">
        <v>801</v>
      </c>
      <c r="D238" s="192" t="s">
        <v>208</v>
      </c>
      <c r="E238" s="193" t="s">
        <v>1743</v>
      </c>
      <c r="F238" s="194" t="s">
        <v>1744</v>
      </c>
      <c r="G238" s="195" t="s">
        <v>494</v>
      </c>
      <c r="H238" s="196">
        <v>0.748</v>
      </c>
      <c r="I238" s="197"/>
      <c r="J238" s="198">
        <f>ROUND(I238*H238,2)</f>
        <v>0</v>
      </c>
      <c r="K238" s="194" t="s">
        <v>466</v>
      </c>
      <c r="L238" s="60"/>
      <c r="M238" s="199" t="s">
        <v>22</v>
      </c>
      <c r="N238" s="205" t="s">
        <v>46</v>
      </c>
      <c r="O238" s="41"/>
      <c r="P238" s="206">
        <f>O238*H238</f>
        <v>0</v>
      </c>
      <c r="Q238" s="206">
        <v>0.00019</v>
      </c>
      <c r="R238" s="206">
        <f>Q238*H238</f>
        <v>0.00014212</v>
      </c>
      <c r="S238" s="206">
        <v>0</v>
      </c>
      <c r="T238" s="207">
        <f>S238*H238</f>
        <v>0</v>
      </c>
      <c r="AR238" s="23" t="s">
        <v>253</v>
      </c>
      <c r="AT238" s="23" t="s">
        <v>208</v>
      </c>
      <c r="AU238" s="23" t="s">
        <v>84</v>
      </c>
      <c r="AY238" s="23" t="s">
        <v>205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24</v>
      </c>
      <c r="BK238" s="204">
        <f>ROUND(I238*H238,2)</f>
        <v>0</v>
      </c>
      <c r="BL238" s="23" t="s">
        <v>253</v>
      </c>
      <c r="BM238" s="23" t="s">
        <v>3557</v>
      </c>
    </row>
    <row r="239" spans="2:65" s="1" customFormat="1" ht="22.5" customHeight="1">
      <c r="B239" s="40"/>
      <c r="C239" s="192" t="s">
        <v>805</v>
      </c>
      <c r="D239" s="192" t="s">
        <v>208</v>
      </c>
      <c r="E239" s="193" t="s">
        <v>2583</v>
      </c>
      <c r="F239" s="194" t="s">
        <v>2584</v>
      </c>
      <c r="G239" s="195" t="s">
        <v>1453</v>
      </c>
      <c r="H239" s="259"/>
      <c r="I239" s="197"/>
      <c r="J239" s="198">
        <f>ROUND(I239*H239,2)</f>
        <v>0</v>
      </c>
      <c r="K239" s="194" t="s">
        <v>466</v>
      </c>
      <c r="L239" s="60"/>
      <c r="M239" s="199" t="s">
        <v>22</v>
      </c>
      <c r="N239" s="205" t="s">
        <v>46</v>
      </c>
      <c r="O239" s="41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AR239" s="23" t="s">
        <v>253</v>
      </c>
      <c r="AT239" s="23" t="s">
        <v>208</v>
      </c>
      <c r="AU239" s="23" t="s">
        <v>84</v>
      </c>
      <c r="AY239" s="23" t="s">
        <v>205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3" t="s">
        <v>24</v>
      </c>
      <c r="BK239" s="204">
        <f>ROUND(I239*H239,2)</f>
        <v>0</v>
      </c>
      <c r="BL239" s="23" t="s">
        <v>253</v>
      </c>
      <c r="BM239" s="23" t="s">
        <v>3558</v>
      </c>
    </row>
    <row r="240" spans="2:63" s="10" customFormat="1" ht="29.85" customHeight="1">
      <c r="B240" s="175"/>
      <c r="C240" s="176"/>
      <c r="D240" s="189" t="s">
        <v>74</v>
      </c>
      <c r="E240" s="190" t="s">
        <v>1752</v>
      </c>
      <c r="F240" s="190" t="s">
        <v>1753</v>
      </c>
      <c r="G240" s="176"/>
      <c r="H240" s="176"/>
      <c r="I240" s="179"/>
      <c r="J240" s="191">
        <f>BK240</f>
        <v>0</v>
      </c>
      <c r="K240" s="176"/>
      <c r="L240" s="181"/>
      <c r="M240" s="182"/>
      <c r="N240" s="183"/>
      <c r="O240" s="183"/>
      <c r="P240" s="184">
        <f>SUM(P241:P244)</f>
        <v>0</v>
      </c>
      <c r="Q240" s="183"/>
      <c r="R240" s="184">
        <f>SUM(R241:R244)</f>
        <v>0.6539412</v>
      </c>
      <c r="S240" s="183"/>
      <c r="T240" s="185">
        <f>SUM(T241:T244)</f>
        <v>0</v>
      </c>
      <c r="AR240" s="186" t="s">
        <v>84</v>
      </c>
      <c r="AT240" s="187" t="s">
        <v>74</v>
      </c>
      <c r="AU240" s="187" t="s">
        <v>24</v>
      </c>
      <c r="AY240" s="186" t="s">
        <v>205</v>
      </c>
      <c r="BK240" s="188">
        <f>SUM(BK241:BK244)</f>
        <v>0</v>
      </c>
    </row>
    <row r="241" spans="2:65" s="1" customFormat="1" ht="22.5" customHeight="1">
      <c r="B241" s="40"/>
      <c r="C241" s="192" t="s">
        <v>810</v>
      </c>
      <c r="D241" s="192" t="s">
        <v>208</v>
      </c>
      <c r="E241" s="193" t="s">
        <v>3559</v>
      </c>
      <c r="F241" s="194" t="s">
        <v>3560</v>
      </c>
      <c r="G241" s="195" t="s">
        <v>494</v>
      </c>
      <c r="H241" s="196">
        <v>47.08</v>
      </c>
      <c r="I241" s="197"/>
      <c r="J241" s="198">
        <f>ROUND(I241*H241,2)</f>
        <v>0</v>
      </c>
      <c r="K241" s="194" t="s">
        <v>466</v>
      </c>
      <c r="L241" s="60"/>
      <c r="M241" s="199" t="s">
        <v>22</v>
      </c>
      <c r="N241" s="205" t="s">
        <v>46</v>
      </c>
      <c r="O241" s="41"/>
      <c r="P241" s="206">
        <f>O241*H241</f>
        <v>0</v>
      </c>
      <c r="Q241" s="206">
        <v>0.01379</v>
      </c>
      <c r="R241" s="206">
        <f>Q241*H241</f>
        <v>0.6492332</v>
      </c>
      <c r="S241" s="206">
        <v>0</v>
      </c>
      <c r="T241" s="207">
        <f>S241*H241</f>
        <v>0</v>
      </c>
      <c r="AR241" s="23" t="s">
        <v>253</v>
      </c>
      <c r="AT241" s="23" t="s">
        <v>208</v>
      </c>
      <c r="AU241" s="23" t="s">
        <v>84</v>
      </c>
      <c r="AY241" s="23" t="s">
        <v>205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3" t="s">
        <v>24</v>
      </c>
      <c r="BK241" s="204">
        <f>ROUND(I241*H241,2)</f>
        <v>0</v>
      </c>
      <c r="BL241" s="23" t="s">
        <v>253</v>
      </c>
      <c r="BM241" s="23" t="s">
        <v>3561</v>
      </c>
    </row>
    <row r="242" spans="2:51" s="12" customFormat="1" ht="13.5">
      <c r="B242" s="220"/>
      <c r="C242" s="221"/>
      <c r="D242" s="222" t="s">
        <v>255</v>
      </c>
      <c r="E242" s="223" t="s">
        <v>22</v>
      </c>
      <c r="F242" s="224" t="s">
        <v>3433</v>
      </c>
      <c r="G242" s="221"/>
      <c r="H242" s="225">
        <v>47.08</v>
      </c>
      <c r="I242" s="226"/>
      <c r="J242" s="221"/>
      <c r="K242" s="221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255</v>
      </c>
      <c r="AU242" s="231" t="s">
        <v>84</v>
      </c>
      <c r="AV242" s="12" t="s">
        <v>84</v>
      </c>
      <c r="AW242" s="12" t="s">
        <v>39</v>
      </c>
      <c r="AX242" s="12" t="s">
        <v>24</v>
      </c>
      <c r="AY242" s="231" t="s">
        <v>205</v>
      </c>
    </row>
    <row r="243" spans="2:65" s="1" customFormat="1" ht="22.5" customHeight="1">
      <c r="B243" s="40"/>
      <c r="C243" s="192" t="s">
        <v>815</v>
      </c>
      <c r="D243" s="192" t="s">
        <v>208</v>
      </c>
      <c r="E243" s="193" t="s">
        <v>3562</v>
      </c>
      <c r="F243" s="194" t="s">
        <v>3563</v>
      </c>
      <c r="G243" s="195" t="s">
        <v>494</v>
      </c>
      <c r="H243" s="196">
        <v>47.08</v>
      </c>
      <c r="I243" s="197"/>
      <c r="J243" s="198">
        <f>ROUND(I243*H243,2)</f>
        <v>0</v>
      </c>
      <c r="K243" s="194" t="s">
        <v>466</v>
      </c>
      <c r="L243" s="60"/>
      <c r="M243" s="199" t="s">
        <v>22</v>
      </c>
      <c r="N243" s="205" t="s">
        <v>46</v>
      </c>
      <c r="O243" s="41"/>
      <c r="P243" s="206">
        <f>O243*H243</f>
        <v>0</v>
      </c>
      <c r="Q243" s="206">
        <v>0.0001</v>
      </c>
      <c r="R243" s="206">
        <f>Q243*H243</f>
        <v>0.004708</v>
      </c>
      <c r="S243" s="206">
        <v>0</v>
      </c>
      <c r="T243" s="207">
        <f>S243*H243</f>
        <v>0</v>
      </c>
      <c r="AR243" s="23" t="s">
        <v>253</v>
      </c>
      <c r="AT243" s="23" t="s">
        <v>208</v>
      </c>
      <c r="AU243" s="23" t="s">
        <v>84</v>
      </c>
      <c r="AY243" s="23" t="s">
        <v>205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3" t="s">
        <v>24</v>
      </c>
      <c r="BK243" s="204">
        <f>ROUND(I243*H243,2)</f>
        <v>0</v>
      </c>
      <c r="BL243" s="23" t="s">
        <v>253</v>
      </c>
      <c r="BM243" s="23" t="s">
        <v>3564</v>
      </c>
    </row>
    <row r="244" spans="2:65" s="1" customFormat="1" ht="22.5" customHeight="1">
      <c r="B244" s="40"/>
      <c r="C244" s="192" t="s">
        <v>820</v>
      </c>
      <c r="D244" s="192" t="s">
        <v>208</v>
      </c>
      <c r="E244" s="193" t="s">
        <v>3565</v>
      </c>
      <c r="F244" s="194" t="s">
        <v>3566</v>
      </c>
      <c r="G244" s="195" t="s">
        <v>1453</v>
      </c>
      <c r="H244" s="259"/>
      <c r="I244" s="197"/>
      <c r="J244" s="198">
        <f>ROUND(I244*H244,2)</f>
        <v>0</v>
      </c>
      <c r="K244" s="194" t="s">
        <v>466</v>
      </c>
      <c r="L244" s="60"/>
      <c r="M244" s="199" t="s">
        <v>22</v>
      </c>
      <c r="N244" s="205" t="s">
        <v>46</v>
      </c>
      <c r="O244" s="41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AR244" s="23" t="s">
        <v>253</v>
      </c>
      <c r="AT244" s="23" t="s">
        <v>208</v>
      </c>
      <c r="AU244" s="23" t="s">
        <v>84</v>
      </c>
      <c r="AY244" s="23" t="s">
        <v>205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3" t="s">
        <v>24</v>
      </c>
      <c r="BK244" s="204">
        <f>ROUND(I244*H244,2)</f>
        <v>0</v>
      </c>
      <c r="BL244" s="23" t="s">
        <v>253</v>
      </c>
      <c r="BM244" s="23" t="s">
        <v>3567</v>
      </c>
    </row>
    <row r="245" spans="2:63" s="10" customFormat="1" ht="29.85" customHeight="1">
      <c r="B245" s="175"/>
      <c r="C245" s="176"/>
      <c r="D245" s="189" t="s">
        <v>74</v>
      </c>
      <c r="E245" s="190" t="s">
        <v>1759</v>
      </c>
      <c r="F245" s="190" t="s">
        <v>1760</v>
      </c>
      <c r="G245" s="176"/>
      <c r="H245" s="176"/>
      <c r="I245" s="179"/>
      <c r="J245" s="191">
        <f>BK245</f>
        <v>0</v>
      </c>
      <c r="K245" s="176"/>
      <c r="L245" s="181"/>
      <c r="M245" s="182"/>
      <c r="N245" s="183"/>
      <c r="O245" s="183"/>
      <c r="P245" s="184">
        <f>SUM(P246:P263)</f>
        <v>0</v>
      </c>
      <c r="Q245" s="183"/>
      <c r="R245" s="184">
        <f>SUM(R246:R263)</f>
        <v>0.541561</v>
      </c>
      <c r="S245" s="183"/>
      <c r="T245" s="185">
        <f>SUM(T246:T263)</f>
        <v>0.36671236</v>
      </c>
      <c r="AR245" s="186" t="s">
        <v>84</v>
      </c>
      <c r="AT245" s="187" t="s">
        <v>74</v>
      </c>
      <c r="AU245" s="187" t="s">
        <v>24</v>
      </c>
      <c r="AY245" s="186" t="s">
        <v>205</v>
      </c>
      <c r="BK245" s="188">
        <f>SUM(BK246:BK263)</f>
        <v>0</v>
      </c>
    </row>
    <row r="246" spans="2:65" s="1" customFormat="1" ht="22.5" customHeight="1">
      <c r="B246" s="40"/>
      <c r="C246" s="192" t="s">
        <v>825</v>
      </c>
      <c r="D246" s="192" t="s">
        <v>208</v>
      </c>
      <c r="E246" s="193" t="s">
        <v>3568</v>
      </c>
      <c r="F246" s="194" t="s">
        <v>3569</v>
      </c>
      <c r="G246" s="195" t="s">
        <v>494</v>
      </c>
      <c r="H246" s="196">
        <v>57.276</v>
      </c>
      <c r="I246" s="197"/>
      <c r="J246" s="198">
        <f>ROUND(I246*H246,2)</f>
        <v>0</v>
      </c>
      <c r="K246" s="194" t="s">
        <v>466</v>
      </c>
      <c r="L246" s="60"/>
      <c r="M246" s="199" t="s">
        <v>22</v>
      </c>
      <c r="N246" s="205" t="s">
        <v>46</v>
      </c>
      <c r="O246" s="41"/>
      <c r="P246" s="206">
        <f>O246*H246</f>
        <v>0</v>
      </c>
      <c r="Q246" s="206">
        <v>0</v>
      </c>
      <c r="R246" s="206">
        <f>Q246*H246</f>
        <v>0</v>
      </c>
      <c r="S246" s="206">
        <v>0.00571</v>
      </c>
      <c r="T246" s="207">
        <f>S246*H246</f>
        <v>0.32704596</v>
      </c>
      <c r="AR246" s="23" t="s">
        <v>253</v>
      </c>
      <c r="AT246" s="23" t="s">
        <v>208</v>
      </c>
      <c r="AU246" s="23" t="s">
        <v>84</v>
      </c>
      <c r="AY246" s="23" t="s">
        <v>205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24</v>
      </c>
      <c r="BK246" s="204">
        <f>ROUND(I246*H246,2)</f>
        <v>0</v>
      </c>
      <c r="BL246" s="23" t="s">
        <v>253</v>
      </c>
      <c r="BM246" s="23" t="s">
        <v>3570</v>
      </c>
    </row>
    <row r="247" spans="2:65" s="1" customFormat="1" ht="22.5" customHeight="1">
      <c r="B247" s="40"/>
      <c r="C247" s="192" t="s">
        <v>829</v>
      </c>
      <c r="D247" s="192" t="s">
        <v>208</v>
      </c>
      <c r="E247" s="193" t="s">
        <v>1778</v>
      </c>
      <c r="F247" s="194" t="s">
        <v>1779</v>
      </c>
      <c r="G247" s="195" t="s">
        <v>500</v>
      </c>
      <c r="H247" s="196">
        <v>2</v>
      </c>
      <c r="I247" s="197"/>
      <c r="J247" s="198">
        <f>ROUND(I247*H247,2)</f>
        <v>0</v>
      </c>
      <c r="K247" s="194" t="s">
        <v>466</v>
      </c>
      <c r="L247" s="60"/>
      <c r="M247" s="199" t="s">
        <v>22</v>
      </c>
      <c r="N247" s="205" t="s">
        <v>46</v>
      </c>
      <c r="O247" s="41"/>
      <c r="P247" s="206">
        <f>O247*H247</f>
        <v>0</v>
      </c>
      <c r="Q247" s="206">
        <v>0</v>
      </c>
      <c r="R247" s="206">
        <f>Q247*H247</f>
        <v>0</v>
      </c>
      <c r="S247" s="206">
        <v>0.00167</v>
      </c>
      <c r="T247" s="207">
        <f>S247*H247</f>
        <v>0.00334</v>
      </c>
      <c r="AR247" s="23" t="s">
        <v>253</v>
      </c>
      <c r="AT247" s="23" t="s">
        <v>208</v>
      </c>
      <c r="AU247" s="23" t="s">
        <v>84</v>
      </c>
      <c r="AY247" s="23" t="s">
        <v>205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3" t="s">
        <v>24</v>
      </c>
      <c r="BK247" s="204">
        <f>ROUND(I247*H247,2)</f>
        <v>0</v>
      </c>
      <c r="BL247" s="23" t="s">
        <v>253</v>
      </c>
      <c r="BM247" s="23" t="s">
        <v>3571</v>
      </c>
    </row>
    <row r="248" spans="2:51" s="12" customFormat="1" ht="13.5">
      <c r="B248" s="220"/>
      <c r="C248" s="221"/>
      <c r="D248" s="222" t="s">
        <v>255</v>
      </c>
      <c r="E248" s="223" t="s">
        <v>22</v>
      </c>
      <c r="F248" s="224" t="s">
        <v>3572</v>
      </c>
      <c r="G248" s="221"/>
      <c r="H248" s="225">
        <v>2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255</v>
      </c>
      <c r="AU248" s="231" t="s">
        <v>84</v>
      </c>
      <c r="AV248" s="12" t="s">
        <v>84</v>
      </c>
      <c r="AW248" s="12" t="s">
        <v>39</v>
      </c>
      <c r="AX248" s="12" t="s">
        <v>24</v>
      </c>
      <c r="AY248" s="231" t="s">
        <v>205</v>
      </c>
    </row>
    <row r="249" spans="2:65" s="1" customFormat="1" ht="22.5" customHeight="1">
      <c r="B249" s="40"/>
      <c r="C249" s="192" t="s">
        <v>835</v>
      </c>
      <c r="D249" s="192" t="s">
        <v>208</v>
      </c>
      <c r="E249" s="193" t="s">
        <v>3573</v>
      </c>
      <c r="F249" s="194" t="s">
        <v>3574</v>
      </c>
      <c r="G249" s="195" t="s">
        <v>500</v>
      </c>
      <c r="H249" s="196">
        <v>8.88</v>
      </c>
      <c r="I249" s="197"/>
      <c r="J249" s="198">
        <f>ROUND(I249*H249,2)</f>
        <v>0</v>
      </c>
      <c r="K249" s="194" t="s">
        <v>466</v>
      </c>
      <c r="L249" s="60"/>
      <c r="M249" s="199" t="s">
        <v>22</v>
      </c>
      <c r="N249" s="205" t="s">
        <v>46</v>
      </c>
      <c r="O249" s="41"/>
      <c r="P249" s="206">
        <f>O249*H249</f>
        <v>0</v>
      </c>
      <c r="Q249" s="206">
        <v>0</v>
      </c>
      <c r="R249" s="206">
        <f>Q249*H249</f>
        <v>0</v>
      </c>
      <c r="S249" s="206">
        <v>0.0026</v>
      </c>
      <c r="T249" s="207">
        <f>S249*H249</f>
        <v>0.023088</v>
      </c>
      <c r="AR249" s="23" t="s">
        <v>253</v>
      </c>
      <c r="AT249" s="23" t="s">
        <v>208</v>
      </c>
      <c r="AU249" s="23" t="s">
        <v>84</v>
      </c>
      <c r="AY249" s="23" t="s">
        <v>205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3" t="s">
        <v>24</v>
      </c>
      <c r="BK249" s="204">
        <f>ROUND(I249*H249,2)</f>
        <v>0</v>
      </c>
      <c r="BL249" s="23" t="s">
        <v>253</v>
      </c>
      <c r="BM249" s="23" t="s">
        <v>3575</v>
      </c>
    </row>
    <row r="250" spans="2:65" s="1" customFormat="1" ht="22.5" customHeight="1">
      <c r="B250" s="40"/>
      <c r="C250" s="192" t="s">
        <v>840</v>
      </c>
      <c r="D250" s="192" t="s">
        <v>208</v>
      </c>
      <c r="E250" s="193" t="s">
        <v>1782</v>
      </c>
      <c r="F250" s="194" t="s">
        <v>1783</v>
      </c>
      <c r="G250" s="195" t="s">
        <v>500</v>
      </c>
      <c r="H250" s="196">
        <v>3.36</v>
      </c>
      <c r="I250" s="197"/>
      <c r="J250" s="198">
        <f>ROUND(I250*H250,2)</f>
        <v>0</v>
      </c>
      <c r="K250" s="194" t="s">
        <v>466</v>
      </c>
      <c r="L250" s="60"/>
      <c r="M250" s="199" t="s">
        <v>22</v>
      </c>
      <c r="N250" s="205" t="s">
        <v>46</v>
      </c>
      <c r="O250" s="41"/>
      <c r="P250" s="206">
        <f>O250*H250</f>
        <v>0</v>
      </c>
      <c r="Q250" s="206">
        <v>0</v>
      </c>
      <c r="R250" s="206">
        <f>Q250*H250</f>
        <v>0</v>
      </c>
      <c r="S250" s="206">
        <v>0.00394</v>
      </c>
      <c r="T250" s="207">
        <f>S250*H250</f>
        <v>0.013238399999999999</v>
      </c>
      <c r="AR250" s="23" t="s">
        <v>253</v>
      </c>
      <c r="AT250" s="23" t="s">
        <v>208</v>
      </c>
      <c r="AU250" s="23" t="s">
        <v>84</v>
      </c>
      <c r="AY250" s="23" t="s">
        <v>205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24</v>
      </c>
      <c r="BK250" s="204">
        <f>ROUND(I250*H250,2)</f>
        <v>0</v>
      </c>
      <c r="BL250" s="23" t="s">
        <v>253</v>
      </c>
      <c r="BM250" s="23" t="s">
        <v>3576</v>
      </c>
    </row>
    <row r="251" spans="2:65" s="1" customFormat="1" ht="31.5" customHeight="1">
      <c r="B251" s="40"/>
      <c r="C251" s="192" t="s">
        <v>844</v>
      </c>
      <c r="D251" s="192" t="s">
        <v>208</v>
      </c>
      <c r="E251" s="193" t="s">
        <v>3577</v>
      </c>
      <c r="F251" s="194" t="s">
        <v>3578</v>
      </c>
      <c r="G251" s="195" t="s">
        <v>494</v>
      </c>
      <c r="H251" s="196">
        <v>39.01</v>
      </c>
      <c r="I251" s="197"/>
      <c r="J251" s="198">
        <f>ROUND(I251*H251,2)</f>
        <v>0</v>
      </c>
      <c r="K251" s="194" t="s">
        <v>466</v>
      </c>
      <c r="L251" s="60"/>
      <c r="M251" s="199" t="s">
        <v>22</v>
      </c>
      <c r="N251" s="205" t="s">
        <v>46</v>
      </c>
      <c r="O251" s="41"/>
      <c r="P251" s="206">
        <f>O251*H251</f>
        <v>0</v>
      </c>
      <c r="Q251" s="206">
        <v>0.0076</v>
      </c>
      <c r="R251" s="206">
        <f>Q251*H251</f>
        <v>0.29647599999999996</v>
      </c>
      <c r="S251" s="206">
        <v>0</v>
      </c>
      <c r="T251" s="207">
        <f>S251*H251</f>
        <v>0</v>
      </c>
      <c r="AR251" s="23" t="s">
        <v>253</v>
      </c>
      <c r="AT251" s="23" t="s">
        <v>208</v>
      </c>
      <c r="AU251" s="23" t="s">
        <v>84</v>
      </c>
      <c r="AY251" s="23" t="s">
        <v>205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3" t="s">
        <v>24</v>
      </c>
      <c r="BK251" s="204">
        <f>ROUND(I251*H251,2)</f>
        <v>0</v>
      </c>
      <c r="BL251" s="23" t="s">
        <v>253</v>
      </c>
      <c r="BM251" s="23" t="s">
        <v>3579</v>
      </c>
    </row>
    <row r="252" spans="2:51" s="12" customFormat="1" ht="13.5">
      <c r="B252" s="220"/>
      <c r="C252" s="221"/>
      <c r="D252" s="222" t="s">
        <v>255</v>
      </c>
      <c r="E252" s="223" t="s">
        <v>22</v>
      </c>
      <c r="F252" s="224" t="s">
        <v>3580</v>
      </c>
      <c r="G252" s="221"/>
      <c r="H252" s="225">
        <v>39.01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255</v>
      </c>
      <c r="AU252" s="231" t="s">
        <v>84</v>
      </c>
      <c r="AV252" s="12" t="s">
        <v>84</v>
      </c>
      <c r="AW252" s="12" t="s">
        <v>39</v>
      </c>
      <c r="AX252" s="12" t="s">
        <v>24</v>
      </c>
      <c r="AY252" s="231" t="s">
        <v>205</v>
      </c>
    </row>
    <row r="253" spans="2:65" s="1" customFormat="1" ht="22.5" customHeight="1">
      <c r="B253" s="40"/>
      <c r="C253" s="192" t="s">
        <v>849</v>
      </c>
      <c r="D253" s="192" t="s">
        <v>208</v>
      </c>
      <c r="E253" s="193" t="s">
        <v>1786</v>
      </c>
      <c r="F253" s="194" t="s">
        <v>1787</v>
      </c>
      <c r="G253" s="195" t="s">
        <v>500</v>
      </c>
      <c r="H253" s="196">
        <v>26.2</v>
      </c>
      <c r="I253" s="197"/>
      <c r="J253" s="198">
        <f>ROUND(I253*H253,2)</f>
        <v>0</v>
      </c>
      <c r="K253" s="194" t="s">
        <v>466</v>
      </c>
      <c r="L253" s="60"/>
      <c r="M253" s="199" t="s">
        <v>22</v>
      </c>
      <c r="N253" s="205" t="s">
        <v>46</v>
      </c>
      <c r="O253" s="41"/>
      <c r="P253" s="206">
        <f>O253*H253</f>
        <v>0</v>
      </c>
      <c r="Q253" s="206">
        <v>0.00433</v>
      </c>
      <c r="R253" s="206">
        <f>Q253*H253</f>
        <v>0.11344599999999999</v>
      </c>
      <c r="S253" s="206">
        <v>0</v>
      </c>
      <c r="T253" s="207">
        <f>S253*H253</f>
        <v>0</v>
      </c>
      <c r="AR253" s="23" t="s">
        <v>253</v>
      </c>
      <c r="AT253" s="23" t="s">
        <v>208</v>
      </c>
      <c r="AU253" s="23" t="s">
        <v>84</v>
      </c>
      <c r="AY253" s="23" t="s">
        <v>205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3" t="s">
        <v>24</v>
      </c>
      <c r="BK253" s="204">
        <f>ROUND(I253*H253,2)</f>
        <v>0</v>
      </c>
      <c r="BL253" s="23" t="s">
        <v>253</v>
      </c>
      <c r="BM253" s="23" t="s">
        <v>3581</v>
      </c>
    </row>
    <row r="254" spans="2:51" s="12" customFormat="1" ht="13.5">
      <c r="B254" s="220"/>
      <c r="C254" s="221"/>
      <c r="D254" s="222" t="s">
        <v>255</v>
      </c>
      <c r="E254" s="223" t="s">
        <v>22</v>
      </c>
      <c r="F254" s="224" t="s">
        <v>3582</v>
      </c>
      <c r="G254" s="221"/>
      <c r="H254" s="225">
        <v>26.2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255</v>
      </c>
      <c r="AU254" s="231" t="s">
        <v>84</v>
      </c>
      <c r="AV254" s="12" t="s">
        <v>84</v>
      </c>
      <c r="AW254" s="12" t="s">
        <v>39</v>
      </c>
      <c r="AX254" s="12" t="s">
        <v>24</v>
      </c>
      <c r="AY254" s="231" t="s">
        <v>205</v>
      </c>
    </row>
    <row r="255" spans="2:65" s="1" customFormat="1" ht="22.5" customHeight="1">
      <c r="B255" s="40"/>
      <c r="C255" s="192" t="s">
        <v>853</v>
      </c>
      <c r="D255" s="192" t="s">
        <v>208</v>
      </c>
      <c r="E255" s="193" t="s">
        <v>3583</v>
      </c>
      <c r="F255" s="194" t="s">
        <v>3584</v>
      </c>
      <c r="G255" s="195" t="s">
        <v>500</v>
      </c>
      <c r="H255" s="196">
        <v>28.3</v>
      </c>
      <c r="I255" s="197"/>
      <c r="J255" s="198">
        <f>ROUND(I255*H255,2)</f>
        <v>0</v>
      </c>
      <c r="K255" s="194" t="s">
        <v>466</v>
      </c>
      <c r="L255" s="60"/>
      <c r="M255" s="199" t="s">
        <v>22</v>
      </c>
      <c r="N255" s="205" t="s">
        <v>46</v>
      </c>
      <c r="O255" s="41"/>
      <c r="P255" s="206">
        <f>O255*H255</f>
        <v>0</v>
      </c>
      <c r="Q255" s="206">
        <v>0.00227</v>
      </c>
      <c r="R255" s="206">
        <f>Q255*H255</f>
        <v>0.06424099999999999</v>
      </c>
      <c r="S255" s="206">
        <v>0</v>
      </c>
      <c r="T255" s="207">
        <f>S255*H255</f>
        <v>0</v>
      </c>
      <c r="AR255" s="23" t="s">
        <v>253</v>
      </c>
      <c r="AT255" s="23" t="s">
        <v>208</v>
      </c>
      <c r="AU255" s="23" t="s">
        <v>84</v>
      </c>
      <c r="AY255" s="23" t="s">
        <v>205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24</v>
      </c>
      <c r="BK255" s="204">
        <f>ROUND(I255*H255,2)</f>
        <v>0</v>
      </c>
      <c r="BL255" s="23" t="s">
        <v>253</v>
      </c>
      <c r="BM255" s="23" t="s">
        <v>3585</v>
      </c>
    </row>
    <row r="256" spans="2:51" s="12" customFormat="1" ht="13.5">
      <c r="B256" s="220"/>
      <c r="C256" s="221"/>
      <c r="D256" s="222" t="s">
        <v>255</v>
      </c>
      <c r="E256" s="223" t="s">
        <v>22</v>
      </c>
      <c r="F256" s="224" t="s">
        <v>3586</v>
      </c>
      <c r="G256" s="221"/>
      <c r="H256" s="225">
        <v>28.3</v>
      </c>
      <c r="I256" s="226"/>
      <c r="J256" s="221"/>
      <c r="K256" s="221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255</v>
      </c>
      <c r="AU256" s="231" t="s">
        <v>84</v>
      </c>
      <c r="AV256" s="12" t="s">
        <v>84</v>
      </c>
      <c r="AW256" s="12" t="s">
        <v>39</v>
      </c>
      <c r="AX256" s="12" t="s">
        <v>24</v>
      </c>
      <c r="AY256" s="231" t="s">
        <v>205</v>
      </c>
    </row>
    <row r="257" spans="2:65" s="1" customFormat="1" ht="22.5" customHeight="1">
      <c r="B257" s="40"/>
      <c r="C257" s="192" t="s">
        <v>858</v>
      </c>
      <c r="D257" s="192" t="s">
        <v>208</v>
      </c>
      <c r="E257" s="193" t="s">
        <v>1811</v>
      </c>
      <c r="F257" s="194" t="s">
        <v>3587</v>
      </c>
      <c r="G257" s="195" t="s">
        <v>500</v>
      </c>
      <c r="H257" s="196">
        <v>4.4</v>
      </c>
      <c r="I257" s="197"/>
      <c r="J257" s="198">
        <f>ROUND(I257*H257,2)</f>
        <v>0</v>
      </c>
      <c r="K257" s="194" t="s">
        <v>466</v>
      </c>
      <c r="L257" s="60"/>
      <c r="M257" s="199" t="s">
        <v>22</v>
      </c>
      <c r="N257" s="205" t="s">
        <v>46</v>
      </c>
      <c r="O257" s="41"/>
      <c r="P257" s="206">
        <f>O257*H257</f>
        <v>0</v>
      </c>
      <c r="Q257" s="206">
        <v>0.00051</v>
      </c>
      <c r="R257" s="206">
        <f>Q257*H257</f>
        <v>0.0022440000000000003</v>
      </c>
      <c r="S257" s="206">
        <v>0</v>
      </c>
      <c r="T257" s="207">
        <f>S257*H257</f>
        <v>0</v>
      </c>
      <c r="AR257" s="23" t="s">
        <v>253</v>
      </c>
      <c r="AT257" s="23" t="s">
        <v>208</v>
      </c>
      <c r="AU257" s="23" t="s">
        <v>84</v>
      </c>
      <c r="AY257" s="23" t="s">
        <v>205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3" t="s">
        <v>24</v>
      </c>
      <c r="BK257" s="204">
        <f>ROUND(I257*H257,2)</f>
        <v>0</v>
      </c>
      <c r="BL257" s="23" t="s">
        <v>253</v>
      </c>
      <c r="BM257" s="23" t="s">
        <v>3588</v>
      </c>
    </row>
    <row r="258" spans="2:51" s="12" customFormat="1" ht="13.5">
      <c r="B258" s="220"/>
      <c r="C258" s="221"/>
      <c r="D258" s="222" t="s">
        <v>255</v>
      </c>
      <c r="E258" s="223" t="s">
        <v>22</v>
      </c>
      <c r="F258" s="224" t="s">
        <v>3589</v>
      </c>
      <c r="G258" s="221"/>
      <c r="H258" s="225">
        <v>4.4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255</v>
      </c>
      <c r="AU258" s="231" t="s">
        <v>84</v>
      </c>
      <c r="AV258" s="12" t="s">
        <v>84</v>
      </c>
      <c r="AW258" s="12" t="s">
        <v>39</v>
      </c>
      <c r="AX258" s="12" t="s">
        <v>24</v>
      </c>
      <c r="AY258" s="231" t="s">
        <v>205</v>
      </c>
    </row>
    <row r="259" spans="2:65" s="1" customFormat="1" ht="22.5" customHeight="1">
      <c r="B259" s="40"/>
      <c r="C259" s="192" t="s">
        <v>863</v>
      </c>
      <c r="D259" s="192" t="s">
        <v>208</v>
      </c>
      <c r="E259" s="193" t="s">
        <v>1832</v>
      </c>
      <c r="F259" s="194" t="s">
        <v>1833</v>
      </c>
      <c r="G259" s="195" t="s">
        <v>500</v>
      </c>
      <c r="H259" s="196">
        <v>28.4</v>
      </c>
      <c r="I259" s="197"/>
      <c r="J259" s="198">
        <f>ROUND(I259*H259,2)</f>
        <v>0</v>
      </c>
      <c r="K259" s="194" t="s">
        <v>466</v>
      </c>
      <c r="L259" s="60"/>
      <c r="M259" s="199" t="s">
        <v>22</v>
      </c>
      <c r="N259" s="205" t="s">
        <v>46</v>
      </c>
      <c r="O259" s="41"/>
      <c r="P259" s="206">
        <f>O259*H259</f>
        <v>0</v>
      </c>
      <c r="Q259" s="206">
        <v>0.00171</v>
      </c>
      <c r="R259" s="206">
        <f>Q259*H259</f>
        <v>0.048563999999999996</v>
      </c>
      <c r="S259" s="206">
        <v>0</v>
      </c>
      <c r="T259" s="207">
        <f>S259*H259</f>
        <v>0</v>
      </c>
      <c r="AR259" s="23" t="s">
        <v>253</v>
      </c>
      <c r="AT259" s="23" t="s">
        <v>208</v>
      </c>
      <c r="AU259" s="23" t="s">
        <v>84</v>
      </c>
      <c r="AY259" s="23" t="s">
        <v>205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3" t="s">
        <v>24</v>
      </c>
      <c r="BK259" s="204">
        <f>ROUND(I259*H259,2)</f>
        <v>0</v>
      </c>
      <c r="BL259" s="23" t="s">
        <v>253</v>
      </c>
      <c r="BM259" s="23" t="s">
        <v>3590</v>
      </c>
    </row>
    <row r="260" spans="2:51" s="12" customFormat="1" ht="13.5">
      <c r="B260" s="220"/>
      <c r="C260" s="221"/>
      <c r="D260" s="222" t="s">
        <v>255</v>
      </c>
      <c r="E260" s="223" t="s">
        <v>22</v>
      </c>
      <c r="F260" s="224" t="s">
        <v>3591</v>
      </c>
      <c r="G260" s="221"/>
      <c r="H260" s="225">
        <v>28.4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255</v>
      </c>
      <c r="AU260" s="231" t="s">
        <v>84</v>
      </c>
      <c r="AV260" s="12" t="s">
        <v>84</v>
      </c>
      <c r="AW260" s="12" t="s">
        <v>39</v>
      </c>
      <c r="AX260" s="12" t="s">
        <v>24</v>
      </c>
      <c r="AY260" s="231" t="s">
        <v>205</v>
      </c>
    </row>
    <row r="261" spans="2:65" s="1" customFormat="1" ht="22.5" customHeight="1">
      <c r="B261" s="40"/>
      <c r="C261" s="192" t="s">
        <v>869</v>
      </c>
      <c r="D261" s="192" t="s">
        <v>208</v>
      </c>
      <c r="E261" s="193" t="s">
        <v>1837</v>
      </c>
      <c r="F261" s="194" t="s">
        <v>1838</v>
      </c>
      <c r="G261" s="195" t="s">
        <v>500</v>
      </c>
      <c r="H261" s="196">
        <v>7.9</v>
      </c>
      <c r="I261" s="197"/>
      <c r="J261" s="198">
        <f>ROUND(I261*H261,2)</f>
        <v>0</v>
      </c>
      <c r="K261" s="194" t="s">
        <v>466</v>
      </c>
      <c r="L261" s="60"/>
      <c r="M261" s="199" t="s">
        <v>22</v>
      </c>
      <c r="N261" s="205" t="s">
        <v>46</v>
      </c>
      <c r="O261" s="41"/>
      <c r="P261" s="206">
        <f>O261*H261</f>
        <v>0</v>
      </c>
      <c r="Q261" s="206">
        <v>0.0021</v>
      </c>
      <c r="R261" s="206">
        <f>Q261*H261</f>
        <v>0.01659</v>
      </c>
      <c r="S261" s="206">
        <v>0</v>
      </c>
      <c r="T261" s="207">
        <f>S261*H261</f>
        <v>0</v>
      </c>
      <c r="AR261" s="23" t="s">
        <v>253</v>
      </c>
      <c r="AT261" s="23" t="s">
        <v>208</v>
      </c>
      <c r="AU261" s="23" t="s">
        <v>84</v>
      </c>
      <c r="AY261" s="23" t="s">
        <v>205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3" t="s">
        <v>24</v>
      </c>
      <c r="BK261" s="204">
        <f>ROUND(I261*H261,2)</f>
        <v>0</v>
      </c>
      <c r="BL261" s="23" t="s">
        <v>253</v>
      </c>
      <c r="BM261" s="23" t="s">
        <v>3592</v>
      </c>
    </row>
    <row r="262" spans="2:51" s="12" customFormat="1" ht="13.5">
      <c r="B262" s="220"/>
      <c r="C262" s="221"/>
      <c r="D262" s="222" t="s">
        <v>255</v>
      </c>
      <c r="E262" s="223" t="s">
        <v>22</v>
      </c>
      <c r="F262" s="224" t="s">
        <v>3593</v>
      </c>
      <c r="G262" s="221"/>
      <c r="H262" s="225">
        <v>7.9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255</v>
      </c>
      <c r="AU262" s="231" t="s">
        <v>84</v>
      </c>
      <c r="AV262" s="12" t="s">
        <v>84</v>
      </c>
      <c r="AW262" s="12" t="s">
        <v>39</v>
      </c>
      <c r="AX262" s="12" t="s">
        <v>24</v>
      </c>
      <c r="AY262" s="231" t="s">
        <v>205</v>
      </c>
    </row>
    <row r="263" spans="2:65" s="1" customFormat="1" ht="22.5" customHeight="1">
      <c r="B263" s="40"/>
      <c r="C263" s="192" t="s">
        <v>873</v>
      </c>
      <c r="D263" s="192" t="s">
        <v>208</v>
      </c>
      <c r="E263" s="193" t="s">
        <v>2604</v>
      </c>
      <c r="F263" s="194" t="s">
        <v>2605</v>
      </c>
      <c r="G263" s="195" t="s">
        <v>1453</v>
      </c>
      <c r="H263" s="259"/>
      <c r="I263" s="197"/>
      <c r="J263" s="198">
        <f>ROUND(I263*H263,2)</f>
        <v>0</v>
      </c>
      <c r="K263" s="194" t="s">
        <v>466</v>
      </c>
      <c r="L263" s="60"/>
      <c r="M263" s="199" t="s">
        <v>22</v>
      </c>
      <c r="N263" s="205" t="s">
        <v>46</v>
      </c>
      <c r="O263" s="41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AR263" s="23" t="s">
        <v>253</v>
      </c>
      <c r="AT263" s="23" t="s">
        <v>208</v>
      </c>
      <c r="AU263" s="23" t="s">
        <v>84</v>
      </c>
      <c r="AY263" s="23" t="s">
        <v>205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3" t="s">
        <v>24</v>
      </c>
      <c r="BK263" s="204">
        <f>ROUND(I263*H263,2)</f>
        <v>0</v>
      </c>
      <c r="BL263" s="23" t="s">
        <v>253</v>
      </c>
      <c r="BM263" s="23" t="s">
        <v>3594</v>
      </c>
    </row>
    <row r="264" spans="2:63" s="10" customFormat="1" ht="29.85" customHeight="1">
      <c r="B264" s="175"/>
      <c r="C264" s="176"/>
      <c r="D264" s="189" t="s">
        <v>74</v>
      </c>
      <c r="E264" s="190" t="s">
        <v>248</v>
      </c>
      <c r="F264" s="190" t="s">
        <v>1850</v>
      </c>
      <c r="G264" s="176"/>
      <c r="H264" s="176"/>
      <c r="I264" s="179"/>
      <c r="J264" s="191">
        <f>BK264</f>
        <v>0</v>
      </c>
      <c r="K264" s="176"/>
      <c r="L264" s="181"/>
      <c r="M264" s="182"/>
      <c r="N264" s="183"/>
      <c r="O264" s="183"/>
      <c r="P264" s="184">
        <f>SUM(P265:P275)</f>
        <v>0</v>
      </c>
      <c r="Q264" s="183"/>
      <c r="R264" s="184">
        <f>SUM(R265:R275)</f>
        <v>0.013502500000000002</v>
      </c>
      <c r="S264" s="183"/>
      <c r="T264" s="185">
        <f>SUM(T265:T275)</f>
        <v>0.008</v>
      </c>
      <c r="AR264" s="186" t="s">
        <v>84</v>
      </c>
      <c r="AT264" s="187" t="s">
        <v>74</v>
      </c>
      <c r="AU264" s="187" t="s">
        <v>24</v>
      </c>
      <c r="AY264" s="186" t="s">
        <v>205</v>
      </c>
      <c r="BK264" s="188">
        <f>SUM(BK265:BK275)</f>
        <v>0</v>
      </c>
    </row>
    <row r="265" spans="2:65" s="1" customFormat="1" ht="22.5" customHeight="1">
      <c r="B265" s="40"/>
      <c r="C265" s="192" t="s">
        <v>878</v>
      </c>
      <c r="D265" s="192" t="s">
        <v>208</v>
      </c>
      <c r="E265" s="193" t="s">
        <v>250</v>
      </c>
      <c r="F265" s="194" t="s">
        <v>3595</v>
      </c>
      <c r="G265" s="195" t="s">
        <v>252</v>
      </c>
      <c r="H265" s="196">
        <v>4</v>
      </c>
      <c r="I265" s="197"/>
      <c r="J265" s="198">
        <f>ROUND(I265*H265,2)</f>
        <v>0</v>
      </c>
      <c r="K265" s="194" t="s">
        <v>22</v>
      </c>
      <c r="L265" s="60"/>
      <c r="M265" s="199" t="s">
        <v>22</v>
      </c>
      <c r="N265" s="205" t="s">
        <v>46</v>
      </c>
      <c r="O265" s="41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AR265" s="23" t="s">
        <v>253</v>
      </c>
      <c r="AT265" s="23" t="s">
        <v>208</v>
      </c>
      <c r="AU265" s="23" t="s">
        <v>84</v>
      </c>
      <c r="AY265" s="23" t="s">
        <v>205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3" t="s">
        <v>24</v>
      </c>
      <c r="BK265" s="204">
        <f>ROUND(I265*H265,2)</f>
        <v>0</v>
      </c>
      <c r="BL265" s="23" t="s">
        <v>253</v>
      </c>
      <c r="BM265" s="23" t="s">
        <v>3596</v>
      </c>
    </row>
    <row r="266" spans="2:51" s="12" customFormat="1" ht="13.5">
      <c r="B266" s="220"/>
      <c r="C266" s="221"/>
      <c r="D266" s="222" t="s">
        <v>255</v>
      </c>
      <c r="E266" s="223" t="s">
        <v>22</v>
      </c>
      <c r="F266" s="224" t="s">
        <v>3597</v>
      </c>
      <c r="G266" s="221"/>
      <c r="H266" s="225">
        <v>4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255</v>
      </c>
      <c r="AU266" s="231" t="s">
        <v>84</v>
      </c>
      <c r="AV266" s="12" t="s">
        <v>84</v>
      </c>
      <c r="AW266" s="12" t="s">
        <v>39</v>
      </c>
      <c r="AX266" s="12" t="s">
        <v>24</v>
      </c>
      <c r="AY266" s="231" t="s">
        <v>205</v>
      </c>
    </row>
    <row r="267" spans="2:65" s="1" customFormat="1" ht="22.5" customHeight="1">
      <c r="B267" s="40"/>
      <c r="C267" s="192" t="s">
        <v>883</v>
      </c>
      <c r="D267" s="192" t="s">
        <v>208</v>
      </c>
      <c r="E267" s="193" t="s">
        <v>3598</v>
      </c>
      <c r="F267" s="194" t="s">
        <v>3599</v>
      </c>
      <c r="G267" s="195" t="s">
        <v>514</v>
      </c>
      <c r="H267" s="196">
        <v>1</v>
      </c>
      <c r="I267" s="197"/>
      <c r="J267" s="198">
        <f>ROUND(I267*H267,2)</f>
        <v>0</v>
      </c>
      <c r="K267" s="194" t="s">
        <v>466</v>
      </c>
      <c r="L267" s="60"/>
      <c r="M267" s="199" t="s">
        <v>22</v>
      </c>
      <c r="N267" s="205" t="s">
        <v>46</v>
      </c>
      <c r="O267" s="41"/>
      <c r="P267" s="206">
        <f>O267*H267</f>
        <v>0</v>
      </c>
      <c r="Q267" s="206">
        <v>0</v>
      </c>
      <c r="R267" s="206">
        <f>Q267*H267</f>
        <v>0</v>
      </c>
      <c r="S267" s="206">
        <v>0.003</v>
      </c>
      <c r="T267" s="207">
        <f>S267*H267</f>
        <v>0.003</v>
      </c>
      <c r="AR267" s="23" t="s">
        <v>253</v>
      </c>
      <c r="AT267" s="23" t="s">
        <v>208</v>
      </c>
      <c r="AU267" s="23" t="s">
        <v>84</v>
      </c>
      <c r="AY267" s="23" t="s">
        <v>205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3" t="s">
        <v>24</v>
      </c>
      <c r="BK267" s="204">
        <f>ROUND(I267*H267,2)</f>
        <v>0</v>
      </c>
      <c r="BL267" s="23" t="s">
        <v>253</v>
      </c>
      <c r="BM267" s="23" t="s">
        <v>3600</v>
      </c>
    </row>
    <row r="268" spans="2:65" s="1" customFormat="1" ht="31.5" customHeight="1">
      <c r="B268" s="40"/>
      <c r="C268" s="192" t="s">
        <v>888</v>
      </c>
      <c r="D268" s="192" t="s">
        <v>208</v>
      </c>
      <c r="E268" s="193" t="s">
        <v>3601</v>
      </c>
      <c r="F268" s="194" t="s">
        <v>3602</v>
      </c>
      <c r="G268" s="195" t="s">
        <v>514</v>
      </c>
      <c r="H268" s="196">
        <v>1</v>
      </c>
      <c r="I268" s="197"/>
      <c r="J268" s="198">
        <f>ROUND(I268*H268,2)</f>
        <v>0</v>
      </c>
      <c r="K268" s="194" t="s">
        <v>466</v>
      </c>
      <c r="L268" s="60"/>
      <c r="M268" s="199" t="s">
        <v>22</v>
      </c>
      <c r="N268" s="205" t="s">
        <v>46</v>
      </c>
      <c r="O268" s="41"/>
      <c r="P268" s="206">
        <f>O268*H268</f>
        <v>0</v>
      </c>
      <c r="Q268" s="206">
        <v>0</v>
      </c>
      <c r="R268" s="206">
        <f>Q268*H268</f>
        <v>0</v>
      </c>
      <c r="S268" s="206">
        <v>0.005</v>
      </c>
      <c r="T268" s="207">
        <f>S268*H268</f>
        <v>0.005</v>
      </c>
      <c r="AR268" s="23" t="s">
        <v>253</v>
      </c>
      <c r="AT268" s="23" t="s">
        <v>208</v>
      </c>
      <c r="AU268" s="23" t="s">
        <v>84</v>
      </c>
      <c r="AY268" s="23" t="s">
        <v>205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24</v>
      </c>
      <c r="BK268" s="204">
        <f>ROUND(I268*H268,2)</f>
        <v>0</v>
      </c>
      <c r="BL268" s="23" t="s">
        <v>253</v>
      </c>
      <c r="BM268" s="23" t="s">
        <v>3603</v>
      </c>
    </row>
    <row r="269" spans="2:65" s="1" customFormat="1" ht="22.5" customHeight="1">
      <c r="B269" s="40"/>
      <c r="C269" s="192" t="s">
        <v>893</v>
      </c>
      <c r="D269" s="192" t="s">
        <v>208</v>
      </c>
      <c r="E269" s="193" t="s">
        <v>3123</v>
      </c>
      <c r="F269" s="194" t="s">
        <v>3124</v>
      </c>
      <c r="G269" s="195" t="s">
        <v>494</v>
      </c>
      <c r="H269" s="196">
        <v>1.21</v>
      </c>
      <c r="I269" s="197"/>
      <c r="J269" s="198">
        <f>ROUND(I269*H269,2)</f>
        <v>0</v>
      </c>
      <c r="K269" s="194" t="s">
        <v>466</v>
      </c>
      <c r="L269" s="60"/>
      <c r="M269" s="199" t="s">
        <v>22</v>
      </c>
      <c r="N269" s="205" t="s">
        <v>46</v>
      </c>
      <c r="O269" s="41"/>
      <c r="P269" s="206">
        <f>O269*H269</f>
        <v>0</v>
      </c>
      <c r="Q269" s="206">
        <v>0.00025</v>
      </c>
      <c r="R269" s="206">
        <f>Q269*H269</f>
        <v>0.0003025</v>
      </c>
      <c r="S269" s="206">
        <v>0</v>
      </c>
      <c r="T269" s="207">
        <f>S269*H269</f>
        <v>0</v>
      </c>
      <c r="AR269" s="23" t="s">
        <v>253</v>
      </c>
      <c r="AT269" s="23" t="s">
        <v>208</v>
      </c>
      <c r="AU269" s="23" t="s">
        <v>84</v>
      </c>
      <c r="AY269" s="23" t="s">
        <v>205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3" t="s">
        <v>24</v>
      </c>
      <c r="BK269" s="204">
        <f>ROUND(I269*H269,2)</f>
        <v>0</v>
      </c>
      <c r="BL269" s="23" t="s">
        <v>253</v>
      </c>
      <c r="BM269" s="23" t="s">
        <v>3604</v>
      </c>
    </row>
    <row r="270" spans="2:51" s="12" customFormat="1" ht="13.5">
      <c r="B270" s="220"/>
      <c r="C270" s="221"/>
      <c r="D270" s="222" t="s">
        <v>255</v>
      </c>
      <c r="E270" s="223" t="s">
        <v>22</v>
      </c>
      <c r="F270" s="224" t="s">
        <v>3605</v>
      </c>
      <c r="G270" s="221"/>
      <c r="H270" s="225">
        <v>1.21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255</v>
      </c>
      <c r="AU270" s="231" t="s">
        <v>84</v>
      </c>
      <c r="AV270" s="12" t="s">
        <v>84</v>
      </c>
      <c r="AW270" s="12" t="s">
        <v>39</v>
      </c>
      <c r="AX270" s="12" t="s">
        <v>24</v>
      </c>
      <c r="AY270" s="231" t="s">
        <v>205</v>
      </c>
    </row>
    <row r="271" spans="2:65" s="1" customFormat="1" ht="22.5" customHeight="1">
      <c r="B271" s="40"/>
      <c r="C271" s="192" t="s">
        <v>898</v>
      </c>
      <c r="D271" s="192" t="s">
        <v>208</v>
      </c>
      <c r="E271" s="193" t="s">
        <v>3133</v>
      </c>
      <c r="F271" s="194" t="s">
        <v>3134</v>
      </c>
      <c r="G271" s="195" t="s">
        <v>514</v>
      </c>
      <c r="H271" s="196">
        <v>4</v>
      </c>
      <c r="I271" s="197"/>
      <c r="J271" s="198">
        <f>ROUND(I271*H271,2)</f>
        <v>0</v>
      </c>
      <c r="K271" s="194" t="s">
        <v>466</v>
      </c>
      <c r="L271" s="60"/>
      <c r="M271" s="199" t="s">
        <v>22</v>
      </c>
      <c r="N271" s="205" t="s">
        <v>46</v>
      </c>
      <c r="O271" s="41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AR271" s="23" t="s">
        <v>253</v>
      </c>
      <c r="AT271" s="23" t="s">
        <v>208</v>
      </c>
      <c r="AU271" s="23" t="s">
        <v>84</v>
      </c>
      <c r="AY271" s="23" t="s">
        <v>205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24</v>
      </c>
      <c r="BK271" s="204">
        <f>ROUND(I271*H271,2)</f>
        <v>0</v>
      </c>
      <c r="BL271" s="23" t="s">
        <v>253</v>
      </c>
      <c r="BM271" s="23" t="s">
        <v>3606</v>
      </c>
    </row>
    <row r="272" spans="2:51" s="12" customFormat="1" ht="13.5">
      <c r="B272" s="220"/>
      <c r="C272" s="221"/>
      <c r="D272" s="222" t="s">
        <v>255</v>
      </c>
      <c r="E272" s="223" t="s">
        <v>22</v>
      </c>
      <c r="F272" s="224" t="s">
        <v>3607</v>
      </c>
      <c r="G272" s="221"/>
      <c r="H272" s="225">
        <v>4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255</v>
      </c>
      <c r="AU272" s="231" t="s">
        <v>84</v>
      </c>
      <c r="AV272" s="12" t="s">
        <v>84</v>
      </c>
      <c r="AW272" s="12" t="s">
        <v>39</v>
      </c>
      <c r="AX272" s="12" t="s">
        <v>24</v>
      </c>
      <c r="AY272" s="231" t="s">
        <v>205</v>
      </c>
    </row>
    <row r="273" spans="2:65" s="1" customFormat="1" ht="22.5" customHeight="1">
      <c r="B273" s="40"/>
      <c r="C273" s="238" t="s">
        <v>902</v>
      </c>
      <c r="D273" s="238" t="s">
        <v>202</v>
      </c>
      <c r="E273" s="239" t="s">
        <v>3358</v>
      </c>
      <c r="F273" s="240" t="s">
        <v>3359</v>
      </c>
      <c r="G273" s="241" t="s">
        <v>500</v>
      </c>
      <c r="H273" s="242">
        <v>4.4</v>
      </c>
      <c r="I273" s="243"/>
      <c r="J273" s="244">
        <f>ROUND(I273*H273,2)</f>
        <v>0</v>
      </c>
      <c r="K273" s="240" t="s">
        <v>466</v>
      </c>
      <c r="L273" s="245"/>
      <c r="M273" s="246" t="s">
        <v>22</v>
      </c>
      <c r="N273" s="247" t="s">
        <v>46</v>
      </c>
      <c r="O273" s="41"/>
      <c r="P273" s="206">
        <f>O273*H273</f>
        <v>0</v>
      </c>
      <c r="Q273" s="206">
        <v>0.003</v>
      </c>
      <c r="R273" s="206">
        <f>Q273*H273</f>
        <v>0.013200000000000002</v>
      </c>
      <c r="S273" s="206">
        <v>0</v>
      </c>
      <c r="T273" s="207">
        <f>S273*H273</f>
        <v>0</v>
      </c>
      <c r="AR273" s="23" t="s">
        <v>402</v>
      </c>
      <c r="AT273" s="23" t="s">
        <v>202</v>
      </c>
      <c r="AU273" s="23" t="s">
        <v>84</v>
      </c>
      <c r="AY273" s="23" t="s">
        <v>205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3" t="s">
        <v>24</v>
      </c>
      <c r="BK273" s="204">
        <f>ROUND(I273*H273,2)</f>
        <v>0</v>
      </c>
      <c r="BL273" s="23" t="s">
        <v>253</v>
      </c>
      <c r="BM273" s="23" t="s">
        <v>3608</v>
      </c>
    </row>
    <row r="274" spans="2:51" s="12" customFormat="1" ht="13.5">
      <c r="B274" s="220"/>
      <c r="C274" s="221"/>
      <c r="D274" s="222" t="s">
        <v>255</v>
      </c>
      <c r="E274" s="223" t="s">
        <v>22</v>
      </c>
      <c r="F274" s="224" t="s">
        <v>3609</v>
      </c>
      <c r="G274" s="221"/>
      <c r="H274" s="225">
        <v>4.4</v>
      </c>
      <c r="I274" s="226"/>
      <c r="J274" s="221"/>
      <c r="K274" s="221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255</v>
      </c>
      <c r="AU274" s="231" t="s">
        <v>84</v>
      </c>
      <c r="AV274" s="12" t="s">
        <v>84</v>
      </c>
      <c r="AW274" s="12" t="s">
        <v>39</v>
      </c>
      <c r="AX274" s="12" t="s">
        <v>24</v>
      </c>
      <c r="AY274" s="231" t="s">
        <v>205</v>
      </c>
    </row>
    <row r="275" spans="2:65" s="1" customFormat="1" ht="22.5" customHeight="1">
      <c r="B275" s="40"/>
      <c r="C275" s="192" t="s">
        <v>907</v>
      </c>
      <c r="D275" s="192" t="s">
        <v>208</v>
      </c>
      <c r="E275" s="193" t="s">
        <v>3140</v>
      </c>
      <c r="F275" s="194" t="s">
        <v>3141</v>
      </c>
      <c r="G275" s="195" t="s">
        <v>1453</v>
      </c>
      <c r="H275" s="259"/>
      <c r="I275" s="197"/>
      <c r="J275" s="198">
        <f>ROUND(I275*H275,2)</f>
        <v>0</v>
      </c>
      <c r="K275" s="194" t="s">
        <v>466</v>
      </c>
      <c r="L275" s="60"/>
      <c r="M275" s="199" t="s">
        <v>22</v>
      </c>
      <c r="N275" s="205" t="s">
        <v>46</v>
      </c>
      <c r="O275" s="41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AR275" s="23" t="s">
        <v>253</v>
      </c>
      <c r="AT275" s="23" t="s">
        <v>208</v>
      </c>
      <c r="AU275" s="23" t="s">
        <v>84</v>
      </c>
      <c r="AY275" s="23" t="s">
        <v>205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24</v>
      </c>
      <c r="BK275" s="204">
        <f>ROUND(I275*H275,2)</f>
        <v>0</v>
      </c>
      <c r="BL275" s="23" t="s">
        <v>253</v>
      </c>
      <c r="BM275" s="23" t="s">
        <v>3610</v>
      </c>
    </row>
    <row r="276" spans="2:63" s="10" customFormat="1" ht="29.85" customHeight="1">
      <c r="B276" s="175"/>
      <c r="C276" s="176"/>
      <c r="D276" s="189" t="s">
        <v>74</v>
      </c>
      <c r="E276" s="190" t="s">
        <v>1985</v>
      </c>
      <c r="F276" s="190" t="s">
        <v>1986</v>
      </c>
      <c r="G276" s="176"/>
      <c r="H276" s="176"/>
      <c r="I276" s="179"/>
      <c r="J276" s="191">
        <f>BK276</f>
        <v>0</v>
      </c>
      <c r="K276" s="176"/>
      <c r="L276" s="181"/>
      <c r="M276" s="182"/>
      <c r="N276" s="183"/>
      <c r="O276" s="183"/>
      <c r="P276" s="184">
        <f>SUM(P277:P280)</f>
        <v>0</v>
      </c>
      <c r="Q276" s="183"/>
      <c r="R276" s="184">
        <f>SUM(R277:R280)</f>
        <v>0</v>
      </c>
      <c r="S276" s="183"/>
      <c r="T276" s="185">
        <f>SUM(T277:T280)</f>
        <v>0</v>
      </c>
      <c r="AR276" s="186" t="s">
        <v>84</v>
      </c>
      <c r="AT276" s="187" t="s">
        <v>74</v>
      </c>
      <c r="AU276" s="187" t="s">
        <v>24</v>
      </c>
      <c r="AY276" s="186" t="s">
        <v>205</v>
      </c>
      <c r="BK276" s="188">
        <f>SUM(BK277:BK280)</f>
        <v>0</v>
      </c>
    </row>
    <row r="277" spans="2:65" s="1" customFormat="1" ht="22.5" customHeight="1">
      <c r="B277" s="40"/>
      <c r="C277" s="192" t="s">
        <v>912</v>
      </c>
      <c r="D277" s="192" t="s">
        <v>208</v>
      </c>
      <c r="E277" s="193" t="s">
        <v>1988</v>
      </c>
      <c r="F277" s="194" t="s">
        <v>3611</v>
      </c>
      <c r="G277" s="195" t="s">
        <v>252</v>
      </c>
      <c r="H277" s="196">
        <v>2</v>
      </c>
      <c r="I277" s="197"/>
      <c r="J277" s="198">
        <f>ROUND(I277*H277,2)</f>
        <v>0</v>
      </c>
      <c r="K277" s="194" t="s">
        <v>22</v>
      </c>
      <c r="L277" s="60"/>
      <c r="M277" s="199" t="s">
        <v>22</v>
      </c>
      <c r="N277" s="205" t="s">
        <v>46</v>
      </c>
      <c r="O277" s="41"/>
      <c r="P277" s="206">
        <f>O277*H277</f>
        <v>0</v>
      </c>
      <c r="Q277" s="206">
        <v>0</v>
      </c>
      <c r="R277" s="206">
        <f>Q277*H277</f>
        <v>0</v>
      </c>
      <c r="S277" s="206">
        <v>0</v>
      </c>
      <c r="T277" s="207">
        <f>S277*H277</f>
        <v>0</v>
      </c>
      <c r="AR277" s="23" t="s">
        <v>253</v>
      </c>
      <c r="AT277" s="23" t="s">
        <v>208</v>
      </c>
      <c r="AU277" s="23" t="s">
        <v>84</v>
      </c>
      <c r="AY277" s="23" t="s">
        <v>205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24</v>
      </c>
      <c r="BK277" s="204">
        <f>ROUND(I277*H277,2)</f>
        <v>0</v>
      </c>
      <c r="BL277" s="23" t="s">
        <v>253</v>
      </c>
      <c r="BM277" s="23" t="s">
        <v>3612</v>
      </c>
    </row>
    <row r="278" spans="2:51" s="12" customFormat="1" ht="13.5">
      <c r="B278" s="220"/>
      <c r="C278" s="221"/>
      <c r="D278" s="222" t="s">
        <v>255</v>
      </c>
      <c r="E278" s="223" t="s">
        <v>22</v>
      </c>
      <c r="F278" s="224" t="s">
        <v>3613</v>
      </c>
      <c r="G278" s="221"/>
      <c r="H278" s="225">
        <v>2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255</v>
      </c>
      <c r="AU278" s="231" t="s">
        <v>84</v>
      </c>
      <c r="AV278" s="12" t="s">
        <v>84</v>
      </c>
      <c r="AW278" s="12" t="s">
        <v>39</v>
      </c>
      <c r="AX278" s="12" t="s">
        <v>24</v>
      </c>
      <c r="AY278" s="231" t="s">
        <v>205</v>
      </c>
    </row>
    <row r="279" spans="2:65" s="1" customFormat="1" ht="22.5" customHeight="1">
      <c r="B279" s="40"/>
      <c r="C279" s="192" t="s">
        <v>915</v>
      </c>
      <c r="D279" s="192" t="s">
        <v>208</v>
      </c>
      <c r="E279" s="193" t="s">
        <v>3146</v>
      </c>
      <c r="F279" s="194" t="s">
        <v>3147</v>
      </c>
      <c r="G279" s="195" t="s">
        <v>252</v>
      </c>
      <c r="H279" s="196">
        <v>2</v>
      </c>
      <c r="I279" s="197"/>
      <c r="J279" s="198">
        <f>ROUND(I279*H279,2)</f>
        <v>0</v>
      </c>
      <c r="K279" s="194" t="s">
        <v>22</v>
      </c>
      <c r="L279" s="60"/>
      <c r="M279" s="199" t="s">
        <v>22</v>
      </c>
      <c r="N279" s="205" t="s">
        <v>46</v>
      </c>
      <c r="O279" s="41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AR279" s="23" t="s">
        <v>253</v>
      </c>
      <c r="AT279" s="23" t="s">
        <v>208</v>
      </c>
      <c r="AU279" s="23" t="s">
        <v>84</v>
      </c>
      <c r="AY279" s="23" t="s">
        <v>205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24</v>
      </c>
      <c r="BK279" s="204">
        <f>ROUND(I279*H279,2)</f>
        <v>0</v>
      </c>
      <c r="BL279" s="23" t="s">
        <v>253</v>
      </c>
      <c r="BM279" s="23" t="s">
        <v>3614</v>
      </c>
    </row>
    <row r="280" spans="2:65" s="1" customFormat="1" ht="22.5" customHeight="1">
      <c r="B280" s="40"/>
      <c r="C280" s="192" t="s">
        <v>920</v>
      </c>
      <c r="D280" s="192" t="s">
        <v>208</v>
      </c>
      <c r="E280" s="193" t="s">
        <v>2495</v>
      </c>
      <c r="F280" s="194" t="s">
        <v>2496</v>
      </c>
      <c r="G280" s="195" t="s">
        <v>1453</v>
      </c>
      <c r="H280" s="259"/>
      <c r="I280" s="197"/>
      <c r="J280" s="198">
        <f>ROUND(I280*H280,2)</f>
        <v>0</v>
      </c>
      <c r="K280" s="194" t="s">
        <v>466</v>
      </c>
      <c r="L280" s="60"/>
      <c r="M280" s="199" t="s">
        <v>22</v>
      </c>
      <c r="N280" s="205" t="s">
        <v>46</v>
      </c>
      <c r="O280" s="41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7">
        <f>S280*H280</f>
        <v>0</v>
      </c>
      <c r="AR280" s="23" t="s">
        <v>253</v>
      </c>
      <c r="AT280" s="23" t="s">
        <v>208</v>
      </c>
      <c r="AU280" s="23" t="s">
        <v>84</v>
      </c>
      <c r="AY280" s="23" t="s">
        <v>205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3" t="s">
        <v>24</v>
      </c>
      <c r="BK280" s="204">
        <f>ROUND(I280*H280,2)</f>
        <v>0</v>
      </c>
      <c r="BL280" s="23" t="s">
        <v>253</v>
      </c>
      <c r="BM280" s="23" t="s">
        <v>3615</v>
      </c>
    </row>
    <row r="281" spans="2:63" s="10" customFormat="1" ht="29.85" customHeight="1">
      <c r="B281" s="175"/>
      <c r="C281" s="176"/>
      <c r="D281" s="189" t="s">
        <v>74</v>
      </c>
      <c r="E281" s="190" t="s">
        <v>2169</v>
      </c>
      <c r="F281" s="190" t="s">
        <v>2170</v>
      </c>
      <c r="G281" s="176"/>
      <c r="H281" s="176"/>
      <c r="I281" s="179"/>
      <c r="J281" s="191">
        <f>BK281</f>
        <v>0</v>
      </c>
      <c r="K281" s="176"/>
      <c r="L281" s="181"/>
      <c r="M281" s="182"/>
      <c r="N281" s="183"/>
      <c r="O281" s="183"/>
      <c r="P281" s="184">
        <f>SUM(P282:P288)</f>
        <v>0</v>
      </c>
      <c r="Q281" s="183"/>
      <c r="R281" s="184">
        <f>SUM(R282:R288)</f>
        <v>1.6696489599999997</v>
      </c>
      <c r="S281" s="183"/>
      <c r="T281" s="185">
        <f>SUM(T282:T288)</f>
        <v>0</v>
      </c>
      <c r="AR281" s="186" t="s">
        <v>84</v>
      </c>
      <c r="AT281" s="187" t="s">
        <v>74</v>
      </c>
      <c r="AU281" s="187" t="s">
        <v>24</v>
      </c>
      <c r="AY281" s="186" t="s">
        <v>205</v>
      </c>
      <c r="BK281" s="188">
        <f>SUM(BK282:BK288)</f>
        <v>0</v>
      </c>
    </row>
    <row r="282" spans="2:65" s="1" customFormat="1" ht="31.5" customHeight="1">
      <c r="B282" s="40"/>
      <c r="C282" s="192" t="s">
        <v>925</v>
      </c>
      <c r="D282" s="192" t="s">
        <v>208</v>
      </c>
      <c r="E282" s="193" t="s">
        <v>3156</v>
      </c>
      <c r="F282" s="194" t="s">
        <v>3616</v>
      </c>
      <c r="G282" s="195" t="s">
        <v>494</v>
      </c>
      <c r="H282" s="196">
        <v>51.788</v>
      </c>
      <c r="I282" s="197"/>
      <c r="J282" s="198">
        <f>ROUND(I282*H282,2)</f>
        <v>0</v>
      </c>
      <c r="K282" s="194" t="s">
        <v>466</v>
      </c>
      <c r="L282" s="60"/>
      <c r="M282" s="199" t="s">
        <v>22</v>
      </c>
      <c r="N282" s="205" t="s">
        <v>46</v>
      </c>
      <c r="O282" s="41"/>
      <c r="P282" s="206">
        <f>O282*H282</f>
        <v>0</v>
      </c>
      <c r="Q282" s="206">
        <v>0.00367</v>
      </c>
      <c r="R282" s="206">
        <f>Q282*H282</f>
        <v>0.19006196</v>
      </c>
      <c r="S282" s="206">
        <v>0</v>
      </c>
      <c r="T282" s="207">
        <f>S282*H282</f>
        <v>0</v>
      </c>
      <c r="AR282" s="23" t="s">
        <v>253</v>
      </c>
      <c r="AT282" s="23" t="s">
        <v>208</v>
      </c>
      <c r="AU282" s="23" t="s">
        <v>84</v>
      </c>
      <c r="AY282" s="23" t="s">
        <v>205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3" t="s">
        <v>24</v>
      </c>
      <c r="BK282" s="204">
        <f>ROUND(I282*H282,2)</f>
        <v>0</v>
      </c>
      <c r="BL282" s="23" t="s">
        <v>253</v>
      </c>
      <c r="BM282" s="23" t="s">
        <v>3617</v>
      </c>
    </row>
    <row r="283" spans="2:51" s="12" customFormat="1" ht="13.5">
      <c r="B283" s="220"/>
      <c r="C283" s="221"/>
      <c r="D283" s="222" t="s">
        <v>255</v>
      </c>
      <c r="E283" s="223" t="s">
        <v>22</v>
      </c>
      <c r="F283" s="224" t="s">
        <v>3503</v>
      </c>
      <c r="G283" s="221"/>
      <c r="H283" s="225">
        <v>51.788</v>
      </c>
      <c r="I283" s="226"/>
      <c r="J283" s="221"/>
      <c r="K283" s="221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255</v>
      </c>
      <c r="AU283" s="231" t="s">
        <v>84</v>
      </c>
      <c r="AV283" s="12" t="s">
        <v>84</v>
      </c>
      <c r="AW283" s="12" t="s">
        <v>39</v>
      </c>
      <c r="AX283" s="12" t="s">
        <v>24</v>
      </c>
      <c r="AY283" s="231" t="s">
        <v>205</v>
      </c>
    </row>
    <row r="284" spans="2:65" s="1" customFormat="1" ht="31.5" customHeight="1">
      <c r="B284" s="40"/>
      <c r="C284" s="238" t="s">
        <v>928</v>
      </c>
      <c r="D284" s="238" t="s">
        <v>202</v>
      </c>
      <c r="E284" s="239" t="s">
        <v>3618</v>
      </c>
      <c r="F284" s="240" t="s">
        <v>3619</v>
      </c>
      <c r="G284" s="241" t="s">
        <v>494</v>
      </c>
      <c r="H284" s="242">
        <v>56.967</v>
      </c>
      <c r="I284" s="243"/>
      <c r="J284" s="244">
        <f>ROUND(I284*H284,2)</f>
        <v>0</v>
      </c>
      <c r="K284" s="240" t="s">
        <v>466</v>
      </c>
      <c r="L284" s="245"/>
      <c r="M284" s="246" t="s">
        <v>22</v>
      </c>
      <c r="N284" s="247" t="s">
        <v>46</v>
      </c>
      <c r="O284" s="41"/>
      <c r="P284" s="206">
        <f>O284*H284</f>
        <v>0</v>
      </c>
      <c r="Q284" s="206">
        <v>0.0192</v>
      </c>
      <c r="R284" s="206">
        <f>Q284*H284</f>
        <v>1.0937663999999998</v>
      </c>
      <c r="S284" s="206">
        <v>0</v>
      </c>
      <c r="T284" s="207">
        <f>S284*H284</f>
        <v>0</v>
      </c>
      <c r="AR284" s="23" t="s">
        <v>402</v>
      </c>
      <c r="AT284" s="23" t="s">
        <v>202</v>
      </c>
      <c r="AU284" s="23" t="s">
        <v>84</v>
      </c>
      <c r="AY284" s="23" t="s">
        <v>205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3" t="s">
        <v>24</v>
      </c>
      <c r="BK284" s="204">
        <f>ROUND(I284*H284,2)</f>
        <v>0</v>
      </c>
      <c r="BL284" s="23" t="s">
        <v>253</v>
      </c>
      <c r="BM284" s="23" t="s">
        <v>3620</v>
      </c>
    </row>
    <row r="285" spans="2:51" s="12" customFormat="1" ht="13.5">
      <c r="B285" s="220"/>
      <c r="C285" s="221"/>
      <c r="D285" s="222" t="s">
        <v>255</v>
      </c>
      <c r="E285" s="223" t="s">
        <v>22</v>
      </c>
      <c r="F285" s="224" t="s">
        <v>3621</v>
      </c>
      <c r="G285" s="221"/>
      <c r="H285" s="225">
        <v>56.967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255</v>
      </c>
      <c r="AU285" s="231" t="s">
        <v>84</v>
      </c>
      <c r="AV285" s="12" t="s">
        <v>84</v>
      </c>
      <c r="AW285" s="12" t="s">
        <v>39</v>
      </c>
      <c r="AX285" s="12" t="s">
        <v>24</v>
      </c>
      <c r="AY285" s="231" t="s">
        <v>205</v>
      </c>
    </row>
    <row r="286" spans="2:65" s="1" customFormat="1" ht="22.5" customHeight="1">
      <c r="B286" s="40"/>
      <c r="C286" s="192" t="s">
        <v>931</v>
      </c>
      <c r="D286" s="192" t="s">
        <v>208</v>
      </c>
      <c r="E286" s="193" t="s">
        <v>2206</v>
      </c>
      <c r="F286" s="194" t="s">
        <v>2207</v>
      </c>
      <c r="G286" s="195" t="s">
        <v>494</v>
      </c>
      <c r="H286" s="196">
        <v>51.788</v>
      </c>
      <c r="I286" s="197"/>
      <c r="J286" s="198">
        <f>ROUND(I286*H286,2)</f>
        <v>0</v>
      </c>
      <c r="K286" s="194" t="s">
        <v>466</v>
      </c>
      <c r="L286" s="60"/>
      <c r="M286" s="199" t="s">
        <v>22</v>
      </c>
      <c r="N286" s="205" t="s">
        <v>46</v>
      </c>
      <c r="O286" s="41"/>
      <c r="P286" s="206">
        <f>O286*H286</f>
        <v>0</v>
      </c>
      <c r="Q286" s="206">
        <v>0.0003</v>
      </c>
      <c r="R286" s="206">
        <f>Q286*H286</f>
        <v>0.015536399999999997</v>
      </c>
      <c r="S286" s="206">
        <v>0</v>
      </c>
      <c r="T286" s="207">
        <f>S286*H286</f>
        <v>0</v>
      </c>
      <c r="AR286" s="23" t="s">
        <v>253</v>
      </c>
      <c r="AT286" s="23" t="s">
        <v>208</v>
      </c>
      <c r="AU286" s="23" t="s">
        <v>84</v>
      </c>
      <c r="AY286" s="23" t="s">
        <v>205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3" t="s">
        <v>24</v>
      </c>
      <c r="BK286" s="204">
        <f>ROUND(I286*H286,2)</f>
        <v>0</v>
      </c>
      <c r="BL286" s="23" t="s">
        <v>253</v>
      </c>
      <c r="BM286" s="23" t="s">
        <v>3622</v>
      </c>
    </row>
    <row r="287" spans="2:65" s="1" customFormat="1" ht="22.5" customHeight="1">
      <c r="B287" s="40"/>
      <c r="C287" s="192" t="s">
        <v>934</v>
      </c>
      <c r="D287" s="192" t="s">
        <v>208</v>
      </c>
      <c r="E287" s="193" t="s">
        <v>2228</v>
      </c>
      <c r="F287" s="194" t="s">
        <v>2229</v>
      </c>
      <c r="G287" s="195" t="s">
        <v>494</v>
      </c>
      <c r="H287" s="196">
        <v>51.788</v>
      </c>
      <c r="I287" s="197"/>
      <c r="J287" s="198">
        <f>ROUND(I287*H287,2)</f>
        <v>0</v>
      </c>
      <c r="K287" s="194" t="s">
        <v>466</v>
      </c>
      <c r="L287" s="60"/>
      <c r="M287" s="199" t="s">
        <v>22</v>
      </c>
      <c r="N287" s="205" t="s">
        <v>46</v>
      </c>
      <c r="O287" s="41"/>
      <c r="P287" s="206">
        <f>O287*H287</f>
        <v>0</v>
      </c>
      <c r="Q287" s="206">
        <v>0.00715</v>
      </c>
      <c r="R287" s="206">
        <f>Q287*H287</f>
        <v>0.3702842</v>
      </c>
      <c r="S287" s="206">
        <v>0</v>
      </c>
      <c r="T287" s="207">
        <f>S287*H287</f>
        <v>0</v>
      </c>
      <c r="AR287" s="23" t="s">
        <v>253</v>
      </c>
      <c r="AT287" s="23" t="s">
        <v>208</v>
      </c>
      <c r="AU287" s="23" t="s">
        <v>84</v>
      </c>
      <c r="AY287" s="23" t="s">
        <v>205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3" t="s">
        <v>24</v>
      </c>
      <c r="BK287" s="204">
        <f>ROUND(I287*H287,2)</f>
        <v>0</v>
      </c>
      <c r="BL287" s="23" t="s">
        <v>253</v>
      </c>
      <c r="BM287" s="23" t="s">
        <v>3623</v>
      </c>
    </row>
    <row r="288" spans="2:65" s="1" customFormat="1" ht="22.5" customHeight="1">
      <c r="B288" s="40"/>
      <c r="C288" s="192" t="s">
        <v>939</v>
      </c>
      <c r="D288" s="192" t="s">
        <v>208</v>
      </c>
      <c r="E288" s="193" t="s">
        <v>3166</v>
      </c>
      <c r="F288" s="194" t="s">
        <v>3167</v>
      </c>
      <c r="G288" s="195" t="s">
        <v>1453</v>
      </c>
      <c r="H288" s="259"/>
      <c r="I288" s="197"/>
      <c r="J288" s="198">
        <f>ROUND(I288*H288,2)</f>
        <v>0</v>
      </c>
      <c r="K288" s="194" t="s">
        <v>466</v>
      </c>
      <c r="L288" s="60"/>
      <c r="M288" s="199" t="s">
        <v>22</v>
      </c>
      <c r="N288" s="205" t="s">
        <v>46</v>
      </c>
      <c r="O288" s="41"/>
      <c r="P288" s="206">
        <f>O288*H288</f>
        <v>0</v>
      </c>
      <c r="Q288" s="206">
        <v>0</v>
      </c>
      <c r="R288" s="206">
        <f>Q288*H288</f>
        <v>0</v>
      </c>
      <c r="S288" s="206">
        <v>0</v>
      </c>
      <c r="T288" s="207">
        <f>S288*H288</f>
        <v>0</v>
      </c>
      <c r="AR288" s="23" t="s">
        <v>253</v>
      </c>
      <c r="AT288" s="23" t="s">
        <v>208</v>
      </c>
      <c r="AU288" s="23" t="s">
        <v>84</v>
      </c>
      <c r="AY288" s="23" t="s">
        <v>205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3" t="s">
        <v>24</v>
      </c>
      <c r="BK288" s="204">
        <f>ROUND(I288*H288,2)</f>
        <v>0</v>
      </c>
      <c r="BL288" s="23" t="s">
        <v>253</v>
      </c>
      <c r="BM288" s="23" t="s">
        <v>3624</v>
      </c>
    </row>
    <row r="289" spans="2:63" s="10" customFormat="1" ht="29.85" customHeight="1">
      <c r="B289" s="175"/>
      <c r="C289" s="176"/>
      <c r="D289" s="189" t="s">
        <v>74</v>
      </c>
      <c r="E289" s="190" t="s">
        <v>2409</v>
      </c>
      <c r="F289" s="190" t="s">
        <v>2410</v>
      </c>
      <c r="G289" s="176"/>
      <c r="H289" s="176"/>
      <c r="I289" s="179"/>
      <c r="J289" s="191">
        <f>BK289</f>
        <v>0</v>
      </c>
      <c r="K289" s="176"/>
      <c r="L289" s="181"/>
      <c r="M289" s="182"/>
      <c r="N289" s="183"/>
      <c r="O289" s="183"/>
      <c r="P289" s="184">
        <f>SUM(P290:P292)</f>
        <v>0</v>
      </c>
      <c r="Q289" s="183"/>
      <c r="R289" s="184">
        <f>SUM(R290:R292)</f>
        <v>0.08452549000000001</v>
      </c>
      <c r="S289" s="183"/>
      <c r="T289" s="185">
        <f>SUM(T290:T292)</f>
        <v>0</v>
      </c>
      <c r="AR289" s="186" t="s">
        <v>84</v>
      </c>
      <c r="AT289" s="187" t="s">
        <v>74</v>
      </c>
      <c r="AU289" s="187" t="s">
        <v>24</v>
      </c>
      <c r="AY289" s="186" t="s">
        <v>205</v>
      </c>
      <c r="BK289" s="188">
        <f>SUM(BK290:BK292)</f>
        <v>0</v>
      </c>
    </row>
    <row r="290" spans="2:65" s="1" customFormat="1" ht="22.5" customHeight="1">
      <c r="B290" s="40"/>
      <c r="C290" s="192" t="s">
        <v>30</v>
      </c>
      <c r="D290" s="192" t="s">
        <v>208</v>
      </c>
      <c r="E290" s="193" t="s">
        <v>2417</v>
      </c>
      <c r="F290" s="194" t="s">
        <v>2418</v>
      </c>
      <c r="G290" s="195" t="s">
        <v>494</v>
      </c>
      <c r="H290" s="196">
        <v>172.501</v>
      </c>
      <c r="I290" s="197"/>
      <c r="J290" s="198">
        <f>ROUND(I290*H290,2)</f>
        <v>0</v>
      </c>
      <c r="K290" s="194" t="s">
        <v>466</v>
      </c>
      <c r="L290" s="60"/>
      <c r="M290" s="199" t="s">
        <v>22</v>
      </c>
      <c r="N290" s="205" t="s">
        <v>46</v>
      </c>
      <c r="O290" s="41"/>
      <c r="P290" s="206">
        <f>O290*H290</f>
        <v>0</v>
      </c>
      <c r="Q290" s="206">
        <v>0.0002</v>
      </c>
      <c r="R290" s="206">
        <f>Q290*H290</f>
        <v>0.0345002</v>
      </c>
      <c r="S290" s="206">
        <v>0</v>
      </c>
      <c r="T290" s="207">
        <f>S290*H290</f>
        <v>0</v>
      </c>
      <c r="AR290" s="23" t="s">
        <v>253</v>
      </c>
      <c r="AT290" s="23" t="s">
        <v>208</v>
      </c>
      <c r="AU290" s="23" t="s">
        <v>84</v>
      </c>
      <c r="AY290" s="23" t="s">
        <v>205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3" t="s">
        <v>24</v>
      </c>
      <c r="BK290" s="204">
        <f>ROUND(I290*H290,2)</f>
        <v>0</v>
      </c>
      <c r="BL290" s="23" t="s">
        <v>253</v>
      </c>
      <c r="BM290" s="23" t="s">
        <v>3625</v>
      </c>
    </row>
    <row r="291" spans="2:51" s="12" customFormat="1" ht="13.5">
      <c r="B291" s="220"/>
      <c r="C291" s="221"/>
      <c r="D291" s="222" t="s">
        <v>255</v>
      </c>
      <c r="E291" s="223" t="s">
        <v>22</v>
      </c>
      <c r="F291" s="224" t="s">
        <v>3626</v>
      </c>
      <c r="G291" s="221"/>
      <c r="H291" s="225">
        <v>172.501</v>
      </c>
      <c r="I291" s="226"/>
      <c r="J291" s="221"/>
      <c r="K291" s="221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255</v>
      </c>
      <c r="AU291" s="231" t="s">
        <v>84</v>
      </c>
      <c r="AV291" s="12" t="s">
        <v>84</v>
      </c>
      <c r="AW291" s="12" t="s">
        <v>39</v>
      </c>
      <c r="AX291" s="12" t="s">
        <v>24</v>
      </c>
      <c r="AY291" s="231" t="s">
        <v>205</v>
      </c>
    </row>
    <row r="292" spans="2:65" s="1" customFormat="1" ht="31.5" customHeight="1">
      <c r="B292" s="40"/>
      <c r="C292" s="192" t="s">
        <v>947</v>
      </c>
      <c r="D292" s="192" t="s">
        <v>208</v>
      </c>
      <c r="E292" s="193" t="s">
        <v>3181</v>
      </c>
      <c r="F292" s="194" t="s">
        <v>3182</v>
      </c>
      <c r="G292" s="195" t="s">
        <v>494</v>
      </c>
      <c r="H292" s="196">
        <v>172.501</v>
      </c>
      <c r="I292" s="197"/>
      <c r="J292" s="198">
        <f>ROUND(I292*H292,2)</f>
        <v>0</v>
      </c>
      <c r="K292" s="194" t="s">
        <v>466</v>
      </c>
      <c r="L292" s="60"/>
      <c r="M292" s="199" t="s">
        <v>22</v>
      </c>
      <c r="N292" s="205" t="s">
        <v>46</v>
      </c>
      <c r="O292" s="41"/>
      <c r="P292" s="206">
        <f>O292*H292</f>
        <v>0</v>
      </c>
      <c r="Q292" s="206">
        <v>0.00029</v>
      </c>
      <c r="R292" s="206">
        <f>Q292*H292</f>
        <v>0.05002529</v>
      </c>
      <c r="S292" s="206">
        <v>0</v>
      </c>
      <c r="T292" s="207">
        <f>S292*H292</f>
        <v>0</v>
      </c>
      <c r="AR292" s="23" t="s">
        <v>253</v>
      </c>
      <c r="AT292" s="23" t="s">
        <v>208</v>
      </c>
      <c r="AU292" s="23" t="s">
        <v>84</v>
      </c>
      <c r="AY292" s="23" t="s">
        <v>205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3" t="s">
        <v>24</v>
      </c>
      <c r="BK292" s="204">
        <f>ROUND(I292*H292,2)</f>
        <v>0</v>
      </c>
      <c r="BL292" s="23" t="s">
        <v>253</v>
      </c>
      <c r="BM292" s="23" t="s">
        <v>3627</v>
      </c>
    </row>
    <row r="293" spans="2:63" s="10" customFormat="1" ht="37.35" customHeight="1">
      <c r="B293" s="175"/>
      <c r="C293" s="176"/>
      <c r="D293" s="177" t="s">
        <v>74</v>
      </c>
      <c r="E293" s="178" t="s">
        <v>202</v>
      </c>
      <c r="F293" s="178" t="s">
        <v>203</v>
      </c>
      <c r="G293" s="176"/>
      <c r="H293" s="176"/>
      <c r="I293" s="179"/>
      <c r="J293" s="180">
        <f>BK293</f>
        <v>0</v>
      </c>
      <c r="K293" s="176"/>
      <c r="L293" s="181"/>
      <c r="M293" s="182"/>
      <c r="N293" s="183"/>
      <c r="O293" s="183"/>
      <c r="P293" s="184">
        <f>P294</f>
        <v>0</v>
      </c>
      <c r="Q293" s="183"/>
      <c r="R293" s="184">
        <f>R294</f>
        <v>0</v>
      </c>
      <c r="S293" s="183"/>
      <c r="T293" s="185">
        <f>T294</f>
        <v>0</v>
      </c>
      <c r="AR293" s="186" t="s">
        <v>204</v>
      </c>
      <c r="AT293" s="187" t="s">
        <v>74</v>
      </c>
      <c r="AU293" s="187" t="s">
        <v>75</v>
      </c>
      <c r="AY293" s="186" t="s">
        <v>205</v>
      </c>
      <c r="BK293" s="188">
        <f>BK294</f>
        <v>0</v>
      </c>
    </row>
    <row r="294" spans="2:63" s="10" customFormat="1" ht="19.9" customHeight="1">
      <c r="B294" s="175"/>
      <c r="C294" s="176"/>
      <c r="D294" s="189" t="s">
        <v>74</v>
      </c>
      <c r="E294" s="190" t="s">
        <v>2439</v>
      </c>
      <c r="F294" s="190" t="s">
        <v>2440</v>
      </c>
      <c r="G294" s="176"/>
      <c r="H294" s="176"/>
      <c r="I294" s="179"/>
      <c r="J294" s="191">
        <f>BK294</f>
        <v>0</v>
      </c>
      <c r="K294" s="176"/>
      <c r="L294" s="181"/>
      <c r="M294" s="182"/>
      <c r="N294" s="183"/>
      <c r="O294" s="183"/>
      <c r="P294" s="184">
        <f>P295</f>
        <v>0</v>
      </c>
      <c r="Q294" s="183"/>
      <c r="R294" s="184">
        <f>R295</f>
        <v>0</v>
      </c>
      <c r="S294" s="183"/>
      <c r="T294" s="185">
        <f>T295</f>
        <v>0</v>
      </c>
      <c r="AR294" s="186" t="s">
        <v>204</v>
      </c>
      <c r="AT294" s="187" t="s">
        <v>74</v>
      </c>
      <c r="AU294" s="187" t="s">
        <v>24</v>
      </c>
      <c r="AY294" s="186" t="s">
        <v>205</v>
      </c>
      <c r="BK294" s="188">
        <f>BK295</f>
        <v>0</v>
      </c>
    </row>
    <row r="295" spans="2:65" s="1" customFormat="1" ht="22.5" customHeight="1">
      <c r="B295" s="40"/>
      <c r="C295" s="192" t="s">
        <v>944</v>
      </c>
      <c r="D295" s="192" t="s">
        <v>208</v>
      </c>
      <c r="E295" s="193" t="s">
        <v>2442</v>
      </c>
      <c r="F295" s="194" t="s">
        <v>2443</v>
      </c>
      <c r="G295" s="195" t="s">
        <v>211</v>
      </c>
      <c r="H295" s="196">
        <v>1</v>
      </c>
      <c r="I295" s="197"/>
      <c r="J295" s="198">
        <f>ROUND(I295*H295,2)</f>
        <v>0</v>
      </c>
      <c r="K295" s="194" t="s">
        <v>22</v>
      </c>
      <c r="L295" s="60"/>
      <c r="M295" s="199" t="s">
        <v>22</v>
      </c>
      <c r="N295" s="200" t="s">
        <v>46</v>
      </c>
      <c r="O295" s="201"/>
      <c r="P295" s="202">
        <f>O295*H295</f>
        <v>0</v>
      </c>
      <c r="Q295" s="202">
        <v>0</v>
      </c>
      <c r="R295" s="202">
        <f>Q295*H295</f>
        <v>0</v>
      </c>
      <c r="S295" s="202">
        <v>0</v>
      </c>
      <c r="T295" s="203">
        <f>S295*H295</f>
        <v>0</v>
      </c>
      <c r="AR295" s="23" t="s">
        <v>775</v>
      </c>
      <c r="AT295" s="23" t="s">
        <v>208</v>
      </c>
      <c r="AU295" s="23" t="s">
        <v>84</v>
      </c>
      <c r="AY295" s="23" t="s">
        <v>205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3" t="s">
        <v>24</v>
      </c>
      <c r="BK295" s="204">
        <f>ROUND(I295*H295,2)</f>
        <v>0</v>
      </c>
      <c r="BL295" s="23" t="s">
        <v>775</v>
      </c>
      <c r="BM295" s="23" t="s">
        <v>3628</v>
      </c>
    </row>
    <row r="296" spans="2:12" s="1" customFormat="1" ht="6.95" customHeight="1">
      <c r="B296" s="55"/>
      <c r="C296" s="56"/>
      <c r="D296" s="56"/>
      <c r="E296" s="56"/>
      <c r="F296" s="56"/>
      <c r="G296" s="56"/>
      <c r="H296" s="56"/>
      <c r="I296" s="138"/>
      <c r="J296" s="56"/>
      <c r="K296" s="56"/>
      <c r="L296" s="60"/>
    </row>
  </sheetData>
  <sheetProtection password="CC35" sheet="1" objects="1" scenarios="1" formatCells="0" formatColumns="0" formatRows="0" sort="0" autoFilter="0"/>
  <autoFilter ref="C95:K295"/>
  <mergeCells count="9"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180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01 - PS 01-Jevištní technika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186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187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01 - PS 01-Jevištní technika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203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206</v>
      </c>
      <c r="F80" s="190" t="s">
        <v>207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209</v>
      </c>
      <c r="F81" s="194" t="s">
        <v>210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24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24</v>
      </c>
      <c r="BM81" s="23" t="s">
        <v>212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139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3629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ROUND(SUM(BE88:BE156),2)</f>
        <v>0</v>
      </c>
      <c r="G30" s="41"/>
      <c r="H30" s="41"/>
      <c r="I30" s="130">
        <v>0.21</v>
      </c>
      <c r="J30" s="129">
        <f>ROUND(ROUND((SUM(BE88:BE156)),2)*I30,2)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ROUND(SUM(BF88:BF156),2)</f>
        <v>0</v>
      </c>
      <c r="G31" s="41"/>
      <c r="H31" s="41"/>
      <c r="I31" s="130">
        <v>0.15</v>
      </c>
      <c r="J31" s="129">
        <f>ROUND(ROUND((SUM(BF88:BF156)),2)*I31,2)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ROUND(SUM(BG88:BG156),2)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ROUND(SUM(BH88:BH156),2)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ROUND(SUM(BI88:BI156),2)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18 - SO 13-Ohniště a sezení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J102</f>
        <v>0</v>
      </c>
      <c r="K59" s="161"/>
    </row>
    <row r="60" spans="2:11" s="8" customFormat="1" ht="19.9" customHeight="1">
      <c r="B60" s="155"/>
      <c r="C60" s="156"/>
      <c r="D60" s="157" t="s">
        <v>433</v>
      </c>
      <c r="E60" s="158"/>
      <c r="F60" s="158"/>
      <c r="G60" s="158"/>
      <c r="H60" s="158"/>
      <c r="I60" s="159"/>
      <c r="J60" s="160">
        <f>J108</f>
        <v>0</v>
      </c>
      <c r="K60" s="161"/>
    </row>
    <row r="61" spans="2:11" s="8" customFormat="1" ht="19.9" customHeight="1">
      <c r="B61" s="155"/>
      <c r="C61" s="156"/>
      <c r="D61" s="157" t="s">
        <v>434</v>
      </c>
      <c r="E61" s="158"/>
      <c r="F61" s="158"/>
      <c r="G61" s="158"/>
      <c r="H61" s="158"/>
      <c r="I61" s="159"/>
      <c r="J61" s="160">
        <f>J113</f>
        <v>0</v>
      </c>
      <c r="K61" s="161"/>
    </row>
    <row r="62" spans="2:11" s="8" customFormat="1" ht="19.9" customHeight="1">
      <c r="B62" s="155"/>
      <c r="C62" s="156"/>
      <c r="D62" s="157" t="s">
        <v>436</v>
      </c>
      <c r="E62" s="158"/>
      <c r="F62" s="158"/>
      <c r="G62" s="158"/>
      <c r="H62" s="158"/>
      <c r="I62" s="159"/>
      <c r="J62" s="160">
        <f>J120</f>
        <v>0</v>
      </c>
      <c r="K62" s="161"/>
    </row>
    <row r="63" spans="2:11" s="7" customFormat="1" ht="24.95" customHeight="1">
      <c r="B63" s="148"/>
      <c r="C63" s="149"/>
      <c r="D63" s="150" t="s">
        <v>244</v>
      </c>
      <c r="E63" s="151"/>
      <c r="F63" s="151"/>
      <c r="G63" s="151"/>
      <c r="H63" s="151"/>
      <c r="I63" s="152"/>
      <c r="J63" s="153">
        <f>J122</f>
        <v>0</v>
      </c>
      <c r="K63" s="154"/>
    </row>
    <row r="64" spans="2:11" s="8" customFormat="1" ht="19.9" customHeight="1">
      <c r="B64" s="155"/>
      <c r="C64" s="156"/>
      <c r="D64" s="157" t="s">
        <v>445</v>
      </c>
      <c r="E64" s="158"/>
      <c r="F64" s="158"/>
      <c r="G64" s="158"/>
      <c r="H64" s="158"/>
      <c r="I64" s="159"/>
      <c r="J64" s="160">
        <f>J123</f>
        <v>0</v>
      </c>
      <c r="K64" s="161"/>
    </row>
    <row r="65" spans="2:11" s="8" customFormat="1" ht="19.9" customHeight="1">
      <c r="B65" s="155"/>
      <c r="C65" s="156"/>
      <c r="D65" s="157" t="s">
        <v>447</v>
      </c>
      <c r="E65" s="158"/>
      <c r="F65" s="158"/>
      <c r="G65" s="158"/>
      <c r="H65" s="158"/>
      <c r="I65" s="159"/>
      <c r="J65" s="160">
        <f>J141</f>
        <v>0</v>
      </c>
      <c r="K65" s="161"/>
    </row>
    <row r="66" spans="2:11" s="8" customFormat="1" ht="19.9" customHeight="1">
      <c r="B66" s="155"/>
      <c r="C66" s="156"/>
      <c r="D66" s="157" t="s">
        <v>2499</v>
      </c>
      <c r="E66" s="158"/>
      <c r="F66" s="158"/>
      <c r="G66" s="158"/>
      <c r="H66" s="158"/>
      <c r="I66" s="159"/>
      <c r="J66" s="160">
        <f>J151</f>
        <v>0</v>
      </c>
      <c r="K66" s="161"/>
    </row>
    <row r="67" spans="2:11" s="7" customFormat="1" ht="24.95" customHeight="1">
      <c r="B67" s="148"/>
      <c r="C67" s="149"/>
      <c r="D67" s="150" t="s">
        <v>186</v>
      </c>
      <c r="E67" s="151"/>
      <c r="F67" s="151"/>
      <c r="G67" s="151"/>
      <c r="H67" s="151"/>
      <c r="I67" s="152"/>
      <c r="J67" s="153">
        <f>J154</f>
        <v>0</v>
      </c>
      <c r="K67" s="154"/>
    </row>
    <row r="68" spans="2:11" s="8" customFormat="1" ht="19.9" customHeight="1">
      <c r="B68" s="155"/>
      <c r="C68" s="156"/>
      <c r="D68" s="157" t="s">
        <v>456</v>
      </c>
      <c r="E68" s="158"/>
      <c r="F68" s="158"/>
      <c r="G68" s="158"/>
      <c r="H68" s="158"/>
      <c r="I68" s="159"/>
      <c r="J68" s="160">
        <f>J155</f>
        <v>0</v>
      </c>
      <c r="K68" s="161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" customHeight="1">
      <c r="B75" s="40"/>
      <c r="C75" s="61" t="s">
        <v>188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5" t="str">
        <f>E7</f>
        <v>Rekonstrukce a dostavba Střediska volného času</v>
      </c>
      <c r="F78" s="386"/>
      <c r="G78" s="386"/>
      <c r="H78" s="386"/>
      <c r="I78" s="162"/>
      <c r="J78" s="62"/>
      <c r="K78" s="62"/>
      <c r="L78" s="60"/>
    </row>
    <row r="79" spans="2:12" s="1" customFormat="1" ht="14.45" customHeight="1">
      <c r="B79" s="40"/>
      <c r="C79" s="64" t="s">
        <v>179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61" t="str">
        <f>E9</f>
        <v>TRUTNOV 18 - SO 13-Ohniště a sezení</v>
      </c>
      <c r="F80" s="387"/>
      <c r="G80" s="387"/>
      <c r="H80" s="387"/>
      <c r="I80" s="162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8" customHeight="1">
      <c r="B82" s="40"/>
      <c r="C82" s="64" t="s">
        <v>25</v>
      </c>
      <c r="D82" s="62"/>
      <c r="E82" s="62"/>
      <c r="F82" s="163" t="str">
        <f>F12</f>
        <v>Trutnov Na Nivách 568</v>
      </c>
      <c r="G82" s="62"/>
      <c r="H82" s="62"/>
      <c r="I82" s="164" t="s">
        <v>27</v>
      </c>
      <c r="J82" s="72" t="str">
        <f>IF(J12="","",J12)</f>
        <v>7. 1. 2017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3.5">
      <c r="B84" s="40"/>
      <c r="C84" s="64" t="s">
        <v>31</v>
      </c>
      <c r="D84" s="62"/>
      <c r="E84" s="62"/>
      <c r="F84" s="163" t="str">
        <f>E15</f>
        <v>Město Trutnov</v>
      </c>
      <c r="G84" s="62"/>
      <c r="H84" s="62"/>
      <c r="I84" s="164" t="s">
        <v>37</v>
      </c>
      <c r="J84" s="163" t="str">
        <f>E21</f>
        <v>JIKA CZ  Hradec Králové</v>
      </c>
      <c r="K84" s="62"/>
      <c r="L84" s="60"/>
    </row>
    <row r="85" spans="2:12" s="1" customFormat="1" ht="14.45" customHeight="1">
      <c r="B85" s="40"/>
      <c r="C85" s="64" t="s">
        <v>35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9" customFormat="1" ht="29.25" customHeight="1">
      <c r="B87" s="165"/>
      <c r="C87" s="166" t="s">
        <v>189</v>
      </c>
      <c r="D87" s="167" t="s">
        <v>60</v>
      </c>
      <c r="E87" s="167" t="s">
        <v>56</v>
      </c>
      <c r="F87" s="167" t="s">
        <v>190</v>
      </c>
      <c r="G87" s="167" t="s">
        <v>191</v>
      </c>
      <c r="H87" s="167" t="s">
        <v>192</v>
      </c>
      <c r="I87" s="168" t="s">
        <v>193</v>
      </c>
      <c r="J87" s="167" t="s">
        <v>183</v>
      </c>
      <c r="K87" s="169" t="s">
        <v>194</v>
      </c>
      <c r="L87" s="170"/>
      <c r="M87" s="80" t="s">
        <v>195</v>
      </c>
      <c r="N87" s="81" t="s">
        <v>45</v>
      </c>
      <c r="O87" s="81" t="s">
        <v>196</v>
      </c>
      <c r="P87" s="81" t="s">
        <v>197</v>
      </c>
      <c r="Q87" s="81" t="s">
        <v>198</v>
      </c>
      <c r="R87" s="81" t="s">
        <v>199</v>
      </c>
      <c r="S87" s="81" t="s">
        <v>200</v>
      </c>
      <c r="T87" s="82" t="s">
        <v>201</v>
      </c>
    </row>
    <row r="88" spans="2:63" s="1" customFormat="1" ht="29.25" customHeight="1">
      <c r="B88" s="40"/>
      <c r="C88" s="86" t="s">
        <v>184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P89+P122+P154</f>
        <v>0</v>
      </c>
      <c r="Q88" s="84"/>
      <c r="R88" s="172">
        <f>R89+R122+R154</f>
        <v>57.26375342</v>
      </c>
      <c r="S88" s="84"/>
      <c r="T88" s="173">
        <f>T89+T122+T154</f>
        <v>0</v>
      </c>
      <c r="AT88" s="23" t="s">
        <v>74</v>
      </c>
      <c r="AU88" s="23" t="s">
        <v>185</v>
      </c>
      <c r="BK88" s="174">
        <f>BK89+BK122+BK154</f>
        <v>0</v>
      </c>
    </row>
    <row r="89" spans="2:63" s="10" customFormat="1" ht="37.35" customHeight="1">
      <c r="B89" s="175"/>
      <c r="C89" s="176"/>
      <c r="D89" s="177" t="s">
        <v>74</v>
      </c>
      <c r="E89" s="178" t="s">
        <v>224</v>
      </c>
      <c r="F89" s="178" t="s">
        <v>461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P90+P102+P108+P113+P120</f>
        <v>0</v>
      </c>
      <c r="Q89" s="183"/>
      <c r="R89" s="184">
        <f>R90+R102+R108+R113+R120</f>
        <v>49.67103894</v>
      </c>
      <c r="S89" s="183"/>
      <c r="T89" s="185">
        <f>T90+T102+T108+T113+T120</f>
        <v>0</v>
      </c>
      <c r="AR89" s="186" t="s">
        <v>24</v>
      </c>
      <c r="AT89" s="187" t="s">
        <v>74</v>
      </c>
      <c r="AU89" s="187" t="s">
        <v>75</v>
      </c>
      <c r="AY89" s="186" t="s">
        <v>205</v>
      </c>
      <c r="BK89" s="188">
        <f>BK90+BK102+BK108+BK113+BK120</f>
        <v>0</v>
      </c>
    </row>
    <row r="90" spans="2:63" s="10" customFormat="1" ht="19.9" customHeight="1">
      <c r="B90" s="175"/>
      <c r="C90" s="176"/>
      <c r="D90" s="189" t="s">
        <v>74</v>
      </c>
      <c r="E90" s="190" t="s">
        <v>24</v>
      </c>
      <c r="F90" s="190" t="s">
        <v>462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SUM(P91:P101)</f>
        <v>0</v>
      </c>
      <c r="Q90" s="183"/>
      <c r="R90" s="184">
        <f>SUM(R91:R101)</f>
        <v>0</v>
      </c>
      <c r="S90" s="183"/>
      <c r="T90" s="185">
        <f>SUM(T91:T101)</f>
        <v>0</v>
      </c>
      <c r="AR90" s="186" t="s">
        <v>24</v>
      </c>
      <c r="AT90" s="187" t="s">
        <v>74</v>
      </c>
      <c r="AU90" s="187" t="s">
        <v>24</v>
      </c>
      <c r="AY90" s="186" t="s">
        <v>205</v>
      </c>
      <c r="BK90" s="188">
        <f>SUM(BK91:BK101)</f>
        <v>0</v>
      </c>
    </row>
    <row r="91" spans="2:65" s="1" customFormat="1" ht="22.5" customHeight="1">
      <c r="B91" s="40"/>
      <c r="C91" s="192" t="s">
        <v>24</v>
      </c>
      <c r="D91" s="192" t="s">
        <v>208</v>
      </c>
      <c r="E91" s="193" t="s">
        <v>2500</v>
      </c>
      <c r="F91" s="194" t="s">
        <v>2501</v>
      </c>
      <c r="G91" s="195" t="s">
        <v>465</v>
      </c>
      <c r="H91" s="196">
        <v>18.128</v>
      </c>
      <c r="I91" s="197"/>
      <c r="J91" s="198">
        <f>ROUND(I91*H91,2)</f>
        <v>0</v>
      </c>
      <c r="K91" s="194" t="s">
        <v>466</v>
      </c>
      <c r="L91" s="60"/>
      <c r="M91" s="199" t="s">
        <v>22</v>
      </c>
      <c r="N91" s="205" t="s">
        <v>46</v>
      </c>
      <c r="O91" s="41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3" t="s">
        <v>266</v>
      </c>
      <c r="AT91" s="23" t="s">
        <v>208</v>
      </c>
      <c r="AU91" s="23" t="s">
        <v>84</v>
      </c>
      <c r="AY91" s="23" t="s">
        <v>205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24</v>
      </c>
      <c r="BK91" s="204">
        <f>ROUND(I91*H91,2)</f>
        <v>0</v>
      </c>
      <c r="BL91" s="23" t="s">
        <v>266</v>
      </c>
      <c r="BM91" s="23" t="s">
        <v>3630</v>
      </c>
    </row>
    <row r="92" spans="2:51" s="12" customFormat="1" ht="13.5">
      <c r="B92" s="220"/>
      <c r="C92" s="221"/>
      <c r="D92" s="222" t="s">
        <v>255</v>
      </c>
      <c r="E92" s="223" t="s">
        <v>22</v>
      </c>
      <c r="F92" s="224" t="s">
        <v>2503</v>
      </c>
      <c r="G92" s="221"/>
      <c r="H92" s="225">
        <v>18.128</v>
      </c>
      <c r="I92" s="226"/>
      <c r="J92" s="221"/>
      <c r="K92" s="221"/>
      <c r="L92" s="227"/>
      <c r="M92" s="228"/>
      <c r="N92" s="229"/>
      <c r="O92" s="229"/>
      <c r="P92" s="229"/>
      <c r="Q92" s="229"/>
      <c r="R92" s="229"/>
      <c r="S92" s="229"/>
      <c r="T92" s="230"/>
      <c r="AT92" s="231" t="s">
        <v>255</v>
      </c>
      <c r="AU92" s="231" t="s">
        <v>84</v>
      </c>
      <c r="AV92" s="12" t="s">
        <v>84</v>
      </c>
      <c r="AW92" s="12" t="s">
        <v>39</v>
      </c>
      <c r="AX92" s="12" t="s">
        <v>24</v>
      </c>
      <c r="AY92" s="231" t="s">
        <v>205</v>
      </c>
    </row>
    <row r="93" spans="2:65" s="1" customFormat="1" ht="22.5" customHeight="1">
      <c r="B93" s="40"/>
      <c r="C93" s="192" t="s">
        <v>84</v>
      </c>
      <c r="D93" s="192" t="s">
        <v>208</v>
      </c>
      <c r="E93" s="193" t="s">
        <v>2504</v>
      </c>
      <c r="F93" s="194" t="s">
        <v>2505</v>
      </c>
      <c r="G93" s="195" t="s">
        <v>465</v>
      </c>
      <c r="H93" s="196">
        <v>2.122</v>
      </c>
      <c r="I93" s="197"/>
      <c r="J93" s="198">
        <f>ROUND(I93*H93,2)</f>
        <v>0</v>
      </c>
      <c r="K93" s="194" t="s">
        <v>466</v>
      </c>
      <c r="L93" s="60"/>
      <c r="M93" s="199" t="s">
        <v>22</v>
      </c>
      <c r="N93" s="205" t="s">
        <v>46</v>
      </c>
      <c r="O93" s="41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3" t="s">
        <v>266</v>
      </c>
      <c r="AT93" s="23" t="s">
        <v>208</v>
      </c>
      <c r="AU93" s="23" t="s">
        <v>84</v>
      </c>
      <c r="AY93" s="23" t="s">
        <v>205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24</v>
      </c>
      <c r="BK93" s="204">
        <f>ROUND(I93*H93,2)</f>
        <v>0</v>
      </c>
      <c r="BL93" s="23" t="s">
        <v>266</v>
      </c>
      <c r="BM93" s="23" t="s">
        <v>3631</v>
      </c>
    </row>
    <row r="94" spans="2:51" s="12" customFormat="1" ht="13.5">
      <c r="B94" s="220"/>
      <c r="C94" s="221"/>
      <c r="D94" s="222" t="s">
        <v>255</v>
      </c>
      <c r="E94" s="223" t="s">
        <v>22</v>
      </c>
      <c r="F94" s="224" t="s">
        <v>2507</v>
      </c>
      <c r="G94" s="221"/>
      <c r="H94" s="225">
        <v>2.122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AT94" s="231" t="s">
        <v>255</v>
      </c>
      <c r="AU94" s="231" t="s">
        <v>84</v>
      </c>
      <c r="AV94" s="12" t="s">
        <v>84</v>
      </c>
      <c r="AW94" s="12" t="s">
        <v>39</v>
      </c>
      <c r="AX94" s="12" t="s">
        <v>24</v>
      </c>
      <c r="AY94" s="231" t="s">
        <v>205</v>
      </c>
    </row>
    <row r="95" spans="2:65" s="1" customFormat="1" ht="22.5" customHeight="1">
      <c r="B95" s="40"/>
      <c r="C95" s="192" t="s">
        <v>204</v>
      </c>
      <c r="D95" s="192" t="s">
        <v>208</v>
      </c>
      <c r="E95" s="193" t="s">
        <v>473</v>
      </c>
      <c r="F95" s="194" t="s">
        <v>474</v>
      </c>
      <c r="G95" s="195" t="s">
        <v>465</v>
      </c>
      <c r="H95" s="196">
        <v>2.122</v>
      </c>
      <c r="I95" s="197"/>
      <c r="J95" s="198">
        <f>ROUND(I95*H95,2)</f>
        <v>0</v>
      </c>
      <c r="K95" s="194" t="s">
        <v>466</v>
      </c>
      <c r="L95" s="60"/>
      <c r="M95" s="199" t="s">
        <v>22</v>
      </c>
      <c r="N95" s="205" t="s">
        <v>46</v>
      </c>
      <c r="O95" s="41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3" t="s">
        <v>266</v>
      </c>
      <c r="AT95" s="23" t="s">
        <v>208</v>
      </c>
      <c r="AU95" s="23" t="s">
        <v>84</v>
      </c>
      <c r="AY95" s="23" t="s">
        <v>205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24</v>
      </c>
      <c r="BK95" s="204">
        <f>ROUND(I95*H95,2)</f>
        <v>0</v>
      </c>
      <c r="BL95" s="23" t="s">
        <v>266</v>
      </c>
      <c r="BM95" s="23" t="s">
        <v>3632</v>
      </c>
    </row>
    <row r="96" spans="2:65" s="1" customFormat="1" ht="22.5" customHeight="1">
      <c r="B96" s="40"/>
      <c r="C96" s="192" t="s">
        <v>266</v>
      </c>
      <c r="D96" s="192" t="s">
        <v>208</v>
      </c>
      <c r="E96" s="193" t="s">
        <v>2509</v>
      </c>
      <c r="F96" s="194" t="s">
        <v>2510</v>
      </c>
      <c r="G96" s="195" t="s">
        <v>465</v>
      </c>
      <c r="H96" s="196">
        <v>2.122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3633</v>
      </c>
    </row>
    <row r="97" spans="2:65" s="1" customFormat="1" ht="22.5" customHeight="1">
      <c r="B97" s="40"/>
      <c r="C97" s="192" t="s">
        <v>271</v>
      </c>
      <c r="D97" s="192" t="s">
        <v>208</v>
      </c>
      <c r="E97" s="193" t="s">
        <v>480</v>
      </c>
      <c r="F97" s="194" t="s">
        <v>481</v>
      </c>
      <c r="G97" s="195" t="s">
        <v>465</v>
      </c>
      <c r="H97" s="196">
        <v>2.122</v>
      </c>
      <c r="I97" s="197"/>
      <c r="J97" s="198">
        <f>ROUND(I97*H97,2)</f>
        <v>0</v>
      </c>
      <c r="K97" s="194" t="s">
        <v>466</v>
      </c>
      <c r="L97" s="60"/>
      <c r="M97" s="199" t="s">
        <v>22</v>
      </c>
      <c r="N97" s="205" t="s">
        <v>46</v>
      </c>
      <c r="O97" s="41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3" t="s">
        <v>266</v>
      </c>
      <c r="AT97" s="23" t="s">
        <v>208</v>
      </c>
      <c r="AU97" s="23" t="s">
        <v>84</v>
      </c>
      <c r="AY97" s="23" t="s">
        <v>205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24</v>
      </c>
      <c r="BK97" s="204">
        <f>ROUND(I97*H97,2)</f>
        <v>0</v>
      </c>
      <c r="BL97" s="23" t="s">
        <v>266</v>
      </c>
      <c r="BM97" s="23" t="s">
        <v>3634</v>
      </c>
    </row>
    <row r="98" spans="2:65" s="1" customFormat="1" ht="22.5" customHeight="1">
      <c r="B98" s="40"/>
      <c r="C98" s="192" t="s">
        <v>276</v>
      </c>
      <c r="D98" s="192" t="s">
        <v>208</v>
      </c>
      <c r="E98" s="193" t="s">
        <v>483</v>
      </c>
      <c r="F98" s="194" t="s">
        <v>484</v>
      </c>
      <c r="G98" s="195" t="s">
        <v>485</v>
      </c>
      <c r="H98" s="196">
        <v>3.82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3635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2514</v>
      </c>
      <c r="G99" s="221"/>
      <c r="H99" s="225">
        <v>3.82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281</v>
      </c>
      <c r="D100" s="192" t="s">
        <v>208</v>
      </c>
      <c r="E100" s="193" t="s">
        <v>492</v>
      </c>
      <c r="F100" s="194" t="s">
        <v>493</v>
      </c>
      <c r="G100" s="195" t="s">
        <v>494</v>
      </c>
      <c r="H100" s="196">
        <v>72.51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3636</v>
      </c>
    </row>
    <row r="101" spans="2:51" s="12" customFormat="1" ht="13.5">
      <c r="B101" s="220"/>
      <c r="C101" s="221"/>
      <c r="D101" s="210" t="s">
        <v>255</v>
      </c>
      <c r="E101" s="232" t="s">
        <v>22</v>
      </c>
      <c r="F101" s="233" t="s">
        <v>2612</v>
      </c>
      <c r="G101" s="221"/>
      <c r="H101" s="234">
        <v>72.51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255</v>
      </c>
      <c r="AU101" s="231" t="s">
        <v>84</v>
      </c>
      <c r="AV101" s="12" t="s">
        <v>84</v>
      </c>
      <c r="AW101" s="12" t="s">
        <v>39</v>
      </c>
      <c r="AX101" s="12" t="s">
        <v>24</v>
      </c>
      <c r="AY101" s="231" t="s">
        <v>205</v>
      </c>
    </row>
    <row r="102" spans="2:63" s="10" customFormat="1" ht="29.85" customHeight="1">
      <c r="B102" s="175"/>
      <c r="C102" s="176"/>
      <c r="D102" s="189" t="s">
        <v>74</v>
      </c>
      <c r="E102" s="190" t="s">
        <v>84</v>
      </c>
      <c r="F102" s="190" t="s">
        <v>497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SUM(P103:P107)</f>
        <v>0</v>
      </c>
      <c r="Q102" s="183"/>
      <c r="R102" s="184">
        <f>SUM(R103:R107)</f>
        <v>7.506629129999999</v>
      </c>
      <c r="S102" s="183"/>
      <c r="T102" s="185">
        <f>SUM(T103:T107)</f>
        <v>0</v>
      </c>
      <c r="AR102" s="186" t="s">
        <v>24</v>
      </c>
      <c r="AT102" s="187" t="s">
        <v>74</v>
      </c>
      <c r="AU102" s="187" t="s">
        <v>24</v>
      </c>
      <c r="AY102" s="186" t="s">
        <v>205</v>
      </c>
      <c r="BK102" s="188">
        <f>SUM(BK103:BK107)</f>
        <v>0</v>
      </c>
    </row>
    <row r="103" spans="2:65" s="1" customFormat="1" ht="22.5" customHeight="1">
      <c r="B103" s="40"/>
      <c r="C103" s="192" t="s">
        <v>286</v>
      </c>
      <c r="D103" s="192" t="s">
        <v>208</v>
      </c>
      <c r="E103" s="193" t="s">
        <v>2516</v>
      </c>
      <c r="F103" s="194" t="s">
        <v>2517</v>
      </c>
      <c r="G103" s="195" t="s">
        <v>465</v>
      </c>
      <c r="H103" s="196">
        <v>3.057</v>
      </c>
      <c r="I103" s="197"/>
      <c r="J103" s="198">
        <f>ROUND(I103*H103,2)</f>
        <v>0</v>
      </c>
      <c r="K103" s="194" t="s">
        <v>466</v>
      </c>
      <c r="L103" s="60"/>
      <c r="M103" s="199" t="s">
        <v>22</v>
      </c>
      <c r="N103" s="205" t="s">
        <v>46</v>
      </c>
      <c r="O103" s="41"/>
      <c r="P103" s="206">
        <f>O103*H103</f>
        <v>0</v>
      </c>
      <c r="Q103" s="206">
        <v>2.45329</v>
      </c>
      <c r="R103" s="206">
        <f>Q103*H103</f>
        <v>7.499707529999999</v>
      </c>
      <c r="S103" s="206">
        <v>0</v>
      </c>
      <c r="T103" s="207">
        <f>S103*H103</f>
        <v>0</v>
      </c>
      <c r="AR103" s="23" t="s">
        <v>266</v>
      </c>
      <c r="AT103" s="23" t="s">
        <v>208</v>
      </c>
      <c r="AU103" s="23" t="s">
        <v>84</v>
      </c>
      <c r="AY103" s="23" t="s">
        <v>205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24</v>
      </c>
      <c r="BK103" s="204">
        <f>ROUND(I103*H103,2)</f>
        <v>0</v>
      </c>
      <c r="BL103" s="23" t="s">
        <v>266</v>
      </c>
      <c r="BM103" s="23" t="s">
        <v>3637</v>
      </c>
    </row>
    <row r="104" spans="2:51" s="12" customFormat="1" ht="13.5">
      <c r="B104" s="220"/>
      <c r="C104" s="221"/>
      <c r="D104" s="222" t="s">
        <v>255</v>
      </c>
      <c r="E104" s="223" t="s">
        <v>22</v>
      </c>
      <c r="F104" s="224" t="s">
        <v>2519</v>
      </c>
      <c r="G104" s="221"/>
      <c r="H104" s="225">
        <v>3.057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255</v>
      </c>
      <c r="AU104" s="231" t="s">
        <v>84</v>
      </c>
      <c r="AV104" s="12" t="s">
        <v>84</v>
      </c>
      <c r="AW104" s="12" t="s">
        <v>39</v>
      </c>
      <c r="AX104" s="12" t="s">
        <v>24</v>
      </c>
      <c r="AY104" s="231" t="s">
        <v>205</v>
      </c>
    </row>
    <row r="105" spans="2:65" s="1" customFormat="1" ht="22.5" customHeight="1">
      <c r="B105" s="40"/>
      <c r="C105" s="192" t="s">
        <v>291</v>
      </c>
      <c r="D105" s="192" t="s">
        <v>208</v>
      </c>
      <c r="E105" s="193" t="s">
        <v>546</v>
      </c>
      <c r="F105" s="194" t="s">
        <v>547</v>
      </c>
      <c r="G105" s="195" t="s">
        <v>494</v>
      </c>
      <c r="H105" s="196">
        <v>6.72</v>
      </c>
      <c r="I105" s="197"/>
      <c r="J105" s="198">
        <f>ROUND(I105*H105,2)</f>
        <v>0</v>
      </c>
      <c r="K105" s="194" t="s">
        <v>466</v>
      </c>
      <c r="L105" s="60"/>
      <c r="M105" s="199" t="s">
        <v>22</v>
      </c>
      <c r="N105" s="205" t="s">
        <v>46</v>
      </c>
      <c r="O105" s="41"/>
      <c r="P105" s="206">
        <f>O105*H105</f>
        <v>0</v>
      </c>
      <c r="Q105" s="206">
        <v>0.00103</v>
      </c>
      <c r="R105" s="206">
        <f>Q105*H105</f>
        <v>0.006921600000000001</v>
      </c>
      <c r="S105" s="206">
        <v>0</v>
      </c>
      <c r="T105" s="207">
        <f>S105*H105</f>
        <v>0</v>
      </c>
      <c r="AR105" s="23" t="s">
        <v>266</v>
      </c>
      <c r="AT105" s="23" t="s">
        <v>208</v>
      </c>
      <c r="AU105" s="23" t="s">
        <v>84</v>
      </c>
      <c r="AY105" s="23" t="s">
        <v>205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24</v>
      </c>
      <c r="BK105" s="204">
        <f>ROUND(I105*H105,2)</f>
        <v>0</v>
      </c>
      <c r="BL105" s="23" t="s">
        <v>266</v>
      </c>
      <c r="BM105" s="23" t="s">
        <v>3638</v>
      </c>
    </row>
    <row r="106" spans="2:51" s="12" customFormat="1" ht="13.5">
      <c r="B106" s="220"/>
      <c r="C106" s="221"/>
      <c r="D106" s="222" t="s">
        <v>255</v>
      </c>
      <c r="E106" s="223" t="s">
        <v>22</v>
      </c>
      <c r="F106" s="224" t="s">
        <v>2521</v>
      </c>
      <c r="G106" s="221"/>
      <c r="H106" s="225">
        <v>6.72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255</v>
      </c>
      <c r="AU106" s="231" t="s">
        <v>84</v>
      </c>
      <c r="AV106" s="12" t="s">
        <v>84</v>
      </c>
      <c r="AW106" s="12" t="s">
        <v>39</v>
      </c>
      <c r="AX106" s="12" t="s">
        <v>24</v>
      </c>
      <c r="AY106" s="231" t="s">
        <v>205</v>
      </c>
    </row>
    <row r="107" spans="2:65" s="1" customFormat="1" ht="22.5" customHeight="1">
      <c r="B107" s="40"/>
      <c r="C107" s="192" t="s">
        <v>29</v>
      </c>
      <c r="D107" s="192" t="s">
        <v>208</v>
      </c>
      <c r="E107" s="193" t="s">
        <v>549</v>
      </c>
      <c r="F107" s="194" t="s">
        <v>550</v>
      </c>
      <c r="G107" s="195" t="s">
        <v>494</v>
      </c>
      <c r="H107" s="196">
        <v>6.72</v>
      </c>
      <c r="I107" s="197"/>
      <c r="J107" s="198">
        <f>ROUND(I107*H107,2)</f>
        <v>0</v>
      </c>
      <c r="K107" s="194" t="s">
        <v>466</v>
      </c>
      <c r="L107" s="60"/>
      <c r="M107" s="199" t="s">
        <v>22</v>
      </c>
      <c r="N107" s="205" t="s">
        <v>46</v>
      </c>
      <c r="O107" s="41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23" t="s">
        <v>266</v>
      </c>
      <c r="AT107" s="23" t="s">
        <v>208</v>
      </c>
      <c r="AU107" s="23" t="s">
        <v>84</v>
      </c>
      <c r="AY107" s="23" t="s">
        <v>205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24</v>
      </c>
      <c r="BK107" s="204">
        <f>ROUND(I107*H107,2)</f>
        <v>0</v>
      </c>
      <c r="BL107" s="23" t="s">
        <v>266</v>
      </c>
      <c r="BM107" s="23" t="s">
        <v>3639</v>
      </c>
    </row>
    <row r="108" spans="2:63" s="10" customFormat="1" ht="29.85" customHeight="1">
      <c r="B108" s="175"/>
      <c r="C108" s="176"/>
      <c r="D108" s="189" t="s">
        <v>74</v>
      </c>
      <c r="E108" s="190" t="s">
        <v>276</v>
      </c>
      <c r="F108" s="190" t="s">
        <v>839</v>
      </c>
      <c r="G108" s="176"/>
      <c r="H108" s="176"/>
      <c r="I108" s="179"/>
      <c r="J108" s="191">
        <f>BK108</f>
        <v>0</v>
      </c>
      <c r="K108" s="176"/>
      <c r="L108" s="181"/>
      <c r="M108" s="182"/>
      <c r="N108" s="183"/>
      <c r="O108" s="183"/>
      <c r="P108" s="184">
        <f>SUM(P109:P112)</f>
        <v>0</v>
      </c>
      <c r="Q108" s="183"/>
      <c r="R108" s="184">
        <f>SUM(R109:R112)</f>
        <v>41.28312579</v>
      </c>
      <c r="S108" s="183"/>
      <c r="T108" s="185">
        <f>SUM(T109:T112)</f>
        <v>0</v>
      </c>
      <c r="AR108" s="186" t="s">
        <v>24</v>
      </c>
      <c r="AT108" s="187" t="s">
        <v>74</v>
      </c>
      <c r="AU108" s="187" t="s">
        <v>24</v>
      </c>
      <c r="AY108" s="186" t="s">
        <v>205</v>
      </c>
      <c r="BK108" s="188">
        <f>SUM(BK109:BK112)</f>
        <v>0</v>
      </c>
    </row>
    <row r="109" spans="2:65" s="1" customFormat="1" ht="31.5" customHeight="1">
      <c r="B109" s="40"/>
      <c r="C109" s="192" t="s">
        <v>305</v>
      </c>
      <c r="D109" s="192" t="s">
        <v>208</v>
      </c>
      <c r="E109" s="193" t="s">
        <v>1097</v>
      </c>
      <c r="F109" s="194" t="s">
        <v>1098</v>
      </c>
      <c r="G109" s="195" t="s">
        <v>465</v>
      </c>
      <c r="H109" s="196">
        <v>7.251</v>
      </c>
      <c r="I109" s="197"/>
      <c r="J109" s="198">
        <f>ROUND(I109*H109,2)</f>
        <v>0</v>
      </c>
      <c r="K109" s="194" t="s">
        <v>466</v>
      </c>
      <c r="L109" s="60"/>
      <c r="M109" s="199" t="s">
        <v>22</v>
      </c>
      <c r="N109" s="205" t="s">
        <v>46</v>
      </c>
      <c r="O109" s="41"/>
      <c r="P109" s="206">
        <f>O109*H109</f>
        <v>0</v>
      </c>
      <c r="Q109" s="206">
        <v>2.45329</v>
      </c>
      <c r="R109" s="206">
        <f>Q109*H109</f>
        <v>17.78880579</v>
      </c>
      <c r="S109" s="206">
        <v>0</v>
      </c>
      <c r="T109" s="207">
        <f>S109*H109</f>
        <v>0</v>
      </c>
      <c r="AR109" s="23" t="s">
        <v>266</v>
      </c>
      <c r="AT109" s="23" t="s">
        <v>208</v>
      </c>
      <c r="AU109" s="23" t="s">
        <v>84</v>
      </c>
      <c r="AY109" s="23" t="s">
        <v>205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24</v>
      </c>
      <c r="BK109" s="204">
        <f>ROUND(I109*H109,2)</f>
        <v>0</v>
      </c>
      <c r="BL109" s="23" t="s">
        <v>266</v>
      </c>
      <c r="BM109" s="23" t="s">
        <v>3640</v>
      </c>
    </row>
    <row r="110" spans="2:51" s="12" customFormat="1" ht="13.5">
      <c r="B110" s="220"/>
      <c r="C110" s="221"/>
      <c r="D110" s="222" t="s">
        <v>255</v>
      </c>
      <c r="E110" s="223" t="s">
        <v>22</v>
      </c>
      <c r="F110" s="224" t="s">
        <v>2524</v>
      </c>
      <c r="G110" s="221"/>
      <c r="H110" s="225">
        <v>7.251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255</v>
      </c>
      <c r="AU110" s="231" t="s">
        <v>84</v>
      </c>
      <c r="AV110" s="12" t="s">
        <v>84</v>
      </c>
      <c r="AW110" s="12" t="s">
        <v>39</v>
      </c>
      <c r="AX110" s="12" t="s">
        <v>24</v>
      </c>
      <c r="AY110" s="231" t="s">
        <v>205</v>
      </c>
    </row>
    <row r="111" spans="2:65" s="1" customFormat="1" ht="22.5" customHeight="1">
      <c r="B111" s="40"/>
      <c r="C111" s="192" t="s">
        <v>310</v>
      </c>
      <c r="D111" s="192" t="s">
        <v>208</v>
      </c>
      <c r="E111" s="193" t="s">
        <v>1142</v>
      </c>
      <c r="F111" s="194" t="s">
        <v>1143</v>
      </c>
      <c r="G111" s="195" t="s">
        <v>465</v>
      </c>
      <c r="H111" s="196">
        <v>10.877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2.16</v>
      </c>
      <c r="R111" s="206">
        <f>Q111*H111</f>
        <v>23.494320000000002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3641</v>
      </c>
    </row>
    <row r="112" spans="2:51" s="12" customFormat="1" ht="13.5">
      <c r="B112" s="220"/>
      <c r="C112" s="221"/>
      <c r="D112" s="210" t="s">
        <v>255</v>
      </c>
      <c r="E112" s="232" t="s">
        <v>22</v>
      </c>
      <c r="F112" s="233" t="s">
        <v>2526</v>
      </c>
      <c r="G112" s="221"/>
      <c r="H112" s="234">
        <v>10.877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39</v>
      </c>
      <c r="AX112" s="12" t="s">
        <v>24</v>
      </c>
      <c r="AY112" s="231" t="s">
        <v>205</v>
      </c>
    </row>
    <row r="113" spans="2:63" s="10" customFormat="1" ht="29.85" customHeight="1">
      <c r="B113" s="175"/>
      <c r="C113" s="176"/>
      <c r="D113" s="189" t="s">
        <v>74</v>
      </c>
      <c r="E113" s="190" t="s">
        <v>291</v>
      </c>
      <c r="F113" s="190" t="s">
        <v>1157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SUM(P114:P119)</f>
        <v>0</v>
      </c>
      <c r="Q113" s="183"/>
      <c r="R113" s="184">
        <f>SUM(R114:R119)</f>
        <v>0.88128402</v>
      </c>
      <c r="S113" s="183"/>
      <c r="T113" s="185">
        <f>SUM(T114:T119)</f>
        <v>0</v>
      </c>
      <c r="AR113" s="186" t="s">
        <v>24</v>
      </c>
      <c r="AT113" s="187" t="s">
        <v>74</v>
      </c>
      <c r="AU113" s="187" t="s">
        <v>24</v>
      </c>
      <c r="AY113" s="186" t="s">
        <v>205</v>
      </c>
      <c r="BK113" s="188">
        <f>SUM(BK114:BK119)</f>
        <v>0</v>
      </c>
    </row>
    <row r="114" spans="2:65" s="1" customFormat="1" ht="22.5" customHeight="1">
      <c r="B114" s="40"/>
      <c r="C114" s="192" t="s">
        <v>328</v>
      </c>
      <c r="D114" s="192" t="s">
        <v>208</v>
      </c>
      <c r="E114" s="193" t="s">
        <v>3642</v>
      </c>
      <c r="F114" s="194" t="s">
        <v>3643</v>
      </c>
      <c r="G114" s="195" t="s">
        <v>500</v>
      </c>
      <c r="H114" s="196">
        <v>4.396</v>
      </c>
      <c r="I114" s="197"/>
      <c r="J114" s="198">
        <f>ROUND(I114*H114,2)</f>
        <v>0</v>
      </c>
      <c r="K114" s="194" t="s">
        <v>466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0.14067</v>
      </c>
      <c r="R114" s="206">
        <f>Q114*H114</f>
        <v>0.6183853199999999</v>
      </c>
      <c r="S114" s="206">
        <v>0</v>
      </c>
      <c r="T114" s="207">
        <f>S114*H114</f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266</v>
      </c>
      <c r="BM114" s="23" t="s">
        <v>3644</v>
      </c>
    </row>
    <row r="115" spans="2:51" s="12" customFormat="1" ht="13.5">
      <c r="B115" s="220"/>
      <c r="C115" s="221"/>
      <c r="D115" s="222" t="s">
        <v>255</v>
      </c>
      <c r="E115" s="223" t="s">
        <v>22</v>
      </c>
      <c r="F115" s="224" t="s">
        <v>3645</v>
      </c>
      <c r="G115" s="221"/>
      <c r="H115" s="225">
        <v>4.396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255</v>
      </c>
      <c r="AU115" s="231" t="s">
        <v>84</v>
      </c>
      <c r="AV115" s="12" t="s">
        <v>84</v>
      </c>
      <c r="AW115" s="12" t="s">
        <v>39</v>
      </c>
      <c r="AX115" s="12" t="s">
        <v>24</v>
      </c>
      <c r="AY115" s="231" t="s">
        <v>205</v>
      </c>
    </row>
    <row r="116" spans="2:65" s="1" customFormat="1" ht="22.5" customHeight="1">
      <c r="B116" s="40"/>
      <c r="C116" s="238" t="s">
        <v>333</v>
      </c>
      <c r="D116" s="238" t="s">
        <v>202</v>
      </c>
      <c r="E116" s="239" t="s">
        <v>3646</v>
      </c>
      <c r="F116" s="240" t="s">
        <v>3647</v>
      </c>
      <c r="G116" s="241" t="s">
        <v>500</v>
      </c>
      <c r="H116" s="242">
        <v>4.396</v>
      </c>
      <c r="I116" s="243"/>
      <c r="J116" s="244">
        <f>ROUND(I116*H116,2)</f>
        <v>0</v>
      </c>
      <c r="K116" s="240" t="s">
        <v>466</v>
      </c>
      <c r="L116" s="245"/>
      <c r="M116" s="246" t="s">
        <v>22</v>
      </c>
      <c r="N116" s="247" t="s">
        <v>46</v>
      </c>
      <c r="O116" s="41"/>
      <c r="P116" s="206">
        <f>O116*H116</f>
        <v>0</v>
      </c>
      <c r="Q116" s="206">
        <v>0.057</v>
      </c>
      <c r="R116" s="206">
        <f>Q116*H116</f>
        <v>0.250572</v>
      </c>
      <c r="S116" s="206">
        <v>0</v>
      </c>
      <c r="T116" s="207">
        <f>S116*H116</f>
        <v>0</v>
      </c>
      <c r="AR116" s="23" t="s">
        <v>286</v>
      </c>
      <c r="AT116" s="23" t="s">
        <v>202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3648</v>
      </c>
    </row>
    <row r="117" spans="2:65" s="1" customFormat="1" ht="22.5" customHeight="1">
      <c r="B117" s="40"/>
      <c r="C117" s="192" t="s">
        <v>338</v>
      </c>
      <c r="D117" s="192" t="s">
        <v>208</v>
      </c>
      <c r="E117" s="193" t="s">
        <v>3649</v>
      </c>
      <c r="F117" s="194" t="s">
        <v>3650</v>
      </c>
      <c r="G117" s="195" t="s">
        <v>1764</v>
      </c>
      <c r="H117" s="196">
        <v>2.8</v>
      </c>
      <c r="I117" s="197"/>
      <c r="J117" s="198">
        <f>ROUND(I117*H117,2)</f>
        <v>0</v>
      </c>
      <c r="K117" s="194" t="s">
        <v>22</v>
      </c>
      <c r="L117" s="60"/>
      <c r="M117" s="199" t="s">
        <v>22</v>
      </c>
      <c r="N117" s="205" t="s">
        <v>46</v>
      </c>
      <c r="O117" s="41"/>
      <c r="P117" s="206">
        <f>O117*H117</f>
        <v>0</v>
      </c>
      <c r="Q117" s="206">
        <v>0</v>
      </c>
      <c r="R117" s="206">
        <f>Q117*H117</f>
        <v>0</v>
      </c>
      <c r="S117" s="206">
        <v>0</v>
      </c>
      <c r="T117" s="207">
        <f>S117*H117</f>
        <v>0</v>
      </c>
      <c r="AR117" s="23" t="s">
        <v>266</v>
      </c>
      <c r="AT117" s="23" t="s">
        <v>208</v>
      </c>
      <c r="AU117" s="23" t="s">
        <v>84</v>
      </c>
      <c r="AY117" s="23" t="s">
        <v>205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24</v>
      </c>
      <c r="BK117" s="204">
        <f>ROUND(I117*H117,2)</f>
        <v>0</v>
      </c>
      <c r="BL117" s="23" t="s">
        <v>266</v>
      </c>
      <c r="BM117" s="23" t="s">
        <v>3651</v>
      </c>
    </row>
    <row r="118" spans="2:65" s="1" customFormat="1" ht="31.5" customHeight="1">
      <c r="B118" s="40"/>
      <c r="C118" s="192" t="s">
        <v>624</v>
      </c>
      <c r="D118" s="192" t="s">
        <v>208</v>
      </c>
      <c r="E118" s="193" t="s">
        <v>1186</v>
      </c>
      <c r="F118" s="194" t="s">
        <v>1187</v>
      </c>
      <c r="G118" s="195" t="s">
        <v>494</v>
      </c>
      <c r="H118" s="196">
        <v>72.51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0.00013</v>
      </c>
      <c r="R118" s="206">
        <f>Q118*H118</f>
        <v>0.0094263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3652</v>
      </c>
    </row>
    <row r="119" spans="2:65" s="1" customFormat="1" ht="22.5" customHeight="1">
      <c r="B119" s="40"/>
      <c r="C119" s="192" t="s">
        <v>620</v>
      </c>
      <c r="D119" s="192" t="s">
        <v>208</v>
      </c>
      <c r="E119" s="193" t="s">
        <v>1191</v>
      </c>
      <c r="F119" s="194" t="s">
        <v>1192</v>
      </c>
      <c r="G119" s="195" t="s">
        <v>494</v>
      </c>
      <c r="H119" s="196">
        <v>72.51</v>
      </c>
      <c r="I119" s="197"/>
      <c r="J119" s="198">
        <f>ROUND(I119*H119,2)</f>
        <v>0</v>
      </c>
      <c r="K119" s="194" t="s">
        <v>466</v>
      </c>
      <c r="L119" s="60"/>
      <c r="M119" s="199" t="s">
        <v>22</v>
      </c>
      <c r="N119" s="205" t="s">
        <v>46</v>
      </c>
      <c r="O119" s="41"/>
      <c r="P119" s="206">
        <f>O119*H119</f>
        <v>0</v>
      </c>
      <c r="Q119" s="206">
        <v>4E-05</v>
      </c>
      <c r="R119" s="206">
        <f>Q119*H119</f>
        <v>0.0029004000000000005</v>
      </c>
      <c r="S119" s="206">
        <v>0</v>
      </c>
      <c r="T119" s="207">
        <f>S119*H119</f>
        <v>0</v>
      </c>
      <c r="AR119" s="23" t="s">
        <v>266</v>
      </c>
      <c r="AT119" s="23" t="s">
        <v>208</v>
      </c>
      <c r="AU119" s="23" t="s">
        <v>84</v>
      </c>
      <c r="AY119" s="23" t="s">
        <v>205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24</v>
      </c>
      <c r="BK119" s="204">
        <f>ROUND(I119*H119,2)</f>
        <v>0</v>
      </c>
      <c r="BL119" s="23" t="s">
        <v>266</v>
      </c>
      <c r="BM119" s="23" t="s">
        <v>3653</v>
      </c>
    </row>
    <row r="120" spans="2:63" s="10" customFormat="1" ht="29.85" customHeight="1">
      <c r="B120" s="175"/>
      <c r="C120" s="176"/>
      <c r="D120" s="189" t="s">
        <v>74</v>
      </c>
      <c r="E120" s="190" t="s">
        <v>1409</v>
      </c>
      <c r="F120" s="190" t="s">
        <v>1410</v>
      </c>
      <c r="G120" s="176"/>
      <c r="H120" s="176"/>
      <c r="I120" s="179"/>
      <c r="J120" s="191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24</v>
      </c>
      <c r="AT120" s="187" t="s">
        <v>74</v>
      </c>
      <c r="AU120" s="187" t="s">
        <v>24</v>
      </c>
      <c r="AY120" s="186" t="s">
        <v>205</v>
      </c>
      <c r="BK120" s="188">
        <f>BK121</f>
        <v>0</v>
      </c>
    </row>
    <row r="121" spans="2:65" s="1" customFormat="1" ht="22.5" customHeight="1">
      <c r="B121" s="40"/>
      <c r="C121" s="192" t="s">
        <v>628</v>
      </c>
      <c r="D121" s="192" t="s">
        <v>208</v>
      </c>
      <c r="E121" s="193" t="s">
        <v>2537</v>
      </c>
      <c r="F121" s="194" t="s">
        <v>2538</v>
      </c>
      <c r="G121" s="195" t="s">
        <v>485</v>
      </c>
      <c r="H121" s="196">
        <v>49.671</v>
      </c>
      <c r="I121" s="197"/>
      <c r="J121" s="198">
        <f>ROUND(I121*H121,2)</f>
        <v>0</v>
      </c>
      <c r="K121" s="194" t="s">
        <v>466</v>
      </c>
      <c r="L121" s="60"/>
      <c r="M121" s="199" t="s">
        <v>22</v>
      </c>
      <c r="N121" s="205" t="s">
        <v>46</v>
      </c>
      <c r="O121" s="41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3" t="s">
        <v>266</v>
      </c>
      <c r="AT121" s="23" t="s">
        <v>208</v>
      </c>
      <c r="AU121" s="23" t="s">
        <v>84</v>
      </c>
      <c r="AY121" s="23" t="s">
        <v>205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24</v>
      </c>
      <c r="BK121" s="204">
        <f>ROUND(I121*H121,2)</f>
        <v>0</v>
      </c>
      <c r="BL121" s="23" t="s">
        <v>266</v>
      </c>
      <c r="BM121" s="23" t="s">
        <v>3654</v>
      </c>
    </row>
    <row r="122" spans="2:63" s="10" customFormat="1" ht="37.35" customHeight="1">
      <c r="B122" s="175"/>
      <c r="C122" s="176"/>
      <c r="D122" s="177" t="s">
        <v>74</v>
      </c>
      <c r="E122" s="178" t="s">
        <v>246</v>
      </c>
      <c r="F122" s="178" t="s">
        <v>247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P123+P141+P151</f>
        <v>0</v>
      </c>
      <c r="Q122" s="183"/>
      <c r="R122" s="184">
        <f>R123+R141+R151</f>
        <v>7.592714480000001</v>
      </c>
      <c r="S122" s="183"/>
      <c r="T122" s="185">
        <f>T123+T141+T151</f>
        <v>0</v>
      </c>
      <c r="AR122" s="186" t="s">
        <v>84</v>
      </c>
      <c r="AT122" s="187" t="s">
        <v>74</v>
      </c>
      <c r="AU122" s="187" t="s">
        <v>75</v>
      </c>
      <c r="AY122" s="186" t="s">
        <v>205</v>
      </c>
      <c r="BK122" s="188">
        <f>BK123+BK141+BK151</f>
        <v>0</v>
      </c>
    </row>
    <row r="123" spans="2:63" s="10" customFormat="1" ht="19.9" customHeight="1">
      <c r="B123" s="175"/>
      <c r="C123" s="176"/>
      <c r="D123" s="189" t="s">
        <v>74</v>
      </c>
      <c r="E123" s="190" t="s">
        <v>1708</v>
      </c>
      <c r="F123" s="190" t="s">
        <v>1709</v>
      </c>
      <c r="G123" s="176"/>
      <c r="H123" s="176"/>
      <c r="I123" s="179"/>
      <c r="J123" s="191">
        <f>BK123</f>
        <v>0</v>
      </c>
      <c r="K123" s="176"/>
      <c r="L123" s="181"/>
      <c r="M123" s="182"/>
      <c r="N123" s="183"/>
      <c r="O123" s="183"/>
      <c r="P123" s="184">
        <f>SUM(P124:P140)</f>
        <v>0</v>
      </c>
      <c r="Q123" s="183"/>
      <c r="R123" s="184">
        <f>SUM(R124:R140)</f>
        <v>6.8659224000000005</v>
      </c>
      <c r="S123" s="183"/>
      <c r="T123" s="185">
        <f>SUM(T124:T140)</f>
        <v>0</v>
      </c>
      <c r="AR123" s="186" t="s">
        <v>84</v>
      </c>
      <c r="AT123" s="187" t="s">
        <v>74</v>
      </c>
      <c r="AU123" s="187" t="s">
        <v>24</v>
      </c>
      <c r="AY123" s="186" t="s">
        <v>205</v>
      </c>
      <c r="BK123" s="188">
        <f>SUM(BK124:BK140)</f>
        <v>0</v>
      </c>
    </row>
    <row r="124" spans="2:65" s="1" customFormat="1" ht="22.5" customHeight="1">
      <c r="B124" s="40"/>
      <c r="C124" s="192" t="s">
        <v>315</v>
      </c>
      <c r="D124" s="192" t="s">
        <v>208</v>
      </c>
      <c r="E124" s="193" t="s">
        <v>1711</v>
      </c>
      <c r="F124" s="194" t="s">
        <v>2540</v>
      </c>
      <c r="G124" s="195" t="s">
        <v>494</v>
      </c>
      <c r="H124" s="196">
        <v>15.816</v>
      </c>
      <c r="I124" s="197"/>
      <c r="J124" s="198">
        <f>ROUND(I124*H124,2)</f>
        <v>0</v>
      </c>
      <c r="K124" s="194" t="s">
        <v>22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253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253</v>
      </c>
      <c r="BM124" s="23" t="s">
        <v>3655</v>
      </c>
    </row>
    <row r="125" spans="2:51" s="12" customFormat="1" ht="13.5">
      <c r="B125" s="220"/>
      <c r="C125" s="221"/>
      <c r="D125" s="222" t="s">
        <v>255</v>
      </c>
      <c r="E125" s="223" t="s">
        <v>22</v>
      </c>
      <c r="F125" s="224" t="s">
        <v>2542</v>
      </c>
      <c r="G125" s="221"/>
      <c r="H125" s="225">
        <v>15.816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255</v>
      </c>
      <c r="AU125" s="231" t="s">
        <v>84</v>
      </c>
      <c r="AV125" s="12" t="s">
        <v>84</v>
      </c>
      <c r="AW125" s="12" t="s">
        <v>39</v>
      </c>
      <c r="AX125" s="12" t="s">
        <v>24</v>
      </c>
      <c r="AY125" s="231" t="s">
        <v>205</v>
      </c>
    </row>
    <row r="126" spans="2:65" s="1" customFormat="1" ht="22.5" customHeight="1">
      <c r="B126" s="40"/>
      <c r="C126" s="192" t="s">
        <v>10</v>
      </c>
      <c r="D126" s="192" t="s">
        <v>208</v>
      </c>
      <c r="E126" s="193" t="s">
        <v>1715</v>
      </c>
      <c r="F126" s="194" t="s">
        <v>2543</v>
      </c>
      <c r="G126" s="195" t="s">
        <v>465</v>
      </c>
      <c r="H126" s="196">
        <v>2.372</v>
      </c>
      <c r="I126" s="197"/>
      <c r="J126" s="198">
        <f>ROUND(I126*H126,2)</f>
        <v>0</v>
      </c>
      <c r="K126" s="194" t="s">
        <v>22</v>
      </c>
      <c r="L126" s="60"/>
      <c r="M126" s="199" t="s">
        <v>22</v>
      </c>
      <c r="N126" s="205" t="s">
        <v>46</v>
      </c>
      <c r="O126" s="41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23" t="s">
        <v>253</v>
      </c>
      <c r="AT126" s="23" t="s">
        <v>208</v>
      </c>
      <c r="AU126" s="23" t="s">
        <v>84</v>
      </c>
      <c r="AY126" s="23" t="s">
        <v>205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24</v>
      </c>
      <c r="BK126" s="204">
        <f>ROUND(I126*H126,2)</f>
        <v>0</v>
      </c>
      <c r="BL126" s="23" t="s">
        <v>253</v>
      </c>
      <c r="BM126" s="23" t="s">
        <v>3656</v>
      </c>
    </row>
    <row r="127" spans="2:51" s="12" customFormat="1" ht="13.5">
      <c r="B127" s="220"/>
      <c r="C127" s="221"/>
      <c r="D127" s="222" t="s">
        <v>255</v>
      </c>
      <c r="E127" s="223" t="s">
        <v>22</v>
      </c>
      <c r="F127" s="224" t="s">
        <v>2545</v>
      </c>
      <c r="G127" s="221"/>
      <c r="H127" s="225">
        <v>2.372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255</v>
      </c>
      <c r="AU127" s="231" t="s">
        <v>84</v>
      </c>
      <c r="AV127" s="12" t="s">
        <v>84</v>
      </c>
      <c r="AW127" s="12" t="s">
        <v>39</v>
      </c>
      <c r="AX127" s="12" t="s">
        <v>24</v>
      </c>
      <c r="AY127" s="231" t="s">
        <v>205</v>
      </c>
    </row>
    <row r="128" spans="2:65" s="1" customFormat="1" ht="22.5" customHeight="1">
      <c r="B128" s="40"/>
      <c r="C128" s="192" t="s">
        <v>253</v>
      </c>
      <c r="D128" s="192" t="s">
        <v>208</v>
      </c>
      <c r="E128" s="193" t="s">
        <v>1720</v>
      </c>
      <c r="F128" s="194" t="s">
        <v>2546</v>
      </c>
      <c r="G128" s="195" t="s">
        <v>494</v>
      </c>
      <c r="H128" s="196">
        <v>8.303</v>
      </c>
      <c r="I128" s="197"/>
      <c r="J128" s="198">
        <f>ROUND(I128*H128,2)</f>
        <v>0</v>
      </c>
      <c r="K128" s="194" t="s">
        <v>22</v>
      </c>
      <c r="L128" s="60"/>
      <c r="M128" s="199" t="s">
        <v>22</v>
      </c>
      <c r="N128" s="205" t="s">
        <v>46</v>
      </c>
      <c r="O128" s="41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3" t="s">
        <v>253</v>
      </c>
      <c r="AT128" s="23" t="s">
        <v>208</v>
      </c>
      <c r="AU128" s="23" t="s">
        <v>84</v>
      </c>
      <c r="AY128" s="23" t="s">
        <v>205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24</v>
      </c>
      <c r="BK128" s="204">
        <f>ROUND(I128*H128,2)</f>
        <v>0</v>
      </c>
      <c r="BL128" s="23" t="s">
        <v>253</v>
      </c>
      <c r="BM128" s="23" t="s">
        <v>3657</v>
      </c>
    </row>
    <row r="129" spans="2:51" s="12" customFormat="1" ht="13.5">
      <c r="B129" s="220"/>
      <c r="C129" s="221"/>
      <c r="D129" s="222" t="s">
        <v>255</v>
      </c>
      <c r="E129" s="223" t="s">
        <v>22</v>
      </c>
      <c r="F129" s="224" t="s">
        <v>2548</v>
      </c>
      <c r="G129" s="221"/>
      <c r="H129" s="225">
        <v>8.303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255</v>
      </c>
      <c r="AU129" s="231" t="s">
        <v>84</v>
      </c>
      <c r="AV129" s="12" t="s">
        <v>84</v>
      </c>
      <c r="AW129" s="12" t="s">
        <v>39</v>
      </c>
      <c r="AX129" s="12" t="s">
        <v>24</v>
      </c>
      <c r="AY129" s="231" t="s">
        <v>205</v>
      </c>
    </row>
    <row r="130" spans="2:65" s="1" customFormat="1" ht="31.5" customHeight="1">
      <c r="B130" s="40"/>
      <c r="C130" s="192" t="s">
        <v>382</v>
      </c>
      <c r="D130" s="192" t="s">
        <v>208</v>
      </c>
      <c r="E130" s="193" t="s">
        <v>2549</v>
      </c>
      <c r="F130" s="194" t="s">
        <v>2550</v>
      </c>
      <c r="G130" s="195" t="s">
        <v>465</v>
      </c>
      <c r="H130" s="196">
        <v>9.462</v>
      </c>
      <c r="I130" s="197"/>
      <c r="J130" s="198">
        <f>ROUND(I130*H130,2)</f>
        <v>0</v>
      </c>
      <c r="K130" s="194" t="s">
        <v>466</v>
      </c>
      <c r="L130" s="60"/>
      <c r="M130" s="199" t="s">
        <v>22</v>
      </c>
      <c r="N130" s="205" t="s">
        <v>46</v>
      </c>
      <c r="O130" s="41"/>
      <c r="P130" s="206">
        <f>O130*H130</f>
        <v>0</v>
      </c>
      <c r="Q130" s="206">
        <v>0.00108</v>
      </c>
      <c r="R130" s="206">
        <f>Q130*H130</f>
        <v>0.01021896</v>
      </c>
      <c r="S130" s="206">
        <v>0</v>
      </c>
      <c r="T130" s="207">
        <f>S130*H130</f>
        <v>0</v>
      </c>
      <c r="AR130" s="23" t="s">
        <v>253</v>
      </c>
      <c r="AT130" s="23" t="s">
        <v>208</v>
      </c>
      <c r="AU130" s="23" t="s">
        <v>84</v>
      </c>
      <c r="AY130" s="23" t="s">
        <v>205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24</v>
      </c>
      <c r="BK130" s="204">
        <f>ROUND(I130*H130,2)</f>
        <v>0</v>
      </c>
      <c r="BL130" s="23" t="s">
        <v>253</v>
      </c>
      <c r="BM130" s="23" t="s">
        <v>3658</v>
      </c>
    </row>
    <row r="131" spans="2:65" s="1" customFormat="1" ht="22.5" customHeight="1">
      <c r="B131" s="40"/>
      <c r="C131" s="192" t="s">
        <v>377</v>
      </c>
      <c r="D131" s="192" t="s">
        <v>208</v>
      </c>
      <c r="E131" s="193" t="s">
        <v>2552</v>
      </c>
      <c r="F131" s="194" t="s">
        <v>3659</v>
      </c>
      <c r="G131" s="195" t="s">
        <v>494</v>
      </c>
      <c r="H131" s="196">
        <v>88.203</v>
      </c>
      <c r="I131" s="197"/>
      <c r="J131" s="198">
        <f>ROUND(I131*H131,2)</f>
        <v>0</v>
      </c>
      <c r="K131" s="194" t="s">
        <v>466</v>
      </c>
      <c r="L131" s="60"/>
      <c r="M131" s="199" t="s">
        <v>22</v>
      </c>
      <c r="N131" s="205" t="s">
        <v>46</v>
      </c>
      <c r="O131" s="41"/>
      <c r="P131" s="206">
        <f>O131*H131</f>
        <v>0</v>
      </c>
      <c r="Q131" s="206">
        <v>0.0161</v>
      </c>
      <c r="R131" s="206">
        <f>Q131*H131</f>
        <v>1.4200683</v>
      </c>
      <c r="S131" s="206">
        <v>0</v>
      </c>
      <c r="T131" s="207">
        <f>S131*H131</f>
        <v>0</v>
      </c>
      <c r="AR131" s="23" t="s">
        <v>253</v>
      </c>
      <c r="AT131" s="23" t="s">
        <v>208</v>
      </c>
      <c r="AU131" s="23" t="s">
        <v>84</v>
      </c>
      <c r="AY131" s="23" t="s">
        <v>205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24</v>
      </c>
      <c r="BK131" s="204">
        <f>ROUND(I131*H131,2)</f>
        <v>0</v>
      </c>
      <c r="BL131" s="23" t="s">
        <v>253</v>
      </c>
      <c r="BM131" s="23" t="s">
        <v>3660</v>
      </c>
    </row>
    <row r="132" spans="2:51" s="12" customFormat="1" ht="13.5">
      <c r="B132" s="220"/>
      <c r="C132" s="221"/>
      <c r="D132" s="222" t="s">
        <v>255</v>
      </c>
      <c r="E132" s="223" t="s">
        <v>22</v>
      </c>
      <c r="F132" s="224" t="s">
        <v>2555</v>
      </c>
      <c r="G132" s="221"/>
      <c r="H132" s="225">
        <v>88.203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255</v>
      </c>
      <c r="AU132" s="231" t="s">
        <v>84</v>
      </c>
      <c r="AV132" s="12" t="s">
        <v>84</v>
      </c>
      <c r="AW132" s="12" t="s">
        <v>39</v>
      </c>
      <c r="AX132" s="12" t="s">
        <v>24</v>
      </c>
      <c r="AY132" s="231" t="s">
        <v>205</v>
      </c>
    </row>
    <row r="133" spans="2:65" s="1" customFormat="1" ht="22.5" customHeight="1">
      <c r="B133" s="40"/>
      <c r="C133" s="192" t="s">
        <v>387</v>
      </c>
      <c r="D133" s="192" t="s">
        <v>208</v>
      </c>
      <c r="E133" s="193" t="s">
        <v>2556</v>
      </c>
      <c r="F133" s="194" t="s">
        <v>2557</v>
      </c>
      <c r="G133" s="195" t="s">
        <v>500</v>
      </c>
      <c r="H133" s="196">
        <v>0.8</v>
      </c>
      <c r="I133" s="197"/>
      <c r="J133" s="198">
        <f>ROUND(I133*H133,2)</f>
        <v>0</v>
      </c>
      <c r="K133" s="194" t="s">
        <v>466</v>
      </c>
      <c r="L133" s="60"/>
      <c r="M133" s="199" t="s">
        <v>22</v>
      </c>
      <c r="N133" s="205" t="s">
        <v>46</v>
      </c>
      <c r="O133" s="41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AR133" s="23" t="s">
        <v>253</v>
      </c>
      <c r="AT133" s="23" t="s">
        <v>208</v>
      </c>
      <c r="AU133" s="23" t="s">
        <v>84</v>
      </c>
      <c r="AY133" s="23" t="s">
        <v>205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24</v>
      </c>
      <c r="BK133" s="204">
        <f>ROUND(I133*H133,2)</f>
        <v>0</v>
      </c>
      <c r="BL133" s="23" t="s">
        <v>253</v>
      </c>
      <c r="BM133" s="23" t="s">
        <v>3661</v>
      </c>
    </row>
    <row r="134" spans="2:65" s="1" customFormat="1" ht="22.5" customHeight="1">
      <c r="B134" s="40"/>
      <c r="C134" s="238" t="s">
        <v>392</v>
      </c>
      <c r="D134" s="238" t="s">
        <v>202</v>
      </c>
      <c r="E134" s="239" t="s">
        <v>2560</v>
      </c>
      <c r="F134" s="240" t="s">
        <v>2561</v>
      </c>
      <c r="G134" s="241" t="s">
        <v>465</v>
      </c>
      <c r="H134" s="242">
        <v>0.009</v>
      </c>
      <c r="I134" s="243"/>
      <c r="J134" s="244">
        <f>ROUND(I134*H134,2)</f>
        <v>0</v>
      </c>
      <c r="K134" s="240" t="s">
        <v>466</v>
      </c>
      <c r="L134" s="245"/>
      <c r="M134" s="246" t="s">
        <v>22</v>
      </c>
      <c r="N134" s="247" t="s">
        <v>46</v>
      </c>
      <c r="O134" s="41"/>
      <c r="P134" s="206">
        <f>O134*H134</f>
        <v>0</v>
      </c>
      <c r="Q134" s="206">
        <v>0.55</v>
      </c>
      <c r="R134" s="206">
        <f>Q134*H134</f>
        <v>0.00495</v>
      </c>
      <c r="S134" s="206">
        <v>0</v>
      </c>
      <c r="T134" s="207">
        <f>S134*H134</f>
        <v>0</v>
      </c>
      <c r="AR134" s="23" t="s">
        <v>402</v>
      </c>
      <c r="AT134" s="23" t="s">
        <v>202</v>
      </c>
      <c r="AU134" s="23" t="s">
        <v>84</v>
      </c>
      <c r="AY134" s="23" t="s">
        <v>205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24</v>
      </c>
      <c r="BK134" s="204">
        <f>ROUND(I134*H134,2)</f>
        <v>0</v>
      </c>
      <c r="BL134" s="23" t="s">
        <v>253</v>
      </c>
      <c r="BM134" s="23" t="s">
        <v>3662</v>
      </c>
    </row>
    <row r="135" spans="2:51" s="12" customFormat="1" ht="13.5">
      <c r="B135" s="220"/>
      <c r="C135" s="221"/>
      <c r="D135" s="222" t="s">
        <v>255</v>
      </c>
      <c r="E135" s="223" t="s">
        <v>22</v>
      </c>
      <c r="F135" s="224" t="s">
        <v>2563</v>
      </c>
      <c r="G135" s="221"/>
      <c r="H135" s="225">
        <v>0.009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255</v>
      </c>
      <c r="AU135" s="231" t="s">
        <v>84</v>
      </c>
      <c r="AV135" s="12" t="s">
        <v>84</v>
      </c>
      <c r="AW135" s="12" t="s">
        <v>39</v>
      </c>
      <c r="AX135" s="12" t="s">
        <v>24</v>
      </c>
      <c r="AY135" s="231" t="s">
        <v>205</v>
      </c>
    </row>
    <row r="136" spans="2:65" s="1" customFormat="1" ht="22.5" customHeight="1">
      <c r="B136" s="40"/>
      <c r="C136" s="192" t="s">
        <v>397</v>
      </c>
      <c r="D136" s="192" t="s">
        <v>208</v>
      </c>
      <c r="E136" s="193" t="s">
        <v>2569</v>
      </c>
      <c r="F136" s="194" t="s">
        <v>2570</v>
      </c>
      <c r="G136" s="195" t="s">
        <v>500</v>
      </c>
      <c r="H136" s="196">
        <v>76.562</v>
      </c>
      <c r="I136" s="197"/>
      <c r="J136" s="198">
        <f>ROUND(I136*H136,2)</f>
        <v>0</v>
      </c>
      <c r="K136" s="194" t="s">
        <v>466</v>
      </c>
      <c r="L136" s="60"/>
      <c r="M136" s="199" t="s">
        <v>22</v>
      </c>
      <c r="N136" s="205" t="s">
        <v>46</v>
      </c>
      <c r="O136" s="41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23" t="s">
        <v>253</v>
      </c>
      <c r="AT136" s="23" t="s">
        <v>208</v>
      </c>
      <c r="AU136" s="23" t="s">
        <v>84</v>
      </c>
      <c r="AY136" s="23" t="s">
        <v>205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24</v>
      </c>
      <c r="BK136" s="204">
        <f>ROUND(I136*H136,2)</f>
        <v>0</v>
      </c>
      <c r="BL136" s="23" t="s">
        <v>253</v>
      </c>
      <c r="BM136" s="23" t="s">
        <v>3663</v>
      </c>
    </row>
    <row r="137" spans="2:65" s="1" customFormat="1" ht="22.5" customHeight="1">
      <c r="B137" s="40"/>
      <c r="C137" s="192" t="s">
        <v>402</v>
      </c>
      <c r="D137" s="192" t="s">
        <v>208</v>
      </c>
      <c r="E137" s="193" t="s">
        <v>2574</v>
      </c>
      <c r="F137" s="194" t="s">
        <v>2575</v>
      </c>
      <c r="G137" s="195" t="s">
        <v>500</v>
      </c>
      <c r="H137" s="196">
        <v>68.544</v>
      </c>
      <c r="I137" s="197"/>
      <c r="J137" s="198">
        <f>ROUND(I137*H137,2)</f>
        <v>0</v>
      </c>
      <c r="K137" s="194" t="s">
        <v>466</v>
      </c>
      <c r="L137" s="60"/>
      <c r="M137" s="199" t="s">
        <v>22</v>
      </c>
      <c r="N137" s="205" t="s">
        <v>46</v>
      </c>
      <c r="O137" s="41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23" t="s">
        <v>253</v>
      </c>
      <c r="AT137" s="23" t="s">
        <v>208</v>
      </c>
      <c r="AU137" s="23" t="s">
        <v>84</v>
      </c>
      <c r="AY137" s="23" t="s">
        <v>205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24</v>
      </c>
      <c r="BK137" s="204">
        <f>ROUND(I137*H137,2)</f>
        <v>0</v>
      </c>
      <c r="BL137" s="23" t="s">
        <v>253</v>
      </c>
      <c r="BM137" s="23" t="s">
        <v>3664</v>
      </c>
    </row>
    <row r="138" spans="2:65" s="1" customFormat="1" ht="22.5" customHeight="1">
      <c r="B138" s="40"/>
      <c r="C138" s="238" t="s">
        <v>407</v>
      </c>
      <c r="D138" s="238" t="s">
        <v>202</v>
      </c>
      <c r="E138" s="239" t="s">
        <v>3665</v>
      </c>
      <c r="F138" s="240" t="s">
        <v>3666</v>
      </c>
      <c r="G138" s="241" t="s">
        <v>465</v>
      </c>
      <c r="H138" s="242">
        <v>9.453</v>
      </c>
      <c r="I138" s="243"/>
      <c r="J138" s="244">
        <f>ROUND(I138*H138,2)</f>
        <v>0</v>
      </c>
      <c r="K138" s="240" t="s">
        <v>466</v>
      </c>
      <c r="L138" s="245"/>
      <c r="M138" s="246" t="s">
        <v>22</v>
      </c>
      <c r="N138" s="247" t="s">
        <v>46</v>
      </c>
      <c r="O138" s="41"/>
      <c r="P138" s="206">
        <f>O138*H138</f>
        <v>0</v>
      </c>
      <c r="Q138" s="206">
        <v>0.55</v>
      </c>
      <c r="R138" s="206">
        <f>Q138*H138</f>
        <v>5.19915</v>
      </c>
      <c r="S138" s="206">
        <v>0</v>
      </c>
      <c r="T138" s="207">
        <f>S138*H138</f>
        <v>0</v>
      </c>
      <c r="AR138" s="23" t="s">
        <v>402</v>
      </c>
      <c r="AT138" s="23" t="s">
        <v>202</v>
      </c>
      <c r="AU138" s="23" t="s">
        <v>84</v>
      </c>
      <c r="AY138" s="23" t="s">
        <v>205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24</v>
      </c>
      <c r="BK138" s="204">
        <f>ROUND(I138*H138,2)</f>
        <v>0</v>
      </c>
      <c r="BL138" s="23" t="s">
        <v>253</v>
      </c>
      <c r="BM138" s="23" t="s">
        <v>3667</v>
      </c>
    </row>
    <row r="139" spans="2:65" s="1" customFormat="1" ht="22.5" customHeight="1">
      <c r="B139" s="40"/>
      <c r="C139" s="192" t="s">
        <v>412</v>
      </c>
      <c r="D139" s="192" t="s">
        <v>208</v>
      </c>
      <c r="E139" s="193" t="s">
        <v>2579</v>
      </c>
      <c r="F139" s="194" t="s">
        <v>2580</v>
      </c>
      <c r="G139" s="195" t="s">
        <v>465</v>
      </c>
      <c r="H139" s="196">
        <v>9.462</v>
      </c>
      <c r="I139" s="197"/>
      <c r="J139" s="198">
        <f>ROUND(I139*H139,2)</f>
        <v>0</v>
      </c>
      <c r="K139" s="194" t="s">
        <v>466</v>
      </c>
      <c r="L139" s="60"/>
      <c r="M139" s="199" t="s">
        <v>22</v>
      </c>
      <c r="N139" s="205" t="s">
        <v>46</v>
      </c>
      <c r="O139" s="41"/>
      <c r="P139" s="206">
        <f>O139*H139</f>
        <v>0</v>
      </c>
      <c r="Q139" s="206">
        <v>0.02447</v>
      </c>
      <c r="R139" s="206">
        <f>Q139*H139</f>
        <v>0.23153513999999997</v>
      </c>
      <c r="S139" s="206">
        <v>0</v>
      </c>
      <c r="T139" s="207">
        <f>S139*H139</f>
        <v>0</v>
      </c>
      <c r="AR139" s="23" t="s">
        <v>253</v>
      </c>
      <c r="AT139" s="23" t="s">
        <v>208</v>
      </c>
      <c r="AU139" s="23" t="s">
        <v>84</v>
      </c>
      <c r="AY139" s="23" t="s">
        <v>205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24</v>
      </c>
      <c r="BK139" s="204">
        <f>ROUND(I139*H139,2)</f>
        <v>0</v>
      </c>
      <c r="BL139" s="23" t="s">
        <v>253</v>
      </c>
      <c r="BM139" s="23" t="s">
        <v>3668</v>
      </c>
    </row>
    <row r="140" spans="2:65" s="1" customFormat="1" ht="22.5" customHeight="1">
      <c r="B140" s="40"/>
      <c r="C140" s="192" t="s">
        <v>417</v>
      </c>
      <c r="D140" s="192" t="s">
        <v>208</v>
      </c>
      <c r="E140" s="193" t="s">
        <v>2583</v>
      </c>
      <c r="F140" s="194" t="s">
        <v>2584</v>
      </c>
      <c r="G140" s="195" t="s">
        <v>1453</v>
      </c>
      <c r="H140" s="259"/>
      <c r="I140" s="197"/>
      <c r="J140" s="198">
        <f>ROUND(I140*H140,2)</f>
        <v>0</v>
      </c>
      <c r="K140" s="194" t="s">
        <v>466</v>
      </c>
      <c r="L140" s="60"/>
      <c r="M140" s="199" t="s">
        <v>22</v>
      </c>
      <c r="N140" s="205" t="s">
        <v>46</v>
      </c>
      <c r="O140" s="41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3" t="s">
        <v>253</v>
      </c>
      <c r="AT140" s="23" t="s">
        <v>208</v>
      </c>
      <c r="AU140" s="23" t="s">
        <v>84</v>
      </c>
      <c r="AY140" s="23" t="s">
        <v>205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24</v>
      </c>
      <c r="BK140" s="204">
        <f>ROUND(I140*H140,2)</f>
        <v>0</v>
      </c>
      <c r="BL140" s="23" t="s">
        <v>253</v>
      </c>
      <c r="BM140" s="23" t="s">
        <v>3669</v>
      </c>
    </row>
    <row r="141" spans="2:63" s="10" customFormat="1" ht="29.85" customHeight="1">
      <c r="B141" s="175"/>
      <c r="C141" s="176"/>
      <c r="D141" s="189" t="s">
        <v>74</v>
      </c>
      <c r="E141" s="190" t="s">
        <v>1759</v>
      </c>
      <c r="F141" s="190" t="s">
        <v>1760</v>
      </c>
      <c r="G141" s="176"/>
      <c r="H141" s="176"/>
      <c r="I141" s="179"/>
      <c r="J141" s="191">
        <f>BK141</f>
        <v>0</v>
      </c>
      <c r="K141" s="176"/>
      <c r="L141" s="181"/>
      <c r="M141" s="182"/>
      <c r="N141" s="183"/>
      <c r="O141" s="183"/>
      <c r="P141" s="184">
        <f>SUM(P142:P150)</f>
        <v>0</v>
      </c>
      <c r="Q141" s="183"/>
      <c r="R141" s="184">
        <f>SUM(R142:R150)</f>
        <v>0.72679208</v>
      </c>
      <c r="S141" s="183"/>
      <c r="T141" s="185">
        <f>SUM(T142:T150)</f>
        <v>0</v>
      </c>
      <c r="AR141" s="186" t="s">
        <v>84</v>
      </c>
      <c r="AT141" s="187" t="s">
        <v>74</v>
      </c>
      <c r="AU141" s="187" t="s">
        <v>24</v>
      </c>
      <c r="AY141" s="186" t="s">
        <v>205</v>
      </c>
      <c r="BK141" s="188">
        <f>SUM(BK142:BK150)</f>
        <v>0</v>
      </c>
    </row>
    <row r="142" spans="2:65" s="1" customFormat="1" ht="31.5" customHeight="1">
      <c r="B142" s="40"/>
      <c r="C142" s="192" t="s">
        <v>343</v>
      </c>
      <c r="D142" s="192" t="s">
        <v>208</v>
      </c>
      <c r="E142" s="193" t="s">
        <v>2586</v>
      </c>
      <c r="F142" s="194" t="s">
        <v>2587</v>
      </c>
      <c r="G142" s="195" t="s">
        <v>500</v>
      </c>
      <c r="H142" s="196">
        <v>88.203</v>
      </c>
      <c r="I142" s="197"/>
      <c r="J142" s="198">
        <f>ROUND(I142*H142,2)</f>
        <v>0</v>
      </c>
      <c r="K142" s="194" t="s">
        <v>466</v>
      </c>
      <c r="L142" s="60"/>
      <c r="M142" s="199" t="s">
        <v>22</v>
      </c>
      <c r="N142" s="205" t="s">
        <v>46</v>
      </c>
      <c r="O142" s="41"/>
      <c r="P142" s="206">
        <f>O142*H142</f>
        <v>0</v>
      </c>
      <c r="Q142" s="206">
        <v>0.00042</v>
      </c>
      <c r="R142" s="206">
        <f>Q142*H142</f>
        <v>0.03704526</v>
      </c>
      <c r="S142" s="206">
        <v>0</v>
      </c>
      <c r="T142" s="207">
        <f>S142*H142</f>
        <v>0</v>
      </c>
      <c r="AR142" s="23" t="s">
        <v>253</v>
      </c>
      <c r="AT142" s="23" t="s">
        <v>208</v>
      </c>
      <c r="AU142" s="23" t="s">
        <v>84</v>
      </c>
      <c r="AY142" s="23" t="s">
        <v>205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24</v>
      </c>
      <c r="BK142" s="204">
        <f>ROUND(I142*H142,2)</f>
        <v>0</v>
      </c>
      <c r="BL142" s="23" t="s">
        <v>253</v>
      </c>
      <c r="BM142" s="23" t="s">
        <v>3670</v>
      </c>
    </row>
    <row r="143" spans="2:65" s="1" customFormat="1" ht="31.5" customHeight="1">
      <c r="B143" s="40"/>
      <c r="C143" s="192" t="s">
        <v>9</v>
      </c>
      <c r="D143" s="192" t="s">
        <v>208</v>
      </c>
      <c r="E143" s="193" t="s">
        <v>2589</v>
      </c>
      <c r="F143" s="194" t="s">
        <v>2590</v>
      </c>
      <c r="G143" s="195" t="s">
        <v>494</v>
      </c>
      <c r="H143" s="196">
        <v>88.203</v>
      </c>
      <c r="I143" s="197"/>
      <c r="J143" s="198">
        <f>ROUND(I143*H143,2)</f>
        <v>0</v>
      </c>
      <c r="K143" s="194" t="s">
        <v>466</v>
      </c>
      <c r="L143" s="60"/>
      <c r="M143" s="199" t="s">
        <v>22</v>
      </c>
      <c r="N143" s="205" t="s">
        <v>46</v>
      </c>
      <c r="O143" s="41"/>
      <c r="P143" s="206">
        <f>O143*H143</f>
        <v>0</v>
      </c>
      <c r="Q143" s="206">
        <v>0.00684</v>
      </c>
      <c r="R143" s="206">
        <f>Q143*H143</f>
        <v>0.60330852</v>
      </c>
      <c r="S143" s="206">
        <v>0</v>
      </c>
      <c r="T143" s="207">
        <f>S143*H143</f>
        <v>0</v>
      </c>
      <c r="AR143" s="23" t="s">
        <v>253</v>
      </c>
      <c r="AT143" s="23" t="s">
        <v>208</v>
      </c>
      <c r="AU143" s="23" t="s">
        <v>84</v>
      </c>
      <c r="AY143" s="23" t="s">
        <v>205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24</v>
      </c>
      <c r="BK143" s="204">
        <f>ROUND(I143*H143,2)</f>
        <v>0</v>
      </c>
      <c r="BL143" s="23" t="s">
        <v>253</v>
      </c>
      <c r="BM143" s="23" t="s">
        <v>3671</v>
      </c>
    </row>
    <row r="144" spans="2:65" s="1" customFormat="1" ht="31.5" customHeight="1">
      <c r="B144" s="40"/>
      <c r="C144" s="192" t="s">
        <v>352</v>
      </c>
      <c r="D144" s="192" t="s">
        <v>208</v>
      </c>
      <c r="E144" s="193" t="s">
        <v>2592</v>
      </c>
      <c r="F144" s="194" t="s">
        <v>2593</v>
      </c>
      <c r="G144" s="195" t="s">
        <v>500</v>
      </c>
      <c r="H144" s="196">
        <v>1.87</v>
      </c>
      <c r="I144" s="197"/>
      <c r="J144" s="198">
        <f>ROUND(I144*H144,2)</f>
        <v>0</v>
      </c>
      <c r="K144" s="194" t="s">
        <v>466</v>
      </c>
      <c r="L144" s="60"/>
      <c r="M144" s="199" t="s">
        <v>22</v>
      </c>
      <c r="N144" s="205" t="s">
        <v>46</v>
      </c>
      <c r="O144" s="41"/>
      <c r="P144" s="206">
        <f>O144*H144</f>
        <v>0</v>
      </c>
      <c r="Q144" s="206">
        <v>0.00389</v>
      </c>
      <c r="R144" s="206">
        <f>Q144*H144</f>
        <v>0.0072743</v>
      </c>
      <c r="S144" s="206">
        <v>0</v>
      </c>
      <c r="T144" s="207">
        <f>S144*H144</f>
        <v>0</v>
      </c>
      <c r="AR144" s="23" t="s">
        <v>253</v>
      </c>
      <c r="AT144" s="23" t="s">
        <v>208</v>
      </c>
      <c r="AU144" s="23" t="s">
        <v>84</v>
      </c>
      <c r="AY144" s="23" t="s">
        <v>205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24</v>
      </c>
      <c r="BK144" s="204">
        <f>ROUND(I144*H144,2)</f>
        <v>0</v>
      </c>
      <c r="BL144" s="23" t="s">
        <v>253</v>
      </c>
      <c r="BM144" s="23" t="s">
        <v>3672</v>
      </c>
    </row>
    <row r="145" spans="2:51" s="12" customFormat="1" ht="13.5">
      <c r="B145" s="220"/>
      <c r="C145" s="221"/>
      <c r="D145" s="222" t="s">
        <v>255</v>
      </c>
      <c r="E145" s="223" t="s">
        <v>22</v>
      </c>
      <c r="F145" s="224" t="s">
        <v>3673</v>
      </c>
      <c r="G145" s="221"/>
      <c r="H145" s="225">
        <v>1.87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255</v>
      </c>
      <c r="AU145" s="231" t="s">
        <v>84</v>
      </c>
      <c r="AV145" s="12" t="s">
        <v>84</v>
      </c>
      <c r="AW145" s="12" t="s">
        <v>39</v>
      </c>
      <c r="AX145" s="12" t="s">
        <v>24</v>
      </c>
      <c r="AY145" s="231" t="s">
        <v>205</v>
      </c>
    </row>
    <row r="146" spans="2:65" s="1" customFormat="1" ht="22.5" customHeight="1">
      <c r="B146" s="40"/>
      <c r="C146" s="192" t="s">
        <v>357</v>
      </c>
      <c r="D146" s="192" t="s">
        <v>208</v>
      </c>
      <c r="E146" s="193" t="s">
        <v>2596</v>
      </c>
      <c r="F146" s="194" t="s">
        <v>2597</v>
      </c>
      <c r="G146" s="195" t="s">
        <v>500</v>
      </c>
      <c r="H146" s="196">
        <v>33.6</v>
      </c>
      <c r="I146" s="197"/>
      <c r="J146" s="198">
        <f>ROUND(I146*H146,2)</f>
        <v>0</v>
      </c>
      <c r="K146" s="194" t="s">
        <v>466</v>
      </c>
      <c r="L146" s="60"/>
      <c r="M146" s="199" t="s">
        <v>22</v>
      </c>
      <c r="N146" s="205" t="s">
        <v>46</v>
      </c>
      <c r="O146" s="41"/>
      <c r="P146" s="206">
        <f>O146*H146</f>
        <v>0</v>
      </c>
      <c r="Q146" s="206">
        <v>0.00157</v>
      </c>
      <c r="R146" s="206">
        <f>Q146*H146</f>
        <v>0.052752</v>
      </c>
      <c r="S146" s="206">
        <v>0</v>
      </c>
      <c r="T146" s="207">
        <f>S146*H146</f>
        <v>0</v>
      </c>
      <c r="AR146" s="23" t="s">
        <v>253</v>
      </c>
      <c r="AT146" s="23" t="s">
        <v>208</v>
      </c>
      <c r="AU146" s="23" t="s">
        <v>84</v>
      </c>
      <c r="AY146" s="23" t="s">
        <v>205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24</v>
      </c>
      <c r="BK146" s="204">
        <f>ROUND(I146*H146,2)</f>
        <v>0</v>
      </c>
      <c r="BL146" s="23" t="s">
        <v>253</v>
      </c>
      <c r="BM146" s="23" t="s">
        <v>3674</v>
      </c>
    </row>
    <row r="147" spans="2:51" s="12" customFormat="1" ht="13.5">
      <c r="B147" s="220"/>
      <c r="C147" s="221"/>
      <c r="D147" s="222" t="s">
        <v>255</v>
      </c>
      <c r="E147" s="223" t="s">
        <v>22</v>
      </c>
      <c r="F147" s="224" t="s">
        <v>3675</v>
      </c>
      <c r="G147" s="221"/>
      <c r="H147" s="225">
        <v>33.6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255</v>
      </c>
      <c r="AU147" s="231" t="s">
        <v>84</v>
      </c>
      <c r="AV147" s="12" t="s">
        <v>84</v>
      </c>
      <c r="AW147" s="12" t="s">
        <v>39</v>
      </c>
      <c r="AX147" s="12" t="s">
        <v>24</v>
      </c>
      <c r="AY147" s="231" t="s">
        <v>205</v>
      </c>
    </row>
    <row r="148" spans="2:65" s="1" customFormat="1" ht="22.5" customHeight="1">
      <c r="B148" s="40"/>
      <c r="C148" s="192" t="s">
        <v>362</v>
      </c>
      <c r="D148" s="192" t="s">
        <v>208</v>
      </c>
      <c r="E148" s="193" t="s">
        <v>2600</v>
      </c>
      <c r="F148" s="194" t="s">
        <v>2601</v>
      </c>
      <c r="G148" s="195" t="s">
        <v>500</v>
      </c>
      <c r="H148" s="196">
        <v>12.4</v>
      </c>
      <c r="I148" s="197"/>
      <c r="J148" s="198">
        <f>ROUND(I148*H148,2)</f>
        <v>0</v>
      </c>
      <c r="K148" s="194" t="s">
        <v>466</v>
      </c>
      <c r="L148" s="60"/>
      <c r="M148" s="199" t="s">
        <v>22</v>
      </c>
      <c r="N148" s="205" t="s">
        <v>46</v>
      </c>
      <c r="O148" s="41"/>
      <c r="P148" s="206">
        <f>O148*H148</f>
        <v>0</v>
      </c>
      <c r="Q148" s="206">
        <v>0.00213</v>
      </c>
      <c r="R148" s="206">
        <f>Q148*H148</f>
        <v>0.026412</v>
      </c>
      <c r="S148" s="206">
        <v>0</v>
      </c>
      <c r="T148" s="207">
        <f>S148*H148</f>
        <v>0</v>
      </c>
      <c r="AR148" s="23" t="s">
        <v>253</v>
      </c>
      <c r="AT148" s="23" t="s">
        <v>208</v>
      </c>
      <c r="AU148" s="23" t="s">
        <v>84</v>
      </c>
      <c r="AY148" s="23" t="s">
        <v>205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24</v>
      </c>
      <c r="BK148" s="204">
        <f>ROUND(I148*H148,2)</f>
        <v>0</v>
      </c>
      <c r="BL148" s="23" t="s">
        <v>253</v>
      </c>
      <c r="BM148" s="23" t="s">
        <v>3676</v>
      </c>
    </row>
    <row r="149" spans="2:51" s="12" customFormat="1" ht="13.5">
      <c r="B149" s="220"/>
      <c r="C149" s="221"/>
      <c r="D149" s="222" t="s">
        <v>255</v>
      </c>
      <c r="E149" s="223" t="s">
        <v>22</v>
      </c>
      <c r="F149" s="224" t="s">
        <v>2603</v>
      </c>
      <c r="G149" s="221"/>
      <c r="H149" s="225">
        <v>12.4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255</v>
      </c>
      <c r="AU149" s="231" t="s">
        <v>84</v>
      </c>
      <c r="AV149" s="12" t="s">
        <v>84</v>
      </c>
      <c r="AW149" s="12" t="s">
        <v>39</v>
      </c>
      <c r="AX149" s="12" t="s">
        <v>24</v>
      </c>
      <c r="AY149" s="231" t="s">
        <v>205</v>
      </c>
    </row>
    <row r="150" spans="2:65" s="1" customFormat="1" ht="22.5" customHeight="1">
      <c r="B150" s="40"/>
      <c r="C150" s="192" t="s">
        <v>367</v>
      </c>
      <c r="D150" s="192" t="s">
        <v>208</v>
      </c>
      <c r="E150" s="193" t="s">
        <v>2604</v>
      </c>
      <c r="F150" s="194" t="s">
        <v>2605</v>
      </c>
      <c r="G150" s="195" t="s">
        <v>1453</v>
      </c>
      <c r="H150" s="259"/>
      <c r="I150" s="197"/>
      <c r="J150" s="198">
        <f>ROUND(I150*H150,2)</f>
        <v>0</v>
      </c>
      <c r="K150" s="194" t="s">
        <v>466</v>
      </c>
      <c r="L150" s="60"/>
      <c r="M150" s="199" t="s">
        <v>22</v>
      </c>
      <c r="N150" s="205" t="s">
        <v>46</v>
      </c>
      <c r="O150" s="41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3" t="s">
        <v>253</v>
      </c>
      <c r="AT150" s="23" t="s">
        <v>208</v>
      </c>
      <c r="AU150" s="23" t="s">
        <v>84</v>
      </c>
      <c r="AY150" s="23" t="s">
        <v>205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24</v>
      </c>
      <c r="BK150" s="204">
        <f>ROUND(I150*H150,2)</f>
        <v>0</v>
      </c>
      <c r="BL150" s="23" t="s">
        <v>253</v>
      </c>
      <c r="BM150" s="23" t="s">
        <v>3677</v>
      </c>
    </row>
    <row r="151" spans="2:63" s="10" customFormat="1" ht="29.85" customHeight="1">
      <c r="B151" s="175"/>
      <c r="C151" s="176"/>
      <c r="D151" s="189" t="s">
        <v>74</v>
      </c>
      <c r="E151" s="190" t="s">
        <v>2607</v>
      </c>
      <c r="F151" s="190" t="s">
        <v>2608</v>
      </c>
      <c r="G151" s="176"/>
      <c r="H151" s="176"/>
      <c r="I151" s="179"/>
      <c r="J151" s="191">
        <f>BK151</f>
        <v>0</v>
      </c>
      <c r="K151" s="176"/>
      <c r="L151" s="181"/>
      <c r="M151" s="182"/>
      <c r="N151" s="183"/>
      <c r="O151" s="183"/>
      <c r="P151" s="184">
        <f>SUM(P152:P153)</f>
        <v>0</v>
      </c>
      <c r="Q151" s="183"/>
      <c r="R151" s="184">
        <f>SUM(R152:R153)</f>
        <v>0</v>
      </c>
      <c r="S151" s="183"/>
      <c r="T151" s="185">
        <f>SUM(T152:T153)</f>
        <v>0</v>
      </c>
      <c r="AR151" s="186" t="s">
        <v>84</v>
      </c>
      <c r="AT151" s="187" t="s">
        <v>74</v>
      </c>
      <c r="AU151" s="187" t="s">
        <v>24</v>
      </c>
      <c r="AY151" s="186" t="s">
        <v>205</v>
      </c>
      <c r="BK151" s="188">
        <f>SUM(BK152:BK153)</f>
        <v>0</v>
      </c>
    </row>
    <row r="152" spans="2:65" s="1" customFormat="1" ht="22.5" customHeight="1">
      <c r="B152" s="40"/>
      <c r="C152" s="192" t="s">
        <v>372</v>
      </c>
      <c r="D152" s="192" t="s">
        <v>208</v>
      </c>
      <c r="E152" s="193" t="s">
        <v>2609</v>
      </c>
      <c r="F152" s="194" t="s">
        <v>3678</v>
      </c>
      <c r="G152" s="195" t="s">
        <v>494</v>
      </c>
      <c r="H152" s="196">
        <v>72.51</v>
      </c>
      <c r="I152" s="197"/>
      <c r="J152" s="198">
        <f>ROUND(I152*H152,2)</f>
        <v>0</v>
      </c>
      <c r="K152" s="194" t="s">
        <v>22</v>
      </c>
      <c r="L152" s="60"/>
      <c r="M152" s="199" t="s">
        <v>22</v>
      </c>
      <c r="N152" s="205" t="s">
        <v>46</v>
      </c>
      <c r="O152" s="41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AR152" s="23" t="s">
        <v>253</v>
      </c>
      <c r="AT152" s="23" t="s">
        <v>208</v>
      </c>
      <c r="AU152" s="23" t="s">
        <v>84</v>
      </c>
      <c r="AY152" s="23" t="s">
        <v>205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24</v>
      </c>
      <c r="BK152" s="204">
        <f>ROUND(I152*H152,2)</f>
        <v>0</v>
      </c>
      <c r="BL152" s="23" t="s">
        <v>253</v>
      </c>
      <c r="BM152" s="23" t="s">
        <v>3679</v>
      </c>
    </row>
    <row r="153" spans="2:65" s="1" customFormat="1" ht="22.5" customHeight="1">
      <c r="B153" s="40"/>
      <c r="C153" s="192" t="s">
        <v>422</v>
      </c>
      <c r="D153" s="192" t="s">
        <v>208</v>
      </c>
      <c r="E153" s="193" t="s">
        <v>2613</v>
      </c>
      <c r="F153" s="194" t="s">
        <v>2614</v>
      </c>
      <c r="G153" s="195" t="s">
        <v>1453</v>
      </c>
      <c r="H153" s="259"/>
      <c r="I153" s="197"/>
      <c r="J153" s="198">
        <f>ROUND(I153*H153,2)</f>
        <v>0</v>
      </c>
      <c r="K153" s="194" t="s">
        <v>466</v>
      </c>
      <c r="L153" s="60"/>
      <c r="M153" s="199" t="s">
        <v>22</v>
      </c>
      <c r="N153" s="205" t="s">
        <v>46</v>
      </c>
      <c r="O153" s="41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AR153" s="23" t="s">
        <v>253</v>
      </c>
      <c r="AT153" s="23" t="s">
        <v>208</v>
      </c>
      <c r="AU153" s="23" t="s">
        <v>84</v>
      </c>
      <c r="AY153" s="23" t="s">
        <v>205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24</v>
      </c>
      <c r="BK153" s="204">
        <f>ROUND(I153*H153,2)</f>
        <v>0</v>
      </c>
      <c r="BL153" s="23" t="s">
        <v>253</v>
      </c>
      <c r="BM153" s="23" t="s">
        <v>3680</v>
      </c>
    </row>
    <row r="154" spans="2:63" s="10" customFormat="1" ht="37.35" customHeight="1">
      <c r="B154" s="175"/>
      <c r="C154" s="176"/>
      <c r="D154" s="177" t="s">
        <v>74</v>
      </c>
      <c r="E154" s="178" t="s">
        <v>202</v>
      </c>
      <c r="F154" s="178" t="s">
        <v>203</v>
      </c>
      <c r="G154" s="176"/>
      <c r="H154" s="176"/>
      <c r="I154" s="179"/>
      <c r="J154" s="18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204</v>
      </c>
      <c r="AT154" s="187" t="s">
        <v>74</v>
      </c>
      <c r="AU154" s="187" t="s">
        <v>75</v>
      </c>
      <c r="AY154" s="186" t="s">
        <v>205</v>
      </c>
      <c r="BK154" s="188">
        <f>BK155</f>
        <v>0</v>
      </c>
    </row>
    <row r="155" spans="2:63" s="10" customFormat="1" ht="19.9" customHeight="1">
      <c r="B155" s="175"/>
      <c r="C155" s="176"/>
      <c r="D155" s="189" t="s">
        <v>74</v>
      </c>
      <c r="E155" s="190" t="s">
        <v>2439</v>
      </c>
      <c r="F155" s="190" t="s">
        <v>2440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P156</f>
        <v>0</v>
      </c>
      <c r="Q155" s="183"/>
      <c r="R155" s="184">
        <f>R156</f>
        <v>0</v>
      </c>
      <c r="S155" s="183"/>
      <c r="T155" s="185">
        <f>T156</f>
        <v>0</v>
      </c>
      <c r="AR155" s="186" t="s">
        <v>204</v>
      </c>
      <c r="AT155" s="187" t="s">
        <v>74</v>
      </c>
      <c r="AU155" s="187" t="s">
        <v>24</v>
      </c>
      <c r="AY155" s="186" t="s">
        <v>205</v>
      </c>
      <c r="BK155" s="188">
        <f>BK156</f>
        <v>0</v>
      </c>
    </row>
    <row r="156" spans="2:65" s="1" customFormat="1" ht="22.5" customHeight="1">
      <c r="B156" s="40"/>
      <c r="C156" s="192" t="s">
        <v>632</v>
      </c>
      <c r="D156" s="192" t="s">
        <v>208</v>
      </c>
      <c r="E156" s="193" t="s">
        <v>2442</v>
      </c>
      <c r="F156" s="194" t="s">
        <v>2443</v>
      </c>
      <c r="G156" s="195" t="s">
        <v>211</v>
      </c>
      <c r="H156" s="196">
        <v>1</v>
      </c>
      <c r="I156" s="197"/>
      <c r="J156" s="198">
        <f>ROUND(I156*H156,2)</f>
        <v>0</v>
      </c>
      <c r="K156" s="194" t="s">
        <v>22</v>
      </c>
      <c r="L156" s="60"/>
      <c r="M156" s="199" t="s">
        <v>22</v>
      </c>
      <c r="N156" s="200" t="s">
        <v>46</v>
      </c>
      <c r="O156" s="201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3" t="s">
        <v>775</v>
      </c>
      <c r="AT156" s="23" t="s">
        <v>208</v>
      </c>
      <c r="AU156" s="23" t="s">
        <v>84</v>
      </c>
      <c r="AY156" s="23" t="s">
        <v>205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24</v>
      </c>
      <c r="BK156" s="204">
        <f>ROUND(I156*H156,2)</f>
        <v>0</v>
      </c>
      <c r="BL156" s="23" t="s">
        <v>775</v>
      </c>
      <c r="BM156" s="23" t="s">
        <v>3681</v>
      </c>
    </row>
    <row r="157" spans="2:12" s="1" customFormat="1" ht="6.95" customHeight="1">
      <c r="B157" s="55"/>
      <c r="C157" s="56"/>
      <c r="D157" s="56"/>
      <c r="E157" s="56"/>
      <c r="F157" s="56"/>
      <c r="G157" s="56"/>
      <c r="H157" s="56"/>
      <c r="I157" s="138"/>
      <c r="J157" s="56"/>
      <c r="K157" s="56"/>
      <c r="L157" s="60"/>
    </row>
  </sheetData>
  <sheetProtection password="CC35" sheet="1" objects="1" scenarios="1" formatCells="0" formatColumns="0" formatRows="0" sort="0" autoFilter="0"/>
  <autoFilter ref="C87:K156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142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3682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19 - SO 14-Sadové úpravy ,mobiliář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19 - SO 14-Sadové úpravy ,mobiliář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0.0002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461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0.0002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24</v>
      </c>
      <c r="F80" s="190" t="s">
        <v>462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0.0002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3683</v>
      </c>
      <c r="F81" s="194" t="s">
        <v>3684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466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0.0002</v>
      </c>
      <c r="R81" s="202">
        <f>Q81*H81</f>
        <v>0.0002</v>
      </c>
      <c r="S81" s="202">
        <v>0</v>
      </c>
      <c r="T81" s="203">
        <f>S81*H81</f>
        <v>0</v>
      </c>
      <c r="AR81" s="23" t="s">
        <v>266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266</v>
      </c>
      <c r="BM81" s="23" t="s">
        <v>3685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145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3686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ROUND(SUM(BE84:BE139),2)</f>
        <v>0</v>
      </c>
      <c r="G30" s="41"/>
      <c r="H30" s="41"/>
      <c r="I30" s="130">
        <v>0.21</v>
      </c>
      <c r="J30" s="129">
        <f>ROUND(ROUND((SUM(BE84:BE139)),2)*I30,2)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ROUND(SUM(BF84:BF139),2)</f>
        <v>0</v>
      </c>
      <c r="G31" s="41"/>
      <c r="H31" s="41"/>
      <c r="I31" s="130">
        <v>0.15</v>
      </c>
      <c r="J31" s="129">
        <f>ROUND(ROUND((SUM(BF84:BF139)),2)*I31,2)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ROUND(SUM(BG84:BG139),2)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ROUND(SUM(BH84:BH139),2)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ROUND(SUM(BI84:BI139),2)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20 - SO 15-Areálové komunikace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J99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J101</f>
        <v>0</v>
      </c>
      <c r="K60" s="161"/>
    </row>
    <row r="61" spans="2:11" s="8" customFormat="1" ht="19.9" customHeight="1">
      <c r="B61" s="155"/>
      <c r="C61" s="156"/>
      <c r="D61" s="157" t="s">
        <v>2481</v>
      </c>
      <c r="E61" s="158"/>
      <c r="F61" s="158"/>
      <c r="G61" s="158"/>
      <c r="H61" s="158"/>
      <c r="I61" s="159"/>
      <c r="J61" s="160">
        <f>J104</f>
        <v>0</v>
      </c>
      <c r="K61" s="161"/>
    </row>
    <row r="62" spans="2:11" s="8" customFormat="1" ht="19.9" customHeight="1">
      <c r="B62" s="155"/>
      <c r="C62" s="156"/>
      <c r="D62" s="157" t="s">
        <v>433</v>
      </c>
      <c r="E62" s="158"/>
      <c r="F62" s="158"/>
      <c r="G62" s="158"/>
      <c r="H62" s="158"/>
      <c r="I62" s="159"/>
      <c r="J62" s="160">
        <f>J121</f>
        <v>0</v>
      </c>
      <c r="K62" s="161"/>
    </row>
    <row r="63" spans="2:11" s="8" customFormat="1" ht="19.9" customHeight="1">
      <c r="B63" s="155"/>
      <c r="C63" s="156"/>
      <c r="D63" s="157" t="s">
        <v>434</v>
      </c>
      <c r="E63" s="158"/>
      <c r="F63" s="158"/>
      <c r="G63" s="158"/>
      <c r="H63" s="158"/>
      <c r="I63" s="159"/>
      <c r="J63" s="160">
        <f>J123</f>
        <v>0</v>
      </c>
      <c r="K63" s="161"/>
    </row>
    <row r="64" spans="2:11" s="8" customFormat="1" ht="19.9" customHeight="1">
      <c r="B64" s="155"/>
      <c r="C64" s="156"/>
      <c r="D64" s="157" t="s">
        <v>436</v>
      </c>
      <c r="E64" s="158"/>
      <c r="F64" s="158"/>
      <c r="G64" s="158"/>
      <c r="H64" s="158"/>
      <c r="I64" s="159"/>
      <c r="J64" s="160">
        <f>J138</f>
        <v>0</v>
      </c>
      <c r="K64" s="161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" customHeight="1">
      <c r="B71" s="40"/>
      <c r="C71" s="61" t="s">
        <v>188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2.5" customHeight="1">
      <c r="B74" s="40"/>
      <c r="C74" s="62"/>
      <c r="D74" s="62"/>
      <c r="E74" s="385" t="str">
        <f>E7</f>
        <v>Rekonstrukce a dostavba Střediska volného času</v>
      </c>
      <c r="F74" s="386"/>
      <c r="G74" s="386"/>
      <c r="H74" s="386"/>
      <c r="I74" s="162"/>
      <c r="J74" s="62"/>
      <c r="K74" s="62"/>
      <c r="L74" s="60"/>
    </row>
    <row r="75" spans="2:12" s="1" customFormat="1" ht="14.45" customHeight="1">
      <c r="B75" s="40"/>
      <c r="C75" s="64" t="s">
        <v>179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23.25" customHeight="1">
      <c r="B76" s="40"/>
      <c r="C76" s="62"/>
      <c r="D76" s="62"/>
      <c r="E76" s="361" t="str">
        <f>E9</f>
        <v>TRUTNOV 20 - SO 15-Areálové komunikace</v>
      </c>
      <c r="F76" s="387"/>
      <c r="G76" s="387"/>
      <c r="H76" s="38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25</v>
      </c>
      <c r="D78" s="62"/>
      <c r="E78" s="62"/>
      <c r="F78" s="163" t="str">
        <f>F12</f>
        <v>Trutnov Na Nivách 568</v>
      </c>
      <c r="G78" s="62"/>
      <c r="H78" s="62"/>
      <c r="I78" s="164" t="s">
        <v>27</v>
      </c>
      <c r="J78" s="72" t="str">
        <f>IF(J12="","",J12)</f>
        <v>7. 1. 2017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3.5">
      <c r="B80" s="40"/>
      <c r="C80" s="64" t="s">
        <v>31</v>
      </c>
      <c r="D80" s="62"/>
      <c r="E80" s="62"/>
      <c r="F80" s="163" t="str">
        <f>E15</f>
        <v>Město Trutnov</v>
      </c>
      <c r="G80" s="62"/>
      <c r="H80" s="62"/>
      <c r="I80" s="164" t="s">
        <v>37</v>
      </c>
      <c r="J80" s="163" t="str">
        <f>E21</f>
        <v>JIKA CZ  Hradec Králové</v>
      </c>
      <c r="K80" s="62"/>
      <c r="L80" s="60"/>
    </row>
    <row r="81" spans="2:12" s="1" customFormat="1" ht="14.45" customHeight="1">
      <c r="B81" s="40"/>
      <c r="C81" s="64" t="s">
        <v>35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20" s="9" customFormat="1" ht="29.25" customHeight="1">
      <c r="B83" s="165"/>
      <c r="C83" s="166" t="s">
        <v>189</v>
      </c>
      <c r="D83" s="167" t="s">
        <v>60</v>
      </c>
      <c r="E83" s="167" t="s">
        <v>56</v>
      </c>
      <c r="F83" s="167" t="s">
        <v>190</v>
      </c>
      <c r="G83" s="167" t="s">
        <v>191</v>
      </c>
      <c r="H83" s="167" t="s">
        <v>192</v>
      </c>
      <c r="I83" s="168" t="s">
        <v>193</v>
      </c>
      <c r="J83" s="167" t="s">
        <v>183</v>
      </c>
      <c r="K83" s="169" t="s">
        <v>194</v>
      </c>
      <c r="L83" s="170"/>
      <c r="M83" s="80" t="s">
        <v>195</v>
      </c>
      <c r="N83" s="81" t="s">
        <v>45</v>
      </c>
      <c r="O83" s="81" t="s">
        <v>196</v>
      </c>
      <c r="P83" s="81" t="s">
        <v>197</v>
      </c>
      <c r="Q83" s="81" t="s">
        <v>198</v>
      </c>
      <c r="R83" s="81" t="s">
        <v>199</v>
      </c>
      <c r="S83" s="81" t="s">
        <v>200</v>
      </c>
      <c r="T83" s="82" t="s">
        <v>201</v>
      </c>
    </row>
    <row r="84" spans="2:63" s="1" customFormat="1" ht="29.25" customHeight="1">
      <c r="B84" s="40"/>
      <c r="C84" s="86" t="s">
        <v>184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</f>
        <v>0</v>
      </c>
      <c r="Q84" s="84"/>
      <c r="R84" s="172">
        <f>R85</f>
        <v>801.6193315</v>
      </c>
      <c r="S84" s="84"/>
      <c r="T84" s="173">
        <f>T85</f>
        <v>802.0705</v>
      </c>
      <c r="AT84" s="23" t="s">
        <v>74</v>
      </c>
      <c r="AU84" s="23" t="s">
        <v>185</v>
      </c>
      <c r="BK84" s="174">
        <f>BK85</f>
        <v>0</v>
      </c>
    </row>
    <row r="85" spans="2:63" s="10" customFormat="1" ht="37.35" customHeight="1">
      <c r="B85" s="175"/>
      <c r="C85" s="176"/>
      <c r="D85" s="177" t="s">
        <v>74</v>
      </c>
      <c r="E85" s="178" t="s">
        <v>224</v>
      </c>
      <c r="F85" s="178" t="s">
        <v>461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P86+P99+P101+P104+P121+P123+P138</f>
        <v>0</v>
      </c>
      <c r="Q85" s="183"/>
      <c r="R85" s="184">
        <f>R86+R99+R101+R104+R121+R123+R138</f>
        <v>801.6193315</v>
      </c>
      <c r="S85" s="183"/>
      <c r="T85" s="185">
        <f>T86+T99+T101+T104+T121+T123+T138</f>
        <v>802.0705</v>
      </c>
      <c r="AR85" s="186" t="s">
        <v>24</v>
      </c>
      <c r="AT85" s="187" t="s">
        <v>74</v>
      </c>
      <c r="AU85" s="187" t="s">
        <v>75</v>
      </c>
      <c r="AY85" s="186" t="s">
        <v>205</v>
      </c>
      <c r="BK85" s="188">
        <f>BK86+BK99+BK101+BK104+BK121+BK123+BK138</f>
        <v>0</v>
      </c>
    </row>
    <row r="86" spans="2:63" s="10" customFormat="1" ht="19.9" customHeight="1">
      <c r="B86" s="175"/>
      <c r="C86" s="176"/>
      <c r="D86" s="189" t="s">
        <v>74</v>
      </c>
      <c r="E86" s="190" t="s">
        <v>24</v>
      </c>
      <c r="F86" s="190" t="s">
        <v>462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SUM(P87:P98)</f>
        <v>0</v>
      </c>
      <c r="Q86" s="183"/>
      <c r="R86" s="184">
        <f>SUM(R87:R98)</f>
        <v>0</v>
      </c>
      <c r="S86" s="183"/>
      <c r="T86" s="185">
        <f>SUM(T87:T98)</f>
        <v>802.0705</v>
      </c>
      <c r="AR86" s="186" t="s">
        <v>24</v>
      </c>
      <c r="AT86" s="187" t="s">
        <v>74</v>
      </c>
      <c r="AU86" s="187" t="s">
        <v>24</v>
      </c>
      <c r="AY86" s="186" t="s">
        <v>205</v>
      </c>
      <c r="BK86" s="188">
        <f>SUM(BK87:BK98)</f>
        <v>0</v>
      </c>
    </row>
    <row r="87" spans="2:65" s="1" customFormat="1" ht="22.5" customHeight="1">
      <c r="B87" s="40"/>
      <c r="C87" s="192" t="s">
        <v>24</v>
      </c>
      <c r="D87" s="192" t="s">
        <v>208</v>
      </c>
      <c r="E87" s="193" t="s">
        <v>2626</v>
      </c>
      <c r="F87" s="194" t="s">
        <v>2627</v>
      </c>
      <c r="G87" s="195" t="s">
        <v>494</v>
      </c>
      <c r="H87" s="196">
        <v>1380.5</v>
      </c>
      <c r="I87" s="197"/>
      <c r="J87" s="198">
        <f>ROUND(I87*H87,2)</f>
        <v>0</v>
      </c>
      <c r="K87" s="194" t="s">
        <v>466</v>
      </c>
      <c r="L87" s="60"/>
      <c r="M87" s="199" t="s">
        <v>22</v>
      </c>
      <c r="N87" s="205" t="s">
        <v>46</v>
      </c>
      <c r="O87" s="41"/>
      <c r="P87" s="206">
        <f>O87*H87</f>
        <v>0</v>
      </c>
      <c r="Q87" s="206">
        <v>0</v>
      </c>
      <c r="R87" s="206">
        <f>Q87*H87</f>
        <v>0</v>
      </c>
      <c r="S87" s="206">
        <v>0.4</v>
      </c>
      <c r="T87" s="207">
        <f>S87*H87</f>
        <v>552.2</v>
      </c>
      <c r="AR87" s="23" t="s">
        <v>266</v>
      </c>
      <c r="AT87" s="23" t="s">
        <v>208</v>
      </c>
      <c r="AU87" s="23" t="s">
        <v>84</v>
      </c>
      <c r="AY87" s="23" t="s">
        <v>205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24</v>
      </c>
      <c r="BK87" s="204">
        <f>ROUND(I87*H87,2)</f>
        <v>0</v>
      </c>
      <c r="BL87" s="23" t="s">
        <v>266</v>
      </c>
      <c r="BM87" s="23" t="s">
        <v>3687</v>
      </c>
    </row>
    <row r="88" spans="2:65" s="1" customFormat="1" ht="22.5" customHeight="1">
      <c r="B88" s="40"/>
      <c r="C88" s="192" t="s">
        <v>84</v>
      </c>
      <c r="D88" s="192" t="s">
        <v>208</v>
      </c>
      <c r="E88" s="193" t="s">
        <v>2629</v>
      </c>
      <c r="F88" s="194" t="s">
        <v>2630</v>
      </c>
      <c r="G88" s="195" t="s">
        <v>494</v>
      </c>
      <c r="H88" s="196">
        <v>1380.5</v>
      </c>
      <c r="I88" s="197"/>
      <c r="J88" s="198">
        <f>ROUND(I88*H88,2)</f>
        <v>0</v>
      </c>
      <c r="K88" s="194" t="s">
        <v>466</v>
      </c>
      <c r="L88" s="60"/>
      <c r="M88" s="199" t="s">
        <v>22</v>
      </c>
      <c r="N88" s="205" t="s">
        <v>46</v>
      </c>
      <c r="O88" s="41"/>
      <c r="P88" s="206">
        <f>O88*H88</f>
        <v>0</v>
      </c>
      <c r="Q88" s="206">
        <v>0</v>
      </c>
      <c r="R88" s="206">
        <f>Q88*H88</f>
        <v>0</v>
      </c>
      <c r="S88" s="206">
        <v>0.181</v>
      </c>
      <c r="T88" s="207">
        <f>S88*H88</f>
        <v>249.8705</v>
      </c>
      <c r="AR88" s="23" t="s">
        <v>266</v>
      </c>
      <c r="AT88" s="23" t="s">
        <v>208</v>
      </c>
      <c r="AU88" s="23" t="s">
        <v>84</v>
      </c>
      <c r="AY88" s="23" t="s">
        <v>205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24</v>
      </c>
      <c r="BK88" s="204">
        <f>ROUND(I88*H88,2)</f>
        <v>0</v>
      </c>
      <c r="BL88" s="23" t="s">
        <v>266</v>
      </c>
      <c r="BM88" s="23" t="s">
        <v>3688</v>
      </c>
    </row>
    <row r="89" spans="2:65" s="1" customFormat="1" ht="22.5" customHeight="1">
      <c r="B89" s="40"/>
      <c r="C89" s="192" t="s">
        <v>204</v>
      </c>
      <c r="D89" s="192" t="s">
        <v>208</v>
      </c>
      <c r="E89" s="193" t="s">
        <v>2632</v>
      </c>
      <c r="F89" s="194" t="s">
        <v>2633</v>
      </c>
      <c r="G89" s="195" t="s">
        <v>465</v>
      </c>
      <c r="H89" s="196">
        <v>385</v>
      </c>
      <c r="I89" s="197"/>
      <c r="J89" s="198">
        <f>ROUND(I89*H89,2)</f>
        <v>0</v>
      </c>
      <c r="K89" s="194" t="s">
        <v>466</v>
      </c>
      <c r="L89" s="60"/>
      <c r="M89" s="199" t="s">
        <v>22</v>
      </c>
      <c r="N89" s="205" t="s">
        <v>46</v>
      </c>
      <c r="O89" s="41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3" t="s">
        <v>266</v>
      </c>
      <c r="AT89" s="23" t="s">
        <v>208</v>
      </c>
      <c r="AU89" s="23" t="s">
        <v>84</v>
      </c>
      <c r="AY89" s="23" t="s">
        <v>205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24</v>
      </c>
      <c r="BK89" s="204">
        <f>ROUND(I89*H89,2)</f>
        <v>0</v>
      </c>
      <c r="BL89" s="23" t="s">
        <v>266</v>
      </c>
      <c r="BM89" s="23" t="s">
        <v>3689</v>
      </c>
    </row>
    <row r="90" spans="2:65" s="1" customFormat="1" ht="22.5" customHeight="1">
      <c r="B90" s="40"/>
      <c r="C90" s="192" t="s">
        <v>266</v>
      </c>
      <c r="D90" s="192" t="s">
        <v>208</v>
      </c>
      <c r="E90" s="193" t="s">
        <v>2636</v>
      </c>
      <c r="F90" s="194" t="s">
        <v>2637</v>
      </c>
      <c r="G90" s="195" t="s">
        <v>465</v>
      </c>
      <c r="H90" s="196">
        <v>192.5</v>
      </c>
      <c r="I90" s="197"/>
      <c r="J90" s="198">
        <f>ROUND(I90*H90,2)</f>
        <v>0</v>
      </c>
      <c r="K90" s="194" t="s">
        <v>466</v>
      </c>
      <c r="L90" s="60"/>
      <c r="M90" s="199" t="s">
        <v>22</v>
      </c>
      <c r="N90" s="205" t="s">
        <v>46</v>
      </c>
      <c r="O90" s="41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3" t="s">
        <v>266</v>
      </c>
      <c r="AT90" s="23" t="s">
        <v>208</v>
      </c>
      <c r="AU90" s="23" t="s">
        <v>84</v>
      </c>
      <c r="AY90" s="23" t="s">
        <v>205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24</v>
      </c>
      <c r="BK90" s="204">
        <f>ROUND(I90*H90,2)</f>
        <v>0</v>
      </c>
      <c r="BL90" s="23" t="s">
        <v>266</v>
      </c>
      <c r="BM90" s="23" t="s">
        <v>3690</v>
      </c>
    </row>
    <row r="91" spans="2:51" s="12" customFormat="1" ht="13.5">
      <c r="B91" s="220"/>
      <c r="C91" s="221"/>
      <c r="D91" s="222" t="s">
        <v>255</v>
      </c>
      <c r="E91" s="223" t="s">
        <v>22</v>
      </c>
      <c r="F91" s="224" t="s">
        <v>3691</v>
      </c>
      <c r="G91" s="221"/>
      <c r="H91" s="225">
        <v>192.5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255</v>
      </c>
      <c r="AU91" s="231" t="s">
        <v>84</v>
      </c>
      <c r="AV91" s="12" t="s">
        <v>84</v>
      </c>
      <c r="AW91" s="12" t="s">
        <v>39</v>
      </c>
      <c r="AX91" s="12" t="s">
        <v>24</v>
      </c>
      <c r="AY91" s="231" t="s">
        <v>205</v>
      </c>
    </row>
    <row r="92" spans="2:65" s="1" customFormat="1" ht="22.5" customHeight="1">
      <c r="B92" s="40"/>
      <c r="C92" s="192" t="s">
        <v>271</v>
      </c>
      <c r="D92" s="192" t="s">
        <v>208</v>
      </c>
      <c r="E92" s="193" t="s">
        <v>473</v>
      </c>
      <c r="F92" s="194" t="s">
        <v>474</v>
      </c>
      <c r="G92" s="195" t="s">
        <v>465</v>
      </c>
      <c r="H92" s="196">
        <v>152</v>
      </c>
      <c r="I92" s="197"/>
      <c r="J92" s="198">
        <f>ROUND(I92*H92,2)</f>
        <v>0</v>
      </c>
      <c r="K92" s="194" t="s">
        <v>466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3" t="s">
        <v>266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266</v>
      </c>
      <c r="BM92" s="23" t="s">
        <v>3692</v>
      </c>
    </row>
    <row r="93" spans="2:51" s="12" customFormat="1" ht="13.5">
      <c r="B93" s="220"/>
      <c r="C93" s="221"/>
      <c r="D93" s="222" t="s">
        <v>255</v>
      </c>
      <c r="E93" s="223" t="s">
        <v>22</v>
      </c>
      <c r="F93" s="224" t="s">
        <v>3693</v>
      </c>
      <c r="G93" s="221"/>
      <c r="H93" s="225">
        <v>152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255</v>
      </c>
      <c r="AU93" s="231" t="s">
        <v>84</v>
      </c>
      <c r="AV93" s="12" t="s">
        <v>84</v>
      </c>
      <c r="AW93" s="12" t="s">
        <v>39</v>
      </c>
      <c r="AX93" s="12" t="s">
        <v>24</v>
      </c>
      <c r="AY93" s="231" t="s">
        <v>205</v>
      </c>
    </row>
    <row r="94" spans="2:65" s="1" customFormat="1" ht="22.5" customHeight="1">
      <c r="B94" s="40"/>
      <c r="C94" s="192" t="s">
        <v>276</v>
      </c>
      <c r="D94" s="192" t="s">
        <v>208</v>
      </c>
      <c r="E94" s="193" t="s">
        <v>477</v>
      </c>
      <c r="F94" s="194" t="s">
        <v>478</v>
      </c>
      <c r="G94" s="195" t="s">
        <v>465</v>
      </c>
      <c r="H94" s="196">
        <v>385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266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266</v>
      </c>
      <c r="BM94" s="23" t="s">
        <v>3694</v>
      </c>
    </row>
    <row r="95" spans="2:65" s="1" customFormat="1" ht="22.5" customHeight="1">
      <c r="B95" s="40"/>
      <c r="C95" s="192" t="s">
        <v>281</v>
      </c>
      <c r="D95" s="192" t="s">
        <v>208</v>
      </c>
      <c r="E95" s="193" t="s">
        <v>480</v>
      </c>
      <c r="F95" s="194" t="s">
        <v>481</v>
      </c>
      <c r="G95" s="195" t="s">
        <v>465</v>
      </c>
      <c r="H95" s="196">
        <v>152</v>
      </c>
      <c r="I95" s="197"/>
      <c r="J95" s="198">
        <f>ROUND(I95*H95,2)</f>
        <v>0</v>
      </c>
      <c r="K95" s="194" t="s">
        <v>466</v>
      </c>
      <c r="L95" s="60"/>
      <c r="M95" s="199" t="s">
        <v>22</v>
      </c>
      <c r="N95" s="205" t="s">
        <v>46</v>
      </c>
      <c r="O95" s="41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3" t="s">
        <v>266</v>
      </c>
      <c r="AT95" s="23" t="s">
        <v>208</v>
      </c>
      <c r="AU95" s="23" t="s">
        <v>84</v>
      </c>
      <c r="AY95" s="23" t="s">
        <v>205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24</v>
      </c>
      <c r="BK95" s="204">
        <f>ROUND(I95*H95,2)</f>
        <v>0</v>
      </c>
      <c r="BL95" s="23" t="s">
        <v>266</v>
      </c>
      <c r="BM95" s="23" t="s">
        <v>3695</v>
      </c>
    </row>
    <row r="96" spans="2:65" s="1" customFormat="1" ht="22.5" customHeight="1">
      <c r="B96" s="40"/>
      <c r="C96" s="192" t="s">
        <v>286</v>
      </c>
      <c r="D96" s="192" t="s">
        <v>208</v>
      </c>
      <c r="E96" s="193" t="s">
        <v>483</v>
      </c>
      <c r="F96" s="194" t="s">
        <v>484</v>
      </c>
      <c r="G96" s="195" t="s">
        <v>485</v>
      </c>
      <c r="H96" s="196">
        <v>273.6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3696</v>
      </c>
    </row>
    <row r="97" spans="2:51" s="12" customFormat="1" ht="13.5">
      <c r="B97" s="220"/>
      <c r="C97" s="221"/>
      <c r="D97" s="222" t="s">
        <v>255</v>
      </c>
      <c r="E97" s="223" t="s">
        <v>22</v>
      </c>
      <c r="F97" s="224" t="s">
        <v>3697</v>
      </c>
      <c r="G97" s="221"/>
      <c r="H97" s="225">
        <v>273.6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255</v>
      </c>
      <c r="AU97" s="231" t="s">
        <v>84</v>
      </c>
      <c r="AV97" s="12" t="s">
        <v>84</v>
      </c>
      <c r="AW97" s="12" t="s">
        <v>39</v>
      </c>
      <c r="AX97" s="12" t="s">
        <v>24</v>
      </c>
      <c r="AY97" s="231" t="s">
        <v>205</v>
      </c>
    </row>
    <row r="98" spans="2:65" s="1" customFormat="1" ht="22.5" customHeight="1">
      <c r="B98" s="40"/>
      <c r="C98" s="192" t="s">
        <v>291</v>
      </c>
      <c r="D98" s="192" t="s">
        <v>208</v>
      </c>
      <c r="E98" s="193" t="s">
        <v>488</v>
      </c>
      <c r="F98" s="194" t="s">
        <v>489</v>
      </c>
      <c r="G98" s="195" t="s">
        <v>465</v>
      </c>
      <c r="H98" s="196">
        <v>233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3698</v>
      </c>
    </row>
    <row r="99" spans="2:63" s="10" customFormat="1" ht="29.85" customHeight="1">
      <c r="B99" s="175"/>
      <c r="C99" s="176"/>
      <c r="D99" s="189" t="s">
        <v>74</v>
      </c>
      <c r="E99" s="190" t="s">
        <v>84</v>
      </c>
      <c r="F99" s="190" t="s">
        <v>497</v>
      </c>
      <c r="G99" s="176"/>
      <c r="H99" s="176"/>
      <c r="I99" s="179"/>
      <c r="J99" s="191">
        <f>BK99</f>
        <v>0</v>
      </c>
      <c r="K99" s="176"/>
      <c r="L99" s="181"/>
      <c r="M99" s="182"/>
      <c r="N99" s="183"/>
      <c r="O99" s="183"/>
      <c r="P99" s="184">
        <f>P100</f>
        <v>0</v>
      </c>
      <c r="Q99" s="183"/>
      <c r="R99" s="184">
        <f>R100</f>
        <v>14.256</v>
      </c>
      <c r="S99" s="183"/>
      <c r="T99" s="185">
        <f>T100</f>
        <v>0</v>
      </c>
      <c r="AR99" s="186" t="s">
        <v>24</v>
      </c>
      <c r="AT99" s="187" t="s">
        <v>74</v>
      </c>
      <c r="AU99" s="187" t="s">
        <v>24</v>
      </c>
      <c r="AY99" s="186" t="s">
        <v>205</v>
      </c>
      <c r="BK99" s="188">
        <f>BK100</f>
        <v>0</v>
      </c>
    </row>
    <row r="100" spans="2:65" s="1" customFormat="1" ht="22.5" customHeight="1">
      <c r="B100" s="40"/>
      <c r="C100" s="192" t="s">
        <v>29</v>
      </c>
      <c r="D100" s="192" t="s">
        <v>208</v>
      </c>
      <c r="E100" s="193" t="s">
        <v>3699</v>
      </c>
      <c r="F100" s="194" t="s">
        <v>3700</v>
      </c>
      <c r="G100" s="195" t="s">
        <v>465</v>
      </c>
      <c r="H100" s="196">
        <v>7.2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1.98</v>
      </c>
      <c r="R100" s="206">
        <f>Q100*H100</f>
        <v>14.256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3701</v>
      </c>
    </row>
    <row r="101" spans="2:63" s="10" customFormat="1" ht="29.85" customHeight="1">
      <c r="B101" s="175"/>
      <c r="C101" s="176"/>
      <c r="D101" s="189" t="s">
        <v>74</v>
      </c>
      <c r="E101" s="190" t="s">
        <v>204</v>
      </c>
      <c r="F101" s="190" t="s">
        <v>560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SUM(P102:P103)</f>
        <v>0</v>
      </c>
      <c r="Q101" s="183"/>
      <c r="R101" s="184">
        <f>SUM(R102:R103)</f>
        <v>92.0216475</v>
      </c>
      <c r="S101" s="183"/>
      <c r="T101" s="185">
        <f>SUM(T102:T103)</f>
        <v>0</v>
      </c>
      <c r="AR101" s="186" t="s">
        <v>24</v>
      </c>
      <c r="AT101" s="187" t="s">
        <v>74</v>
      </c>
      <c r="AU101" s="187" t="s">
        <v>24</v>
      </c>
      <c r="AY101" s="186" t="s">
        <v>205</v>
      </c>
      <c r="BK101" s="188">
        <f>SUM(BK102:BK103)</f>
        <v>0</v>
      </c>
    </row>
    <row r="102" spans="2:65" s="1" customFormat="1" ht="22.5" customHeight="1">
      <c r="B102" s="40"/>
      <c r="C102" s="192" t="s">
        <v>300</v>
      </c>
      <c r="D102" s="192" t="s">
        <v>208</v>
      </c>
      <c r="E102" s="193" t="s">
        <v>3702</v>
      </c>
      <c r="F102" s="194" t="s">
        <v>3703</v>
      </c>
      <c r="G102" s="195" t="s">
        <v>465</v>
      </c>
      <c r="H102" s="196">
        <v>39.75</v>
      </c>
      <c r="I102" s="197"/>
      <c r="J102" s="198">
        <f>ROUND(I102*H102,2)</f>
        <v>0</v>
      </c>
      <c r="K102" s="194" t="s">
        <v>466</v>
      </c>
      <c r="L102" s="60"/>
      <c r="M102" s="199" t="s">
        <v>22</v>
      </c>
      <c r="N102" s="205" t="s">
        <v>46</v>
      </c>
      <c r="O102" s="41"/>
      <c r="P102" s="206">
        <f>O102*H102</f>
        <v>0</v>
      </c>
      <c r="Q102" s="206">
        <v>2.31501</v>
      </c>
      <c r="R102" s="206">
        <f>Q102*H102</f>
        <v>92.0216475</v>
      </c>
      <c r="S102" s="206">
        <v>0</v>
      </c>
      <c r="T102" s="207">
        <f>S102*H102</f>
        <v>0</v>
      </c>
      <c r="AR102" s="23" t="s">
        <v>266</v>
      </c>
      <c r="AT102" s="23" t="s">
        <v>208</v>
      </c>
      <c r="AU102" s="23" t="s">
        <v>84</v>
      </c>
      <c r="AY102" s="23" t="s">
        <v>205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24</v>
      </c>
      <c r="BK102" s="204">
        <f>ROUND(I102*H102,2)</f>
        <v>0</v>
      </c>
      <c r="BL102" s="23" t="s">
        <v>266</v>
      </c>
      <c r="BM102" s="23" t="s">
        <v>3704</v>
      </c>
    </row>
    <row r="103" spans="2:51" s="12" customFormat="1" ht="13.5">
      <c r="B103" s="220"/>
      <c r="C103" s="221"/>
      <c r="D103" s="210" t="s">
        <v>255</v>
      </c>
      <c r="E103" s="232" t="s">
        <v>22</v>
      </c>
      <c r="F103" s="233" t="s">
        <v>3705</v>
      </c>
      <c r="G103" s="221"/>
      <c r="H103" s="234">
        <v>39.75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255</v>
      </c>
      <c r="AU103" s="231" t="s">
        <v>84</v>
      </c>
      <c r="AV103" s="12" t="s">
        <v>84</v>
      </c>
      <c r="AW103" s="12" t="s">
        <v>39</v>
      </c>
      <c r="AX103" s="12" t="s">
        <v>24</v>
      </c>
      <c r="AY103" s="231" t="s">
        <v>205</v>
      </c>
    </row>
    <row r="104" spans="2:63" s="10" customFormat="1" ht="29.85" customHeight="1">
      <c r="B104" s="175"/>
      <c r="C104" s="176"/>
      <c r="D104" s="189" t="s">
        <v>74</v>
      </c>
      <c r="E104" s="190" t="s">
        <v>271</v>
      </c>
      <c r="F104" s="190" t="s">
        <v>2482</v>
      </c>
      <c r="G104" s="176"/>
      <c r="H104" s="176"/>
      <c r="I104" s="179"/>
      <c r="J104" s="191">
        <f>BK104</f>
        <v>0</v>
      </c>
      <c r="K104" s="176"/>
      <c r="L104" s="181"/>
      <c r="M104" s="182"/>
      <c r="N104" s="183"/>
      <c r="O104" s="183"/>
      <c r="P104" s="184">
        <f>SUM(P105:P120)</f>
        <v>0</v>
      </c>
      <c r="Q104" s="183"/>
      <c r="R104" s="184">
        <f>SUM(R105:R120)</f>
        <v>442.92649900000004</v>
      </c>
      <c r="S104" s="183"/>
      <c r="T104" s="185">
        <f>SUM(T105:T120)</f>
        <v>0</v>
      </c>
      <c r="AR104" s="186" t="s">
        <v>24</v>
      </c>
      <c r="AT104" s="187" t="s">
        <v>74</v>
      </c>
      <c r="AU104" s="187" t="s">
        <v>24</v>
      </c>
      <c r="AY104" s="186" t="s">
        <v>205</v>
      </c>
      <c r="BK104" s="188">
        <f>SUM(BK105:BK120)</f>
        <v>0</v>
      </c>
    </row>
    <row r="105" spans="2:65" s="1" customFormat="1" ht="31.5" customHeight="1">
      <c r="B105" s="40"/>
      <c r="C105" s="192" t="s">
        <v>305</v>
      </c>
      <c r="D105" s="192" t="s">
        <v>208</v>
      </c>
      <c r="E105" s="193" t="s">
        <v>3706</v>
      </c>
      <c r="F105" s="194" t="s">
        <v>3707</v>
      </c>
      <c r="G105" s="195" t="s">
        <v>494</v>
      </c>
      <c r="H105" s="196">
        <v>1816</v>
      </c>
      <c r="I105" s="197"/>
      <c r="J105" s="198">
        <f>ROUND(I105*H105,2)</f>
        <v>0</v>
      </c>
      <c r="K105" s="194" t="s">
        <v>466</v>
      </c>
      <c r="L105" s="60"/>
      <c r="M105" s="199" t="s">
        <v>22</v>
      </c>
      <c r="N105" s="205" t="s">
        <v>46</v>
      </c>
      <c r="O105" s="41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23" t="s">
        <v>266</v>
      </c>
      <c r="AT105" s="23" t="s">
        <v>208</v>
      </c>
      <c r="AU105" s="23" t="s">
        <v>84</v>
      </c>
      <c r="AY105" s="23" t="s">
        <v>205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24</v>
      </c>
      <c r="BK105" s="204">
        <f>ROUND(I105*H105,2)</f>
        <v>0</v>
      </c>
      <c r="BL105" s="23" t="s">
        <v>266</v>
      </c>
      <c r="BM105" s="23" t="s">
        <v>3708</v>
      </c>
    </row>
    <row r="106" spans="2:65" s="1" customFormat="1" ht="22.5" customHeight="1">
      <c r="B106" s="40"/>
      <c r="C106" s="238" t="s">
        <v>310</v>
      </c>
      <c r="D106" s="238" t="s">
        <v>202</v>
      </c>
      <c r="E106" s="239" t="s">
        <v>3709</v>
      </c>
      <c r="F106" s="240" t="s">
        <v>3710</v>
      </c>
      <c r="G106" s="241" t="s">
        <v>485</v>
      </c>
      <c r="H106" s="242">
        <v>76.272</v>
      </c>
      <c r="I106" s="243"/>
      <c r="J106" s="244">
        <f>ROUND(I106*H106,2)</f>
        <v>0</v>
      </c>
      <c r="K106" s="240" t="s">
        <v>466</v>
      </c>
      <c r="L106" s="245"/>
      <c r="M106" s="246" t="s">
        <v>22</v>
      </c>
      <c r="N106" s="247" t="s">
        <v>46</v>
      </c>
      <c r="O106" s="41"/>
      <c r="P106" s="206">
        <f>O106*H106</f>
        <v>0</v>
      </c>
      <c r="Q106" s="206">
        <v>1</v>
      </c>
      <c r="R106" s="206">
        <f>Q106*H106</f>
        <v>76.272</v>
      </c>
      <c r="S106" s="206">
        <v>0</v>
      </c>
      <c r="T106" s="207">
        <f>S106*H106</f>
        <v>0</v>
      </c>
      <c r="AR106" s="23" t="s">
        <v>286</v>
      </c>
      <c r="AT106" s="23" t="s">
        <v>202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266</v>
      </c>
      <c r="BM106" s="23" t="s">
        <v>3711</v>
      </c>
    </row>
    <row r="107" spans="2:51" s="12" customFormat="1" ht="13.5">
      <c r="B107" s="220"/>
      <c r="C107" s="221"/>
      <c r="D107" s="222" t="s">
        <v>255</v>
      </c>
      <c r="E107" s="223" t="s">
        <v>22</v>
      </c>
      <c r="F107" s="224" t="s">
        <v>3712</v>
      </c>
      <c r="G107" s="221"/>
      <c r="H107" s="225">
        <v>76.272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255</v>
      </c>
      <c r="AU107" s="231" t="s">
        <v>84</v>
      </c>
      <c r="AV107" s="12" t="s">
        <v>84</v>
      </c>
      <c r="AW107" s="12" t="s">
        <v>39</v>
      </c>
      <c r="AX107" s="12" t="s">
        <v>24</v>
      </c>
      <c r="AY107" s="231" t="s">
        <v>205</v>
      </c>
    </row>
    <row r="108" spans="2:65" s="1" customFormat="1" ht="22.5" customHeight="1">
      <c r="B108" s="40"/>
      <c r="C108" s="192" t="s">
        <v>315</v>
      </c>
      <c r="D108" s="192" t="s">
        <v>208</v>
      </c>
      <c r="E108" s="193" t="s">
        <v>3713</v>
      </c>
      <c r="F108" s="194" t="s">
        <v>3714</v>
      </c>
      <c r="G108" s="195" t="s">
        <v>494</v>
      </c>
      <c r="H108" s="196">
        <v>114</v>
      </c>
      <c r="I108" s="197"/>
      <c r="J108" s="198">
        <f>ROUND(I108*H108,2)</f>
        <v>0</v>
      </c>
      <c r="K108" s="194" t="s">
        <v>466</v>
      </c>
      <c r="L108" s="60"/>
      <c r="M108" s="199" t="s">
        <v>22</v>
      </c>
      <c r="N108" s="205" t="s">
        <v>46</v>
      </c>
      <c r="O108" s="41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3" t="s">
        <v>266</v>
      </c>
      <c r="AT108" s="23" t="s">
        <v>208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266</v>
      </c>
      <c r="BM108" s="23" t="s">
        <v>3715</v>
      </c>
    </row>
    <row r="109" spans="2:65" s="1" customFormat="1" ht="22.5" customHeight="1">
      <c r="B109" s="40"/>
      <c r="C109" s="192" t="s">
        <v>10</v>
      </c>
      <c r="D109" s="192" t="s">
        <v>208</v>
      </c>
      <c r="E109" s="193" t="s">
        <v>2660</v>
      </c>
      <c r="F109" s="194" t="s">
        <v>2661</v>
      </c>
      <c r="G109" s="195" t="s">
        <v>494</v>
      </c>
      <c r="H109" s="196">
        <v>603.75</v>
      </c>
      <c r="I109" s="197"/>
      <c r="J109" s="198">
        <f>ROUND(I109*H109,2)</f>
        <v>0</v>
      </c>
      <c r="K109" s="194" t="s">
        <v>466</v>
      </c>
      <c r="L109" s="60"/>
      <c r="M109" s="199" t="s">
        <v>22</v>
      </c>
      <c r="N109" s="205" t="s">
        <v>46</v>
      </c>
      <c r="O109" s="41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3" t="s">
        <v>266</v>
      </c>
      <c r="AT109" s="23" t="s">
        <v>208</v>
      </c>
      <c r="AU109" s="23" t="s">
        <v>84</v>
      </c>
      <c r="AY109" s="23" t="s">
        <v>205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24</v>
      </c>
      <c r="BK109" s="204">
        <f>ROUND(I109*H109,2)</f>
        <v>0</v>
      </c>
      <c r="BL109" s="23" t="s">
        <v>266</v>
      </c>
      <c r="BM109" s="23" t="s">
        <v>3716</v>
      </c>
    </row>
    <row r="110" spans="2:65" s="1" customFormat="1" ht="22.5" customHeight="1">
      <c r="B110" s="40"/>
      <c r="C110" s="192" t="s">
        <v>253</v>
      </c>
      <c r="D110" s="192" t="s">
        <v>208</v>
      </c>
      <c r="E110" s="193" t="s">
        <v>2660</v>
      </c>
      <c r="F110" s="194" t="s">
        <v>2661</v>
      </c>
      <c r="G110" s="195" t="s">
        <v>494</v>
      </c>
      <c r="H110" s="196">
        <v>708</v>
      </c>
      <c r="I110" s="197"/>
      <c r="J110" s="198">
        <f>ROUND(I110*H110,2)</f>
        <v>0</v>
      </c>
      <c r="K110" s="194" t="s">
        <v>466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3" t="s">
        <v>266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266</v>
      </c>
      <c r="BM110" s="23" t="s">
        <v>3717</v>
      </c>
    </row>
    <row r="111" spans="2:65" s="1" customFormat="1" ht="22.5" customHeight="1">
      <c r="B111" s="40"/>
      <c r="C111" s="192" t="s">
        <v>328</v>
      </c>
      <c r="D111" s="192" t="s">
        <v>208</v>
      </c>
      <c r="E111" s="193" t="s">
        <v>3718</v>
      </c>
      <c r="F111" s="194" t="s">
        <v>3719</v>
      </c>
      <c r="G111" s="195" t="s">
        <v>494</v>
      </c>
      <c r="H111" s="196">
        <v>1032.3</v>
      </c>
      <c r="I111" s="197"/>
      <c r="J111" s="198">
        <f>ROUND(I111*H111,2)</f>
        <v>0</v>
      </c>
      <c r="K111" s="194" t="s">
        <v>466</v>
      </c>
      <c r="L111" s="60"/>
      <c r="M111" s="199" t="s">
        <v>22</v>
      </c>
      <c r="N111" s="205" t="s">
        <v>46</v>
      </c>
      <c r="O111" s="41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3" t="s">
        <v>266</v>
      </c>
      <c r="AT111" s="23" t="s">
        <v>208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3720</v>
      </c>
    </row>
    <row r="112" spans="2:51" s="12" customFormat="1" ht="13.5">
      <c r="B112" s="220"/>
      <c r="C112" s="221"/>
      <c r="D112" s="222" t="s">
        <v>255</v>
      </c>
      <c r="E112" s="223" t="s">
        <v>22</v>
      </c>
      <c r="F112" s="224" t="s">
        <v>3721</v>
      </c>
      <c r="G112" s="221"/>
      <c r="H112" s="225">
        <v>1032.3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39</v>
      </c>
      <c r="AX112" s="12" t="s">
        <v>24</v>
      </c>
      <c r="AY112" s="231" t="s">
        <v>205</v>
      </c>
    </row>
    <row r="113" spans="2:65" s="1" customFormat="1" ht="22.5" customHeight="1">
      <c r="B113" s="40"/>
      <c r="C113" s="192" t="s">
        <v>333</v>
      </c>
      <c r="D113" s="192" t="s">
        <v>208</v>
      </c>
      <c r="E113" s="193" t="s">
        <v>3722</v>
      </c>
      <c r="F113" s="194" t="s">
        <v>3723</v>
      </c>
      <c r="G113" s="195" t="s">
        <v>494</v>
      </c>
      <c r="H113" s="196">
        <v>778.8</v>
      </c>
      <c r="I113" s="197"/>
      <c r="J113" s="198">
        <f aca="true" t="shared" si="0" ref="J113:J119"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 aca="true" t="shared" si="1" ref="P113:P119">O113*H113</f>
        <v>0</v>
      </c>
      <c r="Q113" s="206">
        <v>0</v>
      </c>
      <c r="R113" s="206">
        <f aca="true" t="shared" si="2" ref="R113:R119">Q113*H113</f>
        <v>0</v>
      </c>
      <c r="S113" s="206">
        <v>0</v>
      </c>
      <c r="T113" s="207">
        <f aca="true" t="shared" si="3" ref="T113:T119">S113*H113</f>
        <v>0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 aca="true" t="shared" si="4" ref="BE113:BE119">IF(N113="základní",J113,0)</f>
        <v>0</v>
      </c>
      <c r="BF113" s="204">
        <f aca="true" t="shared" si="5" ref="BF113:BF119">IF(N113="snížená",J113,0)</f>
        <v>0</v>
      </c>
      <c r="BG113" s="204">
        <f aca="true" t="shared" si="6" ref="BG113:BG119">IF(N113="zákl. přenesená",J113,0)</f>
        <v>0</v>
      </c>
      <c r="BH113" s="204">
        <f aca="true" t="shared" si="7" ref="BH113:BH119">IF(N113="sníž. přenesená",J113,0)</f>
        <v>0</v>
      </c>
      <c r="BI113" s="204">
        <f aca="true" t="shared" si="8" ref="BI113:BI119">IF(N113="nulová",J113,0)</f>
        <v>0</v>
      </c>
      <c r="BJ113" s="23" t="s">
        <v>24</v>
      </c>
      <c r="BK113" s="204">
        <f aca="true" t="shared" si="9" ref="BK113:BK119">ROUND(I113*H113,2)</f>
        <v>0</v>
      </c>
      <c r="BL113" s="23" t="s">
        <v>266</v>
      </c>
      <c r="BM113" s="23" t="s">
        <v>3724</v>
      </c>
    </row>
    <row r="114" spans="2:65" s="1" customFormat="1" ht="22.5" customHeight="1">
      <c r="B114" s="40"/>
      <c r="C114" s="192" t="s">
        <v>338</v>
      </c>
      <c r="D114" s="192" t="s">
        <v>208</v>
      </c>
      <c r="E114" s="193" t="s">
        <v>3725</v>
      </c>
      <c r="F114" s="194" t="s">
        <v>3726</v>
      </c>
      <c r="G114" s="195" t="s">
        <v>494</v>
      </c>
      <c r="H114" s="196">
        <v>29.5</v>
      </c>
      <c r="I114" s="197"/>
      <c r="J114" s="198">
        <f t="shared" si="0"/>
        <v>0</v>
      </c>
      <c r="K114" s="194" t="s">
        <v>466</v>
      </c>
      <c r="L114" s="60"/>
      <c r="M114" s="199" t="s">
        <v>22</v>
      </c>
      <c r="N114" s="205" t="s">
        <v>46</v>
      </c>
      <c r="O114" s="41"/>
      <c r="P114" s="206">
        <f t="shared" si="1"/>
        <v>0</v>
      </c>
      <c r="Q114" s="206">
        <v>0</v>
      </c>
      <c r="R114" s="206">
        <f t="shared" si="2"/>
        <v>0</v>
      </c>
      <c r="S114" s="206">
        <v>0</v>
      </c>
      <c r="T114" s="207">
        <f t="shared" si="3"/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 t="shared" si="4"/>
        <v>0</v>
      </c>
      <c r="BF114" s="204">
        <f t="shared" si="5"/>
        <v>0</v>
      </c>
      <c r="BG114" s="204">
        <f t="shared" si="6"/>
        <v>0</v>
      </c>
      <c r="BH114" s="204">
        <f t="shared" si="7"/>
        <v>0</v>
      </c>
      <c r="BI114" s="204">
        <f t="shared" si="8"/>
        <v>0</v>
      </c>
      <c r="BJ114" s="23" t="s">
        <v>24</v>
      </c>
      <c r="BK114" s="204">
        <f t="shared" si="9"/>
        <v>0</v>
      </c>
      <c r="BL114" s="23" t="s">
        <v>266</v>
      </c>
      <c r="BM114" s="23" t="s">
        <v>3727</v>
      </c>
    </row>
    <row r="115" spans="2:65" s="1" customFormat="1" ht="22.5" customHeight="1">
      <c r="B115" s="40"/>
      <c r="C115" s="192" t="s">
        <v>343</v>
      </c>
      <c r="D115" s="192" t="s">
        <v>208</v>
      </c>
      <c r="E115" s="193" t="s">
        <v>3728</v>
      </c>
      <c r="F115" s="194" t="s">
        <v>3729</v>
      </c>
      <c r="G115" s="195" t="s">
        <v>494</v>
      </c>
      <c r="H115" s="196">
        <v>577.5</v>
      </c>
      <c r="I115" s="197"/>
      <c r="J115" s="198">
        <f t="shared" si="0"/>
        <v>0</v>
      </c>
      <c r="K115" s="194" t="s">
        <v>466</v>
      </c>
      <c r="L115" s="60"/>
      <c r="M115" s="199" t="s">
        <v>22</v>
      </c>
      <c r="N115" s="205" t="s">
        <v>46</v>
      </c>
      <c r="O115" s="41"/>
      <c r="P115" s="206">
        <f t="shared" si="1"/>
        <v>0</v>
      </c>
      <c r="Q115" s="206">
        <v>0.08425</v>
      </c>
      <c r="R115" s="206">
        <f t="shared" si="2"/>
        <v>48.654375</v>
      </c>
      <c r="S115" s="206">
        <v>0</v>
      </c>
      <c r="T115" s="207">
        <f t="shared" si="3"/>
        <v>0</v>
      </c>
      <c r="AR115" s="23" t="s">
        <v>266</v>
      </c>
      <c r="AT115" s="23" t="s">
        <v>208</v>
      </c>
      <c r="AU115" s="23" t="s">
        <v>84</v>
      </c>
      <c r="AY115" s="23" t="s">
        <v>205</v>
      </c>
      <c r="BE115" s="204">
        <f t="shared" si="4"/>
        <v>0</v>
      </c>
      <c r="BF115" s="204">
        <f t="shared" si="5"/>
        <v>0</v>
      </c>
      <c r="BG115" s="204">
        <f t="shared" si="6"/>
        <v>0</v>
      </c>
      <c r="BH115" s="204">
        <f t="shared" si="7"/>
        <v>0</v>
      </c>
      <c r="BI115" s="204">
        <f t="shared" si="8"/>
        <v>0</v>
      </c>
      <c r="BJ115" s="23" t="s">
        <v>24</v>
      </c>
      <c r="BK115" s="204">
        <f t="shared" si="9"/>
        <v>0</v>
      </c>
      <c r="BL115" s="23" t="s">
        <v>266</v>
      </c>
      <c r="BM115" s="23" t="s">
        <v>3730</v>
      </c>
    </row>
    <row r="116" spans="2:65" s="1" customFormat="1" ht="22.5" customHeight="1">
      <c r="B116" s="40"/>
      <c r="C116" s="238" t="s">
        <v>9</v>
      </c>
      <c r="D116" s="238" t="s">
        <v>202</v>
      </c>
      <c r="E116" s="239" t="s">
        <v>3731</v>
      </c>
      <c r="F116" s="240" t="s">
        <v>3732</v>
      </c>
      <c r="G116" s="241" t="s">
        <v>494</v>
      </c>
      <c r="H116" s="242">
        <v>577.5</v>
      </c>
      <c r="I116" s="243"/>
      <c r="J116" s="244">
        <f t="shared" si="0"/>
        <v>0</v>
      </c>
      <c r="K116" s="240" t="s">
        <v>466</v>
      </c>
      <c r="L116" s="245"/>
      <c r="M116" s="246" t="s">
        <v>22</v>
      </c>
      <c r="N116" s="247" t="s">
        <v>46</v>
      </c>
      <c r="O116" s="41"/>
      <c r="P116" s="206">
        <f t="shared" si="1"/>
        <v>0</v>
      </c>
      <c r="Q116" s="206">
        <v>0.113</v>
      </c>
      <c r="R116" s="206">
        <f t="shared" si="2"/>
        <v>65.25750000000001</v>
      </c>
      <c r="S116" s="206">
        <v>0</v>
      </c>
      <c r="T116" s="207">
        <f t="shared" si="3"/>
        <v>0</v>
      </c>
      <c r="AR116" s="23" t="s">
        <v>286</v>
      </c>
      <c r="AT116" s="23" t="s">
        <v>202</v>
      </c>
      <c r="AU116" s="23" t="s">
        <v>84</v>
      </c>
      <c r="AY116" s="23" t="s">
        <v>205</v>
      </c>
      <c r="BE116" s="204">
        <f t="shared" si="4"/>
        <v>0</v>
      </c>
      <c r="BF116" s="204">
        <f t="shared" si="5"/>
        <v>0</v>
      </c>
      <c r="BG116" s="204">
        <f t="shared" si="6"/>
        <v>0</v>
      </c>
      <c r="BH116" s="204">
        <f t="shared" si="7"/>
        <v>0</v>
      </c>
      <c r="BI116" s="204">
        <f t="shared" si="8"/>
        <v>0</v>
      </c>
      <c r="BJ116" s="23" t="s">
        <v>24</v>
      </c>
      <c r="BK116" s="204">
        <f t="shared" si="9"/>
        <v>0</v>
      </c>
      <c r="BL116" s="23" t="s">
        <v>266</v>
      </c>
      <c r="BM116" s="23" t="s">
        <v>3733</v>
      </c>
    </row>
    <row r="117" spans="2:65" s="1" customFormat="1" ht="22.5" customHeight="1">
      <c r="B117" s="40"/>
      <c r="C117" s="238" t="s">
        <v>352</v>
      </c>
      <c r="D117" s="238" t="s">
        <v>202</v>
      </c>
      <c r="E117" s="239" t="s">
        <v>3734</v>
      </c>
      <c r="F117" s="240" t="s">
        <v>3735</v>
      </c>
      <c r="G117" s="241" t="s">
        <v>494</v>
      </c>
      <c r="H117" s="242">
        <v>2</v>
      </c>
      <c r="I117" s="243"/>
      <c r="J117" s="244">
        <f t="shared" si="0"/>
        <v>0</v>
      </c>
      <c r="K117" s="240" t="s">
        <v>466</v>
      </c>
      <c r="L117" s="245"/>
      <c r="M117" s="246" t="s">
        <v>22</v>
      </c>
      <c r="N117" s="247" t="s">
        <v>46</v>
      </c>
      <c r="O117" s="41"/>
      <c r="P117" s="206">
        <f t="shared" si="1"/>
        <v>0</v>
      </c>
      <c r="Q117" s="206">
        <v>0.131</v>
      </c>
      <c r="R117" s="206">
        <f t="shared" si="2"/>
        <v>0.262</v>
      </c>
      <c r="S117" s="206">
        <v>0</v>
      </c>
      <c r="T117" s="207">
        <f t="shared" si="3"/>
        <v>0</v>
      </c>
      <c r="AR117" s="23" t="s">
        <v>286</v>
      </c>
      <c r="AT117" s="23" t="s">
        <v>202</v>
      </c>
      <c r="AU117" s="23" t="s">
        <v>84</v>
      </c>
      <c r="AY117" s="23" t="s">
        <v>205</v>
      </c>
      <c r="BE117" s="204">
        <f t="shared" si="4"/>
        <v>0</v>
      </c>
      <c r="BF117" s="204">
        <f t="shared" si="5"/>
        <v>0</v>
      </c>
      <c r="BG117" s="204">
        <f t="shared" si="6"/>
        <v>0</v>
      </c>
      <c r="BH117" s="204">
        <f t="shared" si="7"/>
        <v>0</v>
      </c>
      <c r="BI117" s="204">
        <f t="shared" si="8"/>
        <v>0</v>
      </c>
      <c r="BJ117" s="23" t="s">
        <v>24</v>
      </c>
      <c r="BK117" s="204">
        <f t="shared" si="9"/>
        <v>0</v>
      </c>
      <c r="BL117" s="23" t="s">
        <v>266</v>
      </c>
      <c r="BM117" s="23" t="s">
        <v>3736</v>
      </c>
    </row>
    <row r="118" spans="2:65" s="1" customFormat="1" ht="22.5" customHeight="1">
      <c r="B118" s="40"/>
      <c r="C118" s="192" t="s">
        <v>357</v>
      </c>
      <c r="D118" s="192" t="s">
        <v>208</v>
      </c>
      <c r="E118" s="193" t="s">
        <v>3737</v>
      </c>
      <c r="F118" s="194" t="s">
        <v>3738</v>
      </c>
      <c r="G118" s="195" t="s">
        <v>494</v>
      </c>
      <c r="H118" s="196">
        <v>959.2</v>
      </c>
      <c r="I118" s="197"/>
      <c r="J118" s="198">
        <f t="shared" si="0"/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 t="shared" si="1"/>
        <v>0</v>
      </c>
      <c r="Q118" s="206">
        <v>0.10362</v>
      </c>
      <c r="R118" s="206">
        <f t="shared" si="2"/>
        <v>99.39230400000001</v>
      </c>
      <c r="S118" s="206">
        <v>0</v>
      </c>
      <c r="T118" s="207">
        <f t="shared" si="3"/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 t="shared" si="4"/>
        <v>0</v>
      </c>
      <c r="BF118" s="204">
        <f t="shared" si="5"/>
        <v>0</v>
      </c>
      <c r="BG118" s="204">
        <f t="shared" si="6"/>
        <v>0</v>
      </c>
      <c r="BH118" s="204">
        <f t="shared" si="7"/>
        <v>0</v>
      </c>
      <c r="BI118" s="204">
        <f t="shared" si="8"/>
        <v>0</v>
      </c>
      <c r="BJ118" s="23" t="s">
        <v>24</v>
      </c>
      <c r="BK118" s="204">
        <f t="shared" si="9"/>
        <v>0</v>
      </c>
      <c r="BL118" s="23" t="s">
        <v>266</v>
      </c>
      <c r="BM118" s="23" t="s">
        <v>3739</v>
      </c>
    </row>
    <row r="119" spans="2:65" s="1" customFormat="1" ht="22.5" customHeight="1">
      <c r="B119" s="40"/>
      <c r="C119" s="238" t="s">
        <v>362</v>
      </c>
      <c r="D119" s="238" t="s">
        <v>202</v>
      </c>
      <c r="E119" s="239" t="s">
        <v>3740</v>
      </c>
      <c r="F119" s="240" t="s">
        <v>3741</v>
      </c>
      <c r="G119" s="241" t="s">
        <v>494</v>
      </c>
      <c r="H119" s="242">
        <v>1007.16</v>
      </c>
      <c r="I119" s="243"/>
      <c r="J119" s="244">
        <f t="shared" si="0"/>
        <v>0</v>
      </c>
      <c r="K119" s="240" t="s">
        <v>466</v>
      </c>
      <c r="L119" s="245"/>
      <c r="M119" s="246" t="s">
        <v>22</v>
      </c>
      <c r="N119" s="247" t="s">
        <v>46</v>
      </c>
      <c r="O119" s="41"/>
      <c r="P119" s="206">
        <f t="shared" si="1"/>
        <v>0</v>
      </c>
      <c r="Q119" s="206">
        <v>0.152</v>
      </c>
      <c r="R119" s="206">
        <f t="shared" si="2"/>
        <v>153.08831999999998</v>
      </c>
      <c r="S119" s="206">
        <v>0</v>
      </c>
      <c r="T119" s="207">
        <f t="shared" si="3"/>
        <v>0</v>
      </c>
      <c r="AR119" s="23" t="s">
        <v>286</v>
      </c>
      <c r="AT119" s="23" t="s">
        <v>202</v>
      </c>
      <c r="AU119" s="23" t="s">
        <v>84</v>
      </c>
      <c r="AY119" s="23" t="s">
        <v>205</v>
      </c>
      <c r="BE119" s="204">
        <f t="shared" si="4"/>
        <v>0</v>
      </c>
      <c r="BF119" s="204">
        <f t="shared" si="5"/>
        <v>0</v>
      </c>
      <c r="BG119" s="204">
        <f t="shared" si="6"/>
        <v>0</v>
      </c>
      <c r="BH119" s="204">
        <f t="shared" si="7"/>
        <v>0</v>
      </c>
      <c r="BI119" s="204">
        <f t="shared" si="8"/>
        <v>0</v>
      </c>
      <c r="BJ119" s="23" t="s">
        <v>24</v>
      </c>
      <c r="BK119" s="204">
        <f t="shared" si="9"/>
        <v>0</v>
      </c>
      <c r="BL119" s="23" t="s">
        <v>266</v>
      </c>
      <c r="BM119" s="23" t="s">
        <v>3742</v>
      </c>
    </row>
    <row r="120" spans="2:51" s="12" customFormat="1" ht="13.5">
      <c r="B120" s="220"/>
      <c r="C120" s="221"/>
      <c r="D120" s="210" t="s">
        <v>255</v>
      </c>
      <c r="E120" s="221"/>
      <c r="F120" s="233" t="s">
        <v>3743</v>
      </c>
      <c r="G120" s="221"/>
      <c r="H120" s="234">
        <v>1007.16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255</v>
      </c>
      <c r="AU120" s="231" t="s">
        <v>84</v>
      </c>
      <c r="AV120" s="12" t="s">
        <v>84</v>
      </c>
      <c r="AW120" s="12" t="s">
        <v>6</v>
      </c>
      <c r="AX120" s="12" t="s">
        <v>24</v>
      </c>
      <c r="AY120" s="231" t="s">
        <v>205</v>
      </c>
    </row>
    <row r="121" spans="2:63" s="10" customFormat="1" ht="29.85" customHeight="1">
      <c r="B121" s="175"/>
      <c r="C121" s="176"/>
      <c r="D121" s="189" t="s">
        <v>74</v>
      </c>
      <c r="E121" s="190" t="s">
        <v>276</v>
      </c>
      <c r="F121" s="190" t="s">
        <v>839</v>
      </c>
      <c r="G121" s="176"/>
      <c r="H121" s="176"/>
      <c r="I121" s="179"/>
      <c r="J121" s="191">
        <f>BK121</f>
        <v>0</v>
      </c>
      <c r="K121" s="176"/>
      <c r="L121" s="181"/>
      <c r="M121" s="182"/>
      <c r="N121" s="183"/>
      <c r="O121" s="183"/>
      <c r="P121" s="184">
        <f>P122</f>
        <v>0</v>
      </c>
      <c r="Q121" s="183"/>
      <c r="R121" s="184">
        <f>R122</f>
        <v>20.9418</v>
      </c>
      <c r="S121" s="183"/>
      <c r="T121" s="185">
        <f>T122</f>
        <v>0</v>
      </c>
      <c r="AR121" s="186" t="s">
        <v>24</v>
      </c>
      <c r="AT121" s="187" t="s">
        <v>74</v>
      </c>
      <c r="AU121" s="187" t="s">
        <v>24</v>
      </c>
      <c r="AY121" s="186" t="s">
        <v>205</v>
      </c>
      <c r="BK121" s="188">
        <f>BK122</f>
        <v>0</v>
      </c>
    </row>
    <row r="122" spans="2:65" s="1" customFormat="1" ht="22.5" customHeight="1">
      <c r="B122" s="40"/>
      <c r="C122" s="192" t="s">
        <v>367</v>
      </c>
      <c r="D122" s="192" t="s">
        <v>208</v>
      </c>
      <c r="E122" s="193" t="s">
        <v>3744</v>
      </c>
      <c r="F122" s="194" t="s">
        <v>3745</v>
      </c>
      <c r="G122" s="195" t="s">
        <v>494</v>
      </c>
      <c r="H122" s="196">
        <v>114</v>
      </c>
      <c r="I122" s="197"/>
      <c r="J122" s="198">
        <f>ROUND(I122*H122,2)</f>
        <v>0</v>
      </c>
      <c r="K122" s="194" t="s">
        <v>466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0.1837</v>
      </c>
      <c r="R122" s="206">
        <f>Q122*H122</f>
        <v>20.9418</v>
      </c>
      <c r="S122" s="206">
        <v>0</v>
      </c>
      <c r="T122" s="207">
        <f>S122*H122</f>
        <v>0</v>
      </c>
      <c r="AR122" s="23" t="s">
        <v>266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266</v>
      </c>
      <c r="BM122" s="23" t="s">
        <v>3746</v>
      </c>
    </row>
    <row r="123" spans="2:63" s="10" customFormat="1" ht="29.85" customHeight="1">
      <c r="B123" s="175"/>
      <c r="C123" s="176"/>
      <c r="D123" s="189" t="s">
        <v>74</v>
      </c>
      <c r="E123" s="190" t="s">
        <v>291</v>
      </c>
      <c r="F123" s="190" t="s">
        <v>1157</v>
      </c>
      <c r="G123" s="176"/>
      <c r="H123" s="176"/>
      <c r="I123" s="179"/>
      <c r="J123" s="191">
        <f>BK123</f>
        <v>0</v>
      </c>
      <c r="K123" s="176"/>
      <c r="L123" s="181"/>
      <c r="M123" s="182"/>
      <c r="N123" s="183"/>
      <c r="O123" s="183"/>
      <c r="P123" s="184">
        <f>SUM(P124:P137)</f>
        <v>0</v>
      </c>
      <c r="Q123" s="183"/>
      <c r="R123" s="184">
        <f>SUM(R124:R137)</f>
        <v>231.47338499999998</v>
      </c>
      <c r="S123" s="183"/>
      <c r="T123" s="185">
        <f>SUM(T124:T137)</f>
        <v>0</v>
      </c>
      <c r="AR123" s="186" t="s">
        <v>24</v>
      </c>
      <c r="AT123" s="187" t="s">
        <v>74</v>
      </c>
      <c r="AU123" s="187" t="s">
        <v>24</v>
      </c>
      <c r="AY123" s="186" t="s">
        <v>205</v>
      </c>
      <c r="BK123" s="188">
        <f>SUM(BK124:BK137)</f>
        <v>0</v>
      </c>
    </row>
    <row r="124" spans="2:65" s="1" customFormat="1" ht="22.5" customHeight="1">
      <c r="B124" s="40"/>
      <c r="C124" s="192" t="s">
        <v>372</v>
      </c>
      <c r="D124" s="192" t="s">
        <v>208</v>
      </c>
      <c r="E124" s="193" t="s">
        <v>3747</v>
      </c>
      <c r="F124" s="194" t="s">
        <v>3748</v>
      </c>
      <c r="G124" s="195" t="s">
        <v>252</v>
      </c>
      <c r="H124" s="196">
        <v>5</v>
      </c>
      <c r="I124" s="197"/>
      <c r="J124" s="198">
        <f>ROUND(I124*H124,2)</f>
        <v>0</v>
      </c>
      <c r="K124" s="194" t="s">
        <v>22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266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266</v>
      </c>
      <c r="BM124" s="23" t="s">
        <v>3749</v>
      </c>
    </row>
    <row r="125" spans="2:65" s="1" customFormat="1" ht="22.5" customHeight="1">
      <c r="B125" s="40"/>
      <c r="C125" s="192" t="s">
        <v>377</v>
      </c>
      <c r="D125" s="192" t="s">
        <v>208</v>
      </c>
      <c r="E125" s="193" t="s">
        <v>3750</v>
      </c>
      <c r="F125" s="194" t="s">
        <v>3751</v>
      </c>
      <c r="G125" s="195" t="s">
        <v>494</v>
      </c>
      <c r="H125" s="196">
        <v>29.5</v>
      </c>
      <c r="I125" s="197"/>
      <c r="J125" s="198">
        <f>ROUND(I125*H125,2)</f>
        <v>0</v>
      </c>
      <c r="K125" s="194" t="s">
        <v>22</v>
      </c>
      <c r="L125" s="60"/>
      <c r="M125" s="199" t="s">
        <v>22</v>
      </c>
      <c r="N125" s="205" t="s">
        <v>46</v>
      </c>
      <c r="O125" s="41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3" t="s">
        <v>266</v>
      </c>
      <c r="AT125" s="23" t="s">
        <v>208</v>
      </c>
      <c r="AU125" s="23" t="s">
        <v>84</v>
      </c>
      <c r="AY125" s="23" t="s">
        <v>205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24</v>
      </c>
      <c r="BK125" s="204">
        <f>ROUND(I125*H125,2)</f>
        <v>0</v>
      </c>
      <c r="BL125" s="23" t="s">
        <v>266</v>
      </c>
      <c r="BM125" s="23" t="s">
        <v>3752</v>
      </c>
    </row>
    <row r="126" spans="2:65" s="1" customFormat="1" ht="31.5" customHeight="1">
      <c r="B126" s="40"/>
      <c r="C126" s="192" t="s">
        <v>382</v>
      </c>
      <c r="D126" s="192" t="s">
        <v>208</v>
      </c>
      <c r="E126" s="193" t="s">
        <v>2676</v>
      </c>
      <c r="F126" s="194" t="s">
        <v>2677</v>
      </c>
      <c r="G126" s="195" t="s">
        <v>500</v>
      </c>
      <c r="H126" s="196">
        <v>378</v>
      </c>
      <c r="I126" s="197"/>
      <c r="J126" s="198">
        <f>ROUND(I126*H126,2)</f>
        <v>0</v>
      </c>
      <c r="K126" s="194" t="s">
        <v>466</v>
      </c>
      <c r="L126" s="60"/>
      <c r="M126" s="199" t="s">
        <v>22</v>
      </c>
      <c r="N126" s="205" t="s">
        <v>46</v>
      </c>
      <c r="O126" s="41"/>
      <c r="P126" s="206">
        <f>O126*H126</f>
        <v>0</v>
      </c>
      <c r="Q126" s="206">
        <v>0.1554</v>
      </c>
      <c r="R126" s="206">
        <f>Q126*H126</f>
        <v>58.741200000000006</v>
      </c>
      <c r="S126" s="206">
        <v>0</v>
      </c>
      <c r="T126" s="207">
        <f>S126*H126</f>
        <v>0</v>
      </c>
      <c r="AR126" s="23" t="s">
        <v>266</v>
      </c>
      <c r="AT126" s="23" t="s">
        <v>208</v>
      </c>
      <c r="AU126" s="23" t="s">
        <v>84</v>
      </c>
      <c r="AY126" s="23" t="s">
        <v>205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24</v>
      </c>
      <c r="BK126" s="204">
        <f>ROUND(I126*H126,2)</f>
        <v>0</v>
      </c>
      <c r="BL126" s="23" t="s">
        <v>266</v>
      </c>
      <c r="BM126" s="23" t="s">
        <v>3753</v>
      </c>
    </row>
    <row r="127" spans="2:51" s="12" customFormat="1" ht="13.5">
      <c r="B127" s="220"/>
      <c r="C127" s="221"/>
      <c r="D127" s="222" t="s">
        <v>255</v>
      </c>
      <c r="E127" s="223" t="s">
        <v>22</v>
      </c>
      <c r="F127" s="224" t="s">
        <v>3754</v>
      </c>
      <c r="G127" s="221"/>
      <c r="H127" s="225">
        <v>378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255</v>
      </c>
      <c r="AU127" s="231" t="s">
        <v>84</v>
      </c>
      <c r="AV127" s="12" t="s">
        <v>84</v>
      </c>
      <c r="AW127" s="12" t="s">
        <v>39</v>
      </c>
      <c r="AX127" s="12" t="s">
        <v>24</v>
      </c>
      <c r="AY127" s="231" t="s">
        <v>205</v>
      </c>
    </row>
    <row r="128" spans="2:65" s="1" customFormat="1" ht="22.5" customHeight="1">
      <c r="B128" s="40"/>
      <c r="C128" s="238" t="s">
        <v>387</v>
      </c>
      <c r="D128" s="238" t="s">
        <v>202</v>
      </c>
      <c r="E128" s="239" t="s">
        <v>3755</v>
      </c>
      <c r="F128" s="240" t="s">
        <v>3756</v>
      </c>
      <c r="G128" s="241" t="s">
        <v>514</v>
      </c>
      <c r="H128" s="242">
        <v>300.3</v>
      </c>
      <c r="I128" s="243"/>
      <c r="J128" s="244">
        <f>ROUND(I128*H128,2)</f>
        <v>0</v>
      </c>
      <c r="K128" s="240" t="s">
        <v>466</v>
      </c>
      <c r="L128" s="245"/>
      <c r="M128" s="246" t="s">
        <v>22</v>
      </c>
      <c r="N128" s="247" t="s">
        <v>46</v>
      </c>
      <c r="O128" s="41"/>
      <c r="P128" s="206">
        <f>O128*H128</f>
        <v>0</v>
      </c>
      <c r="Q128" s="206">
        <v>0.0821</v>
      </c>
      <c r="R128" s="206">
        <f>Q128*H128</f>
        <v>24.654630000000004</v>
      </c>
      <c r="S128" s="206">
        <v>0</v>
      </c>
      <c r="T128" s="207">
        <f>S128*H128</f>
        <v>0</v>
      </c>
      <c r="AR128" s="23" t="s">
        <v>286</v>
      </c>
      <c r="AT128" s="23" t="s">
        <v>202</v>
      </c>
      <c r="AU128" s="23" t="s">
        <v>84</v>
      </c>
      <c r="AY128" s="23" t="s">
        <v>205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24</v>
      </c>
      <c r="BK128" s="204">
        <f>ROUND(I128*H128,2)</f>
        <v>0</v>
      </c>
      <c r="BL128" s="23" t="s">
        <v>266</v>
      </c>
      <c r="BM128" s="23" t="s">
        <v>3757</v>
      </c>
    </row>
    <row r="129" spans="2:51" s="12" customFormat="1" ht="13.5">
      <c r="B129" s="220"/>
      <c r="C129" s="221"/>
      <c r="D129" s="222" t="s">
        <v>255</v>
      </c>
      <c r="E129" s="221"/>
      <c r="F129" s="224" t="s">
        <v>3758</v>
      </c>
      <c r="G129" s="221"/>
      <c r="H129" s="225">
        <v>300.3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255</v>
      </c>
      <c r="AU129" s="231" t="s">
        <v>84</v>
      </c>
      <c r="AV129" s="12" t="s">
        <v>84</v>
      </c>
      <c r="AW129" s="12" t="s">
        <v>6</v>
      </c>
      <c r="AX129" s="12" t="s">
        <v>24</v>
      </c>
      <c r="AY129" s="231" t="s">
        <v>205</v>
      </c>
    </row>
    <row r="130" spans="2:65" s="1" customFormat="1" ht="22.5" customHeight="1">
      <c r="B130" s="40"/>
      <c r="C130" s="238" t="s">
        <v>392</v>
      </c>
      <c r="D130" s="238" t="s">
        <v>202</v>
      </c>
      <c r="E130" s="239" t="s">
        <v>2679</v>
      </c>
      <c r="F130" s="240" t="s">
        <v>2680</v>
      </c>
      <c r="G130" s="241" t="s">
        <v>514</v>
      </c>
      <c r="H130" s="242">
        <v>76.65</v>
      </c>
      <c r="I130" s="243"/>
      <c r="J130" s="244">
        <f>ROUND(I130*H130,2)</f>
        <v>0</v>
      </c>
      <c r="K130" s="240" t="s">
        <v>466</v>
      </c>
      <c r="L130" s="245"/>
      <c r="M130" s="246" t="s">
        <v>22</v>
      </c>
      <c r="N130" s="247" t="s">
        <v>46</v>
      </c>
      <c r="O130" s="41"/>
      <c r="P130" s="206">
        <f>O130*H130</f>
        <v>0</v>
      </c>
      <c r="Q130" s="206">
        <v>0.0483</v>
      </c>
      <c r="R130" s="206">
        <f>Q130*H130</f>
        <v>3.7021950000000006</v>
      </c>
      <c r="S130" s="206">
        <v>0</v>
      </c>
      <c r="T130" s="207">
        <f>S130*H130</f>
        <v>0</v>
      </c>
      <c r="AR130" s="23" t="s">
        <v>286</v>
      </c>
      <c r="AT130" s="23" t="s">
        <v>202</v>
      </c>
      <c r="AU130" s="23" t="s">
        <v>84</v>
      </c>
      <c r="AY130" s="23" t="s">
        <v>205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24</v>
      </c>
      <c r="BK130" s="204">
        <f>ROUND(I130*H130,2)</f>
        <v>0</v>
      </c>
      <c r="BL130" s="23" t="s">
        <v>266</v>
      </c>
      <c r="BM130" s="23" t="s">
        <v>3759</v>
      </c>
    </row>
    <row r="131" spans="2:51" s="12" customFormat="1" ht="13.5">
      <c r="B131" s="220"/>
      <c r="C131" s="221"/>
      <c r="D131" s="222" t="s">
        <v>255</v>
      </c>
      <c r="E131" s="221"/>
      <c r="F131" s="224" t="s">
        <v>3760</v>
      </c>
      <c r="G131" s="221"/>
      <c r="H131" s="225">
        <v>76.65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255</v>
      </c>
      <c r="AU131" s="231" t="s">
        <v>84</v>
      </c>
      <c r="AV131" s="12" t="s">
        <v>84</v>
      </c>
      <c r="AW131" s="12" t="s">
        <v>6</v>
      </c>
      <c r="AX131" s="12" t="s">
        <v>24</v>
      </c>
      <c r="AY131" s="231" t="s">
        <v>205</v>
      </c>
    </row>
    <row r="132" spans="2:65" s="1" customFormat="1" ht="22.5" customHeight="1">
      <c r="B132" s="40"/>
      <c r="C132" s="238" t="s">
        <v>397</v>
      </c>
      <c r="D132" s="238" t="s">
        <v>202</v>
      </c>
      <c r="E132" s="239" t="s">
        <v>3761</v>
      </c>
      <c r="F132" s="240" t="s">
        <v>3762</v>
      </c>
      <c r="G132" s="241" t="s">
        <v>514</v>
      </c>
      <c r="H132" s="242">
        <v>19.95</v>
      </c>
      <c r="I132" s="243"/>
      <c r="J132" s="244">
        <f>ROUND(I132*H132,2)</f>
        <v>0</v>
      </c>
      <c r="K132" s="240" t="s">
        <v>466</v>
      </c>
      <c r="L132" s="245"/>
      <c r="M132" s="246" t="s">
        <v>22</v>
      </c>
      <c r="N132" s="247" t="s">
        <v>46</v>
      </c>
      <c r="O132" s="41"/>
      <c r="P132" s="206">
        <f>O132*H132</f>
        <v>0</v>
      </c>
      <c r="Q132" s="206">
        <v>0.064</v>
      </c>
      <c r="R132" s="206">
        <f>Q132*H132</f>
        <v>1.2768</v>
      </c>
      <c r="S132" s="206">
        <v>0</v>
      </c>
      <c r="T132" s="207">
        <f>S132*H132</f>
        <v>0</v>
      </c>
      <c r="AR132" s="23" t="s">
        <v>286</v>
      </c>
      <c r="AT132" s="23" t="s">
        <v>202</v>
      </c>
      <c r="AU132" s="23" t="s">
        <v>84</v>
      </c>
      <c r="AY132" s="23" t="s">
        <v>205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24</v>
      </c>
      <c r="BK132" s="204">
        <f>ROUND(I132*H132,2)</f>
        <v>0</v>
      </c>
      <c r="BL132" s="23" t="s">
        <v>266</v>
      </c>
      <c r="BM132" s="23" t="s">
        <v>3763</v>
      </c>
    </row>
    <row r="133" spans="2:51" s="12" customFormat="1" ht="13.5">
      <c r="B133" s="220"/>
      <c r="C133" s="221"/>
      <c r="D133" s="222" t="s">
        <v>255</v>
      </c>
      <c r="E133" s="221"/>
      <c r="F133" s="224" t="s">
        <v>3764</v>
      </c>
      <c r="G133" s="221"/>
      <c r="H133" s="225">
        <v>19.95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255</v>
      </c>
      <c r="AU133" s="231" t="s">
        <v>84</v>
      </c>
      <c r="AV133" s="12" t="s">
        <v>84</v>
      </c>
      <c r="AW133" s="12" t="s">
        <v>6</v>
      </c>
      <c r="AX133" s="12" t="s">
        <v>24</v>
      </c>
      <c r="AY133" s="231" t="s">
        <v>205</v>
      </c>
    </row>
    <row r="134" spans="2:65" s="1" customFormat="1" ht="22.5" customHeight="1">
      <c r="B134" s="40"/>
      <c r="C134" s="192" t="s">
        <v>402</v>
      </c>
      <c r="D134" s="192" t="s">
        <v>208</v>
      </c>
      <c r="E134" s="193" t="s">
        <v>2527</v>
      </c>
      <c r="F134" s="194" t="s">
        <v>2528</v>
      </c>
      <c r="G134" s="195" t="s">
        <v>500</v>
      </c>
      <c r="H134" s="196">
        <v>1080</v>
      </c>
      <c r="I134" s="197"/>
      <c r="J134" s="198">
        <f>ROUND(I134*H134,2)</f>
        <v>0</v>
      </c>
      <c r="K134" s="194" t="s">
        <v>466</v>
      </c>
      <c r="L134" s="60"/>
      <c r="M134" s="199" t="s">
        <v>22</v>
      </c>
      <c r="N134" s="205" t="s">
        <v>46</v>
      </c>
      <c r="O134" s="41"/>
      <c r="P134" s="206">
        <f>O134*H134</f>
        <v>0</v>
      </c>
      <c r="Q134" s="206">
        <v>0.10095</v>
      </c>
      <c r="R134" s="206">
        <f>Q134*H134</f>
        <v>109.026</v>
      </c>
      <c r="S134" s="206">
        <v>0</v>
      </c>
      <c r="T134" s="207">
        <f>S134*H134</f>
        <v>0</v>
      </c>
      <c r="AR134" s="23" t="s">
        <v>266</v>
      </c>
      <c r="AT134" s="23" t="s">
        <v>208</v>
      </c>
      <c r="AU134" s="23" t="s">
        <v>84</v>
      </c>
      <c r="AY134" s="23" t="s">
        <v>205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24</v>
      </c>
      <c r="BK134" s="204">
        <f>ROUND(I134*H134,2)</f>
        <v>0</v>
      </c>
      <c r="BL134" s="23" t="s">
        <v>266</v>
      </c>
      <c r="BM134" s="23" t="s">
        <v>3765</v>
      </c>
    </row>
    <row r="135" spans="2:65" s="1" customFormat="1" ht="22.5" customHeight="1">
      <c r="B135" s="40"/>
      <c r="C135" s="238" t="s">
        <v>407</v>
      </c>
      <c r="D135" s="238" t="s">
        <v>202</v>
      </c>
      <c r="E135" s="239" t="s">
        <v>3766</v>
      </c>
      <c r="F135" s="240" t="s">
        <v>3767</v>
      </c>
      <c r="G135" s="241" t="s">
        <v>514</v>
      </c>
      <c r="H135" s="242">
        <v>1134</v>
      </c>
      <c r="I135" s="243"/>
      <c r="J135" s="244">
        <f>ROUND(I135*H135,2)</f>
        <v>0</v>
      </c>
      <c r="K135" s="240" t="s">
        <v>466</v>
      </c>
      <c r="L135" s="245"/>
      <c r="M135" s="246" t="s">
        <v>22</v>
      </c>
      <c r="N135" s="247" t="s">
        <v>46</v>
      </c>
      <c r="O135" s="41"/>
      <c r="P135" s="206">
        <f>O135*H135</f>
        <v>0</v>
      </c>
      <c r="Q135" s="206">
        <v>0.03</v>
      </c>
      <c r="R135" s="206">
        <f>Q135*H135</f>
        <v>34.019999999999996</v>
      </c>
      <c r="S135" s="206">
        <v>0</v>
      </c>
      <c r="T135" s="207">
        <f>S135*H135</f>
        <v>0</v>
      </c>
      <c r="AR135" s="23" t="s">
        <v>286</v>
      </c>
      <c r="AT135" s="23" t="s">
        <v>202</v>
      </c>
      <c r="AU135" s="23" t="s">
        <v>84</v>
      </c>
      <c r="AY135" s="23" t="s">
        <v>205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24</v>
      </c>
      <c r="BK135" s="204">
        <f>ROUND(I135*H135,2)</f>
        <v>0</v>
      </c>
      <c r="BL135" s="23" t="s">
        <v>266</v>
      </c>
      <c r="BM135" s="23" t="s">
        <v>3768</v>
      </c>
    </row>
    <row r="136" spans="2:51" s="12" customFormat="1" ht="13.5">
      <c r="B136" s="220"/>
      <c r="C136" s="221"/>
      <c r="D136" s="222" t="s">
        <v>255</v>
      </c>
      <c r="E136" s="221"/>
      <c r="F136" s="224" t="s">
        <v>3769</v>
      </c>
      <c r="G136" s="221"/>
      <c r="H136" s="225">
        <v>1134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255</v>
      </c>
      <c r="AU136" s="231" t="s">
        <v>84</v>
      </c>
      <c r="AV136" s="12" t="s">
        <v>84</v>
      </c>
      <c r="AW136" s="12" t="s">
        <v>6</v>
      </c>
      <c r="AX136" s="12" t="s">
        <v>24</v>
      </c>
      <c r="AY136" s="231" t="s">
        <v>205</v>
      </c>
    </row>
    <row r="137" spans="2:65" s="1" customFormat="1" ht="22.5" customHeight="1">
      <c r="B137" s="40"/>
      <c r="C137" s="192" t="s">
        <v>412</v>
      </c>
      <c r="D137" s="192" t="s">
        <v>208</v>
      </c>
      <c r="E137" s="193" t="s">
        <v>3770</v>
      </c>
      <c r="F137" s="194" t="s">
        <v>3771</v>
      </c>
      <c r="G137" s="195" t="s">
        <v>494</v>
      </c>
      <c r="H137" s="196">
        <v>146</v>
      </c>
      <c r="I137" s="197"/>
      <c r="J137" s="198">
        <f>ROUND(I137*H137,2)</f>
        <v>0</v>
      </c>
      <c r="K137" s="194" t="s">
        <v>466</v>
      </c>
      <c r="L137" s="60"/>
      <c r="M137" s="199" t="s">
        <v>22</v>
      </c>
      <c r="N137" s="205" t="s">
        <v>46</v>
      </c>
      <c r="O137" s="41"/>
      <c r="P137" s="206">
        <f>O137*H137</f>
        <v>0</v>
      </c>
      <c r="Q137" s="206">
        <v>0.00036</v>
      </c>
      <c r="R137" s="206">
        <f>Q137*H137</f>
        <v>0.05256</v>
      </c>
      <c r="S137" s="206">
        <v>0</v>
      </c>
      <c r="T137" s="207">
        <f>S137*H137</f>
        <v>0</v>
      </c>
      <c r="AR137" s="23" t="s">
        <v>266</v>
      </c>
      <c r="AT137" s="23" t="s">
        <v>208</v>
      </c>
      <c r="AU137" s="23" t="s">
        <v>84</v>
      </c>
      <c r="AY137" s="23" t="s">
        <v>205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24</v>
      </c>
      <c r="BK137" s="204">
        <f>ROUND(I137*H137,2)</f>
        <v>0</v>
      </c>
      <c r="BL137" s="23" t="s">
        <v>266</v>
      </c>
      <c r="BM137" s="23" t="s">
        <v>3772</v>
      </c>
    </row>
    <row r="138" spans="2:63" s="10" customFormat="1" ht="29.85" customHeight="1">
      <c r="B138" s="175"/>
      <c r="C138" s="176"/>
      <c r="D138" s="189" t="s">
        <v>74</v>
      </c>
      <c r="E138" s="190" t="s">
        <v>1409</v>
      </c>
      <c r="F138" s="190" t="s">
        <v>1410</v>
      </c>
      <c r="G138" s="176"/>
      <c r="H138" s="176"/>
      <c r="I138" s="179"/>
      <c r="J138" s="191">
        <f>BK138</f>
        <v>0</v>
      </c>
      <c r="K138" s="176"/>
      <c r="L138" s="181"/>
      <c r="M138" s="182"/>
      <c r="N138" s="183"/>
      <c r="O138" s="183"/>
      <c r="P138" s="184">
        <f>P139</f>
        <v>0</v>
      </c>
      <c r="Q138" s="183"/>
      <c r="R138" s="184">
        <f>R139</f>
        <v>0</v>
      </c>
      <c r="S138" s="183"/>
      <c r="T138" s="185">
        <f>T139</f>
        <v>0</v>
      </c>
      <c r="AR138" s="186" t="s">
        <v>24</v>
      </c>
      <c r="AT138" s="187" t="s">
        <v>74</v>
      </c>
      <c r="AU138" s="187" t="s">
        <v>24</v>
      </c>
      <c r="AY138" s="186" t="s">
        <v>205</v>
      </c>
      <c r="BK138" s="188">
        <f>BK139</f>
        <v>0</v>
      </c>
    </row>
    <row r="139" spans="2:65" s="1" customFormat="1" ht="31.5" customHeight="1">
      <c r="B139" s="40"/>
      <c r="C139" s="192" t="s">
        <v>417</v>
      </c>
      <c r="D139" s="192" t="s">
        <v>208</v>
      </c>
      <c r="E139" s="193" t="s">
        <v>2689</v>
      </c>
      <c r="F139" s="194" t="s">
        <v>2690</v>
      </c>
      <c r="G139" s="195" t="s">
        <v>485</v>
      </c>
      <c r="H139" s="196">
        <v>801.619</v>
      </c>
      <c r="I139" s="197"/>
      <c r="J139" s="198">
        <f>ROUND(I139*H139,2)</f>
        <v>0</v>
      </c>
      <c r="K139" s="194" t="s">
        <v>466</v>
      </c>
      <c r="L139" s="60"/>
      <c r="M139" s="199" t="s">
        <v>22</v>
      </c>
      <c r="N139" s="200" t="s">
        <v>46</v>
      </c>
      <c r="O139" s="201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3" t="s">
        <v>266</v>
      </c>
      <c r="AT139" s="23" t="s">
        <v>208</v>
      </c>
      <c r="AU139" s="23" t="s">
        <v>84</v>
      </c>
      <c r="AY139" s="23" t="s">
        <v>205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24</v>
      </c>
      <c r="BK139" s="204">
        <f>ROUND(I139*H139,2)</f>
        <v>0</v>
      </c>
      <c r="BL139" s="23" t="s">
        <v>266</v>
      </c>
      <c r="BM139" s="23" t="s">
        <v>3773</v>
      </c>
    </row>
    <row r="140" spans="2:12" s="1" customFormat="1" ht="6.95" customHeight="1">
      <c r="B140" s="55"/>
      <c r="C140" s="56"/>
      <c r="D140" s="56"/>
      <c r="E140" s="56"/>
      <c r="F140" s="56"/>
      <c r="G140" s="56"/>
      <c r="H140" s="56"/>
      <c r="I140" s="138"/>
      <c r="J140" s="56"/>
      <c r="K140" s="56"/>
      <c r="L140" s="60"/>
    </row>
  </sheetData>
  <sheetProtection password="CC35" sheet="1" objects="1" scenarios="1" formatCells="0" formatColumns="0" formatRows="0" sort="0" autoFilter="0"/>
  <autoFilter ref="C83:K139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148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3774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ROUND(SUM(BE84:BE134),2)</f>
        <v>0</v>
      </c>
      <c r="G30" s="41"/>
      <c r="H30" s="41"/>
      <c r="I30" s="130">
        <v>0.21</v>
      </c>
      <c r="J30" s="129">
        <f>ROUND(ROUND((SUM(BE84:BE134)),2)*I30,2)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ROUND(SUM(BF84:BF134),2)</f>
        <v>0</v>
      </c>
      <c r="G31" s="41"/>
      <c r="H31" s="41"/>
      <c r="I31" s="130">
        <v>0.15</v>
      </c>
      <c r="J31" s="129">
        <f>ROUND(ROUND((SUM(BF84:BF134)),2)*I31,2)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ROUND(SUM(BG84:BG134),2)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ROUND(SUM(BH84:BH134),2)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ROUND(SUM(BI84:BI134),2)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22 - SO 17-Opěrné stěny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J100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J105</f>
        <v>0</v>
      </c>
      <c r="K60" s="161"/>
    </row>
    <row r="61" spans="2:11" s="8" customFormat="1" ht="19.9" customHeight="1">
      <c r="B61" s="155"/>
      <c r="C61" s="156"/>
      <c r="D61" s="157" t="s">
        <v>433</v>
      </c>
      <c r="E61" s="158"/>
      <c r="F61" s="158"/>
      <c r="G61" s="158"/>
      <c r="H61" s="158"/>
      <c r="I61" s="159"/>
      <c r="J61" s="160">
        <f>J119</f>
        <v>0</v>
      </c>
      <c r="K61" s="161"/>
    </row>
    <row r="62" spans="2:11" s="8" customFormat="1" ht="19.9" customHeight="1">
      <c r="B62" s="155"/>
      <c r="C62" s="156"/>
      <c r="D62" s="157" t="s">
        <v>434</v>
      </c>
      <c r="E62" s="158"/>
      <c r="F62" s="158"/>
      <c r="G62" s="158"/>
      <c r="H62" s="158"/>
      <c r="I62" s="159"/>
      <c r="J62" s="160">
        <f>J124</f>
        <v>0</v>
      </c>
      <c r="K62" s="161"/>
    </row>
    <row r="63" spans="2:11" s="8" customFormat="1" ht="19.9" customHeight="1">
      <c r="B63" s="155"/>
      <c r="C63" s="156"/>
      <c r="D63" s="157" t="s">
        <v>435</v>
      </c>
      <c r="E63" s="158"/>
      <c r="F63" s="158"/>
      <c r="G63" s="158"/>
      <c r="H63" s="158"/>
      <c r="I63" s="159"/>
      <c r="J63" s="160">
        <f>J127</f>
        <v>0</v>
      </c>
      <c r="K63" s="161"/>
    </row>
    <row r="64" spans="2:11" s="8" customFormat="1" ht="19.9" customHeight="1">
      <c r="B64" s="155"/>
      <c r="C64" s="156"/>
      <c r="D64" s="157" t="s">
        <v>436</v>
      </c>
      <c r="E64" s="158"/>
      <c r="F64" s="158"/>
      <c r="G64" s="158"/>
      <c r="H64" s="158"/>
      <c r="I64" s="159"/>
      <c r="J64" s="160">
        <f>J133</f>
        <v>0</v>
      </c>
      <c r="K64" s="161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" customHeight="1">
      <c r="B71" s="40"/>
      <c r="C71" s="61" t="s">
        <v>188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2.5" customHeight="1">
      <c r="B74" s="40"/>
      <c r="C74" s="62"/>
      <c r="D74" s="62"/>
      <c r="E74" s="385" t="str">
        <f>E7</f>
        <v>Rekonstrukce a dostavba Střediska volného času</v>
      </c>
      <c r="F74" s="386"/>
      <c r="G74" s="386"/>
      <c r="H74" s="386"/>
      <c r="I74" s="162"/>
      <c r="J74" s="62"/>
      <c r="K74" s="62"/>
      <c r="L74" s="60"/>
    </row>
    <row r="75" spans="2:12" s="1" customFormat="1" ht="14.45" customHeight="1">
      <c r="B75" s="40"/>
      <c r="C75" s="64" t="s">
        <v>179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23.25" customHeight="1">
      <c r="B76" s="40"/>
      <c r="C76" s="62"/>
      <c r="D76" s="62"/>
      <c r="E76" s="361" t="str">
        <f>E9</f>
        <v>TRUTNOV 22 - SO 17-Opěrné stěny</v>
      </c>
      <c r="F76" s="387"/>
      <c r="G76" s="387"/>
      <c r="H76" s="38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25</v>
      </c>
      <c r="D78" s="62"/>
      <c r="E78" s="62"/>
      <c r="F78" s="163" t="str">
        <f>F12</f>
        <v>Trutnov Na Nivách 568</v>
      </c>
      <c r="G78" s="62"/>
      <c r="H78" s="62"/>
      <c r="I78" s="164" t="s">
        <v>27</v>
      </c>
      <c r="J78" s="72" t="str">
        <f>IF(J12="","",J12)</f>
        <v>7. 1. 2017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3.5">
      <c r="B80" s="40"/>
      <c r="C80" s="64" t="s">
        <v>31</v>
      </c>
      <c r="D80" s="62"/>
      <c r="E80" s="62"/>
      <c r="F80" s="163" t="str">
        <f>E15</f>
        <v>Město Trutnov</v>
      </c>
      <c r="G80" s="62"/>
      <c r="H80" s="62"/>
      <c r="I80" s="164" t="s">
        <v>37</v>
      </c>
      <c r="J80" s="163" t="str">
        <f>E21</f>
        <v>JIKA CZ  Hradec Králové</v>
      </c>
      <c r="K80" s="62"/>
      <c r="L80" s="60"/>
    </row>
    <row r="81" spans="2:12" s="1" customFormat="1" ht="14.45" customHeight="1">
      <c r="B81" s="40"/>
      <c r="C81" s="64" t="s">
        <v>35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20" s="9" customFormat="1" ht="29.25" customHeight="1">
      <c r="B83" s="165"/>
      <c r="C83" s="166" t="s">
        <v>189</v>
      </c>
      <c r="D83" s="167" t="s">
        <v>60</v>
      </c>
      <c r="E83" s="167" t="s">
        <v>56</v>
      </c>
      <c r="F83" s="167" t="s">
        <v>190</v>
      </c>
      <c r="G83" s="167" t="s">
        <v>191</v>
      </c>
      <c r="H83" s="167" t="s">
        <v>192</v>
      </c>
      <c r="I83" s="168" t="s">
        <v>193</v>
      </c>
      <c r="J83" s="167" t="s">
        <v>183</v>
      </c>
      <c r="K83" s="169" t="s">
        <v>194</v>
      </c>
      <c r="L83" s="170"/>
      <c r="M83" s="80" t="s">
        <v>195</v>
      </c>
      <c r="N83" s="81" t="s">
        <v>45</v>
      </c>
      <c r="O83" s="81" t="s">
        <v>196</v>
      </c>
      <c r="P83" s="81" t="s">
        <v>197</v>
      </c>
      <c r="Q83" s="81" t="s">
        <v>198</v>
      </c>
      <c r="R83" s="81" t="s">
        <v>199</v>
      </c>
      <c r="S83" s="81" t="s">
        <v>200</v>
      </c>
      <c r="T83" s="82" t="s">
        <v>201</v>
      </c>
    </row>
    <row r="84" spans="2:63" s="1" customFormat="1" ht="29.25" customHeight="1">
      <c r="B84" s="40"/>
      <c r="C84" s="86" t="s">
        <v>184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</f>
        <v>0</v>
      </c>
      <c r="Q84" s="84"/>
      <c r="R84" s="172">
        <f>R85</f>
        <v>827.00701879</v>
      </c>
      <c r="S84" s="84"/>
      <c r="T84" s="173">
        <f>T85</f>
        <v>104.05250000000001</v>
      </c>
      <c r="AT84" s="23" t="s">
        <v>74</v>
      </c>
      <c r="AU84" s="23" t="s">
        <v>185</v>
      </c>
      <c r="BK84" s="174">
        <f>BK85</f>
        <v>0</v>
      </c>
    </row>
    <row r="85" spans="2:63" s="10" customFormat="1" ht="37.35" customHeight="1">
      <c r="B85" s="175"/>
      <c r="C85" s="176"/>
      <c r="D85" s="177" t="s">
        <v>74</v>
      </c>
      <c r="E85" s="178" t="s">
        <v>224</v>
      </c>
      <c r="F85" s="178" t="s">
        <v>461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P86+P100+P105+P119+P124+P127+P133</f>
        <v>0</v>
      </c>
      <c r="Q85" s="183"/>
      <c r="R85" s="184">
        <f>R86+R100+R105+R119+R124+R127+R133</f>
        <v>827.00701879</v>
      </c>
      <c r="S85" s="183"/>
      <c r="T85" s="185">
        <f>T86+T100+T105+T119+T124+T127+T133</f>
        <v>104.05250000000001</v>
      </c>
      <c r="AR85" s="186" t="s">
        <v>24</v>
      </c>
      <c r="AT85" s="187" t="s">
        <v>74</v>
      </c>
      <c r="AU85" s="187" t="s">
        <v>75</v>
      </c>
      <c r="AY85" s="186" t="s">
        <v>205</v>
      </c>
      <c r="BK85" s="188">
        <f>BK86+BK100+BK105+BK119+BK124+BK127+BK133</f>
        <v>0</v>
      </c>
    </row>
    <row r="86" spans="2:63" s="10" customFormat="1" ht="19.9" customHeight="1">
      <c r="B86" s="175"/>
      <c r="C86" s="176"/>
      <c r="D86" s="189" t="s">
        <v>74</v>
      </c>
      <c r="E86" s="190" t="s">
        <v>24</v>
      </c>
      <c r="F86" s="190" t="s">
        <v>462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SUM(P87:P99)</f>
        <v>0</v>
      </c>
      <c r="Q86" s="183"/>
      <c r="R86" s="184">
        <f>SUM(R87:R99)</f>
        <v>0</v>
      </c>
      <c r="S86" s="183"/>
      <c r="T86" s="185">
        <f>SUM(T87:T99)</f>
        <v>0</v>
      </c>
      <c r="AR86" s="186" t="s">
        <v>24</v>
      </c>
      <c r="AT86" s="187" t="s">
        <v>74</v>
      </c>
      <c r="AU86" s="187" t="s">
        <v>24</v>
      </c>
      <c r="AY86" s="186" t="s">
        <v>205</v>
      </c>
      <c r="BK86" s="188">
        <f>SUM(BK87:BK99)</f>
        <v>0</v>
      </c>
    </row>
    <row r="87" spans="2:65" s="1" customFormat="1" ht="22.5" customHeight="1">
      <c r="B87" s="40"/>
      <c r="C87" s="192" t="s">
        <v>24</v>
      </c>
      <c r="D87" s="192" t="s">
        <v>208</v>
      </c>
      <c r="E87" s="193" t="s">
        <v>2841</v>
      </c>
      <c r="F87" s="194" t="s">
        <v>2842</v>
      </c>
      <c r="G87" s="195" t="s">
        <v>465</v>
      </c>
      <c r="H87" s="196">
        <v>5.654</v>
      </c>
      <c r="I87" s="197"/>
      <c r="J87" s="198">
        <f>ROUND(I87*H87,2)</f>
        <v>0</v>
      </c>
      <c r="K87" s="194" t="s">
        <v>466</v>
      </c>
      <c r="L87" s="60"/>
      <c r="M87" s="199" t="s">
        <v>22</v>
      </c>
      <c r="N87" s="205" t="s">
        <v>46</v>
      </c>
      <c r="O87" s="41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23" t="s">
        <v>266</v>
      </c>
      <c r="AT87" s="23" t="s">
        <v>208</v>
      </c>
      <c r="AU87" s="23" t="s">
        <v>84</v>
      </c>
      <c r="AY87" s="23" t="s">
        <v>205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24</v>
      </c>
      <c r="BK87" s="204">
        <f>ROUND(I87*H87,2)</f>
        <v>0</v>
      </c>
      <c r="BL87" s="23" t="s">
        <v>266</v>
      </c>
      <c r="BM87" s="23" t="s">
        <v>3775</v>
      </c>
    </row>
    <row r="88" spans="2:51" s="12" customFormat="1" ht="13.5">
      <c r="B88" s="220"/>
      <c r="C88" s="221"/>
      <c r="D88" s="222" t="s">
        <v>255</v>
      </c>
      <c r="E88" s="223" t="s">
        <v>22</v>
      </c>
      <c r="F88" s="224" t="s">
        <v>3776</v>
      </c>
      <c r="G88" s="221"/>
      <c r="H88" s="225">
        <v>5.654</v>
      </c>
      <c r="I88" s="226"/>
      <c r="J88" s="221"/>
      <c r="K88" s="221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255</v>
      </c>
      <c r="AU88" s="231" t="s">
        <v>84</v>
      </c>
      <c r="AV88" s="12" t="s">
        <v>84</v>
      </c>
      <c r="AW88" s="12" t="s">
        <v>39</v>
      </c>
      <c r="AX88" s="12" t="s">
        <v>24</v>
      </c>
      <c r="AY88" s="231" t="s">
        <v>205</v>
      </c>
    </row>
    <row r="89" spans="2:65" s="1" customFormat="1" ht="22.5" customHeight="1">
      <c r="B89" s="40"/>
      <c r="C89" s="192" t="s">
        <v>84</v>
      </c>
      <c r="D89" s="192" t="s">
        <v>208</v>
      </c>
      <c r="E89" s="193" t="s">
        <v>2845</v>
      </c>
      <c r="F89" s="194" t="s">
        <v>2846</v>
      </c>
      <c r="G89" s="195" t="s">
        <v>465</v>
      </c>
      <c r="H89" s="196">
        <v>5.654</v>
      </c>
      <c r="I89" s="197"/>
      <c r="J89" s="198">
        <f>ROUND(I89*H89,2)</f>
        <v>0</v>
      </c>
      <c r="K89" s="194" t="s">
        <v>466</v>
      </c>
      <c r="L89" s="60"/>
      <c r="M89" s="199" t="s">
        <v>22</v>
      </c>
      <c r="N89" s="205" t="s">
        <v>46</v>
      </c>
      <c r="O89" s="41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3" t="s">
        <v>266</v>
      </c>
      <c r="AT89" s="23" t="s">
        <v>208</v>
      </c>
      <c r="AU89" s="23" t="s">
        <v>84</v>
      </c>
      <c r="AY89" s="23" t="s">
        <v>205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24</v>
      </c>
      <c r="BK89" s="204">
        <f>ROUND(I89*H89,2)</f>
        <v>0</v>
      </c>
      <c r="BL89" s="23" t="s">
        <v>266</v>
      </c>
      <c r="BM89" s="23" t="s">
        <v>3777</v>
      </c>
    </row>
    <row r="90" spans="2:65" s="1" customFormat="1" ht="22.5" customHeight="1">
      <c r="B90" s="40"/>
      <c r="C90" s="192" t="s">
        <v>204</v>
      </c>
      <c r="D90" s="192" t="s">
        <v>208</v>
      </c>
      <c r="E90" s="193" t="s">
        <v>3778</v>
      </c>
      <c r="F90" s="194" t="s">
        <v>3779</v>
      </c>
      <c r="G90" s="195" t="s">
        <v>465</v>
      </c>
      <c r="H90" s="196">
        <v>109.61</v>
      </c>
      <c r="I90" s="197"/>
      <c r="J90" s="198">
        <f>ROUND(I90*H90,2)</f>
        <v>0</v>
      </c>
      <c r="K90" s="194" t="s">
        <v>466</v>
      </c>
      <c r="L90" s="60"/>
      <c r="M90" s="199" t="s">
        <v>22</v>
      </c>
      <c r="N90" s="205" t="s">
        <v>46</v>
      </c>
      <c r="O90" s="41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3" t="s">
        <v>266</v>
      </c>
      <c r="AT90" s="23" t="s">
        <v>208</v>
      </c>
      <c r="AU90" s="23" t="s">
        <v>84</v>
      </c>
      <c r="AY90" s="23" t="s">
        <v>205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24</v>
      </c>
      <c r="BK90" s="204">
        <f>ROUND(I90*H90,2)</f>
        <v>0</v>
      </c>
      <c r="BL90" s="23" t="s">
        <v>266</v>
      </c>
      <c r="BM90" s="23" t="s">
        <v>3780</v>
      </c>
    </row>
    <row r="91" spans="2:51" s="12" customFormat="1" ht="13.5">
      <c r="B91" s="220"/>
      <c r="C91" s="221"/>
      <c r="D91" s="222" t="s">
        <v>255</v>
      </c>
      <c r="E91" s="223" t="s">
        <v>22</v>
      </c>
      <c r="F91" s="224" t="s">
        <v>3781</v>
      </c>
      <c r="G91" s="221"/>
      <c r="H91" s="225">
        <v>109.61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255</v>
      </c>
      <c r="AU91" s="231" t="s">
        <v>84</v>
      </c>
      <c r="AV91" s="12" t="s">
        <v>84</v>
      </c>
      <c r="AW91" s="12" t="s">
        <v>39</v>
      </c>
      <c r="AX91" s="12" t="s">
        <v>24</v>
      </c>
      <c r="AY91" s="231" t="s">
        <v>205</v>
      </c>
    </row>
    <row r="92" spans="2:65" s="1" customFormat="1" ht="22.5" customHeight="1">
      <c r="B92" s="40"/>
      <c r="C92" s="192" t="s">
        <v>266</v>
      </c>
      <c r="D92" s="192" t="s">
        <v>208</v>
      </c>
      <c r="E92" s="193" t="s">
        <v>3782</v>
      </c>
      <c r="F92" s="194" t="s">
        <v>3783</v>
      </c>
      <c r="G92" s="195" t="s">
        <v>465</v>
      </c>
      <c r="H92" s="196">
        <v>109.61</v>
      </c>
      <c r="I92" s="197"/>
      <c r="J92" s="198">
        <f>ROUND(I92*H92,2)</f>
        <v>0</v>
      </c>
      <c r="K92" s="194" t="s">
        <v>466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3" t="s">
        <v>266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266</v>
      </c>
      <c r="BM92" s="23" t="s">
        <v>3784</v>
      </c>
    </row>
    <row r="93" spans="2:65" s="1" customFormat="1" ht="22.5" customHeight="1">
      <c r="B93" s="40"/>
      <c r="C93" s="192" t="s">
        <v>271</v>
      </c>
      <c r="D93" s="192" t="s">
        <v>208</v>
      </c>
      <c r="E93" s="193" t="s">
        <v>3785</v>
      </c>
      <c r="F93" s="194" t="s">
        <v>3786</v>
      </c>
      <c r="G93" s="195" t="s">
        <v>465</v>
      </c>
      <c r="H93" s="196">
        <v>109.61</v>
      </c>
      <c r="I93" s="197"/>
      <c r="J93" s="198">
        <f>ROUND(I93*H93,2)</f>
        <v>0</v>
      </c>
      <c r="K93" s="194" t="s">
        <v>466</v>
      </c>
      <c r="L93" s="60"/>
      <c r="M93" s="199" t="s">
        <v>22</v>
      </c>
      <c r="N93" s="205" t="s">
        <v>46</v>
      </c>
      <c r="O93" s="41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3" t="s">
        <v>266</v>
      </c>
      <c r="AT93" s="23" t="s">
        <v>208</v>
      </c>
      <c r="AU93" s="23" t="s">
        <v>84</v>
      </c>
      <c r="AY93" s="23" t="s">
        <v>205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24</v>
      </c>
      <c r="BK93" s="204">
        <f>ROUND(I93*H93,2)</f>
        <v>0</v>
      </c>
      <c r="BL93" s="23" t="s">
        <v>266</v>
      </c>
      <c r="BM93" s="23" t="s">
        <v>3787</v>
      </c>
    </row>
    <row r="94" spans="2:65" s="1" customFormat="1" ht="22.5" customHeight="1">
      <c r="B94" s="40"/>
      <c r="C94" s="192" t="s">
        <v>276</v>
      </c>
      <c r="D94" s="192" t="s">
        <v>208</v>
      </c>
      <c r="E94" s="193" t="s">
        <v>473</v>
      </c>
      <c r="F94" s="194" t="s">
        <v>474</v>
      </c>
      <c r="G94" s="195" t="s">
        <v>465</v>
      </c>
      <c r="H94" s="196">
        <v>115.264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266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266</v>
      </c>
      <c r="BM94" s="23" t="s">
        <v>3788</v>
      </c>
    </row>
    <row r="95" spans="2:51" s="12" customFormat="1" ht="13.5">
      <c r="B95" s="220"/>
      <c r="C95" s="221"/>
      <c r="D95" s="222" t="s">
        <v>255</v>
      </c>
      <c r="E95" s="223" t="s">
        <v>22</v>
      </c>
      <c r="F95" s="224" t="s">
        <v>3789</v>
      </c>
      <c r="G95" s="221"/>
      <c r="H95" s="225">
        <v>115.264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255</v>
      </c>
      <c r="AU95" s="231" t="s">
        <v>84</v>
      </c>
      <c r="AV95" s="12" t="s">
        <v>84</v>
      </c>
      <c r="AW95" s="12" t="s">
        <v>39</v>
      </c>
      <c r="AX95" s="12" t="s">
        <v>24</v>
      </c>
      <c r="AY95" s="231" t="s">
        <v>205</v>
      </c>
    </row>
    <row r="96" spans="2:65" s="1" customFormat="1" ht="22.5" customHeight="1">
      <c r="B96" s="40"/>
      <c r="C96" s="192" t="s">
        <v>281</v>
      </c>
      <c r="D96" s="192" t="s">
        <v>208</v>
      </c>
      <c r="E96" s="193" t="s">
        <v>2509</v>
      </c>
      <c r="F96" s="194" t="s">
        <v>2510</v>
      </c>
      <c r="G96" s="195" t="s">
        <v>465</v>
      </c>
      <c r="H96" s="196">
        <v>115.264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3790</v>
      </c>
    </row>
    <row r="97" spans="2:65" s="1" customFormat="1" ht="22.5" customHeight="1">
      <c r="B97" s="40"/>
      <c r="C97" s="192" t="s">
        <v>286</v>
      </c>
      <c r="D97" s="192" t="s">
        <v>208</v>
      </c>
      <c r="E97" s="193" t="s">
        <v>480</v>
      </c>
      <c r="F97" s="194" t="s">
        <v>481</v>
      </c>
      <c r="G97" s="195" t="s">
        <v>465</v>
      </c>
      <c r="H97" s="196">
        <v>115.264</v>
      </c>
      <c r="I97" s="197"/>
      <c r="J97" s="198">
        <f>ROUND(I97*H97,2)</f>
        <v>0</v>
      </c>
      <c r="K97" s="194" t="s">
        <v>466</v>
      </c>
      <c r="L97" s="60"/>
      <c r="M97" s="199" t="s">
        <v>22</v>
      </c>
      <c r="N97" s="205" t="s">
        <v>46</v>
      </c>
      <c r="O97" s="41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3" t="s">
        <v>266</v>
      </c>
      <c r="AT97" s="23" t="s">
        <v>208</v>
      </c>
      <c r="AU97" s="23" t="s">
        <v>84</v>
      </c>
      <c r="AY97" s="23" t="s">
        <v>205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24</v>
      </c>
      <c r="BK97" s="204">
        <f>ROUND(I97*H97,2)</f>
        <v>0</v>
      </c>
      <c r="BL97" s="23" t="s">
        <v>266</v>
      </c>
      <c r="BM97" s="23" t="s">
        <v>3791</v>
      </c>
    </row>
    <row r="98" spans="2:65" s="1" customFormat="1" ht="22.5" customHeight="1">
      <c r="B98" s="40"/>
      <c r="C98" s="192" t="s">
        <v>291</v>
      </c>
      <c r="D98" s="192" t="s">
        <v>208</v>
      </c>
      <c r="E98" s="193" t="s">
        <v>483</v>
      </c>
      <c r="F98" s="194" t="s">
        <v>484</v>
      </c>
      <c r="G98" s="195" t="s">
        <v>485</v>
      </c>
      <c r="H98" s="196">
        <v>207.475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3792</v>
      </c>
    </row>
    <row r="99" spans="2:51" s="12" customFormat="1" ht="13.5">
      <c r="B99" s="220"/>
      <c r="C99" s="221"/>
      <c r="D99" s="210" t="s">
        <v>255</v>
      </c>
      <c r="E99" s="232" t="s">
        <v>22</v>
      </c>
      <c r="F99" s="233" t="s">
        <v>3793</v>
      </c>
      <c r="G99" s="221"/>
      <c r="H99" s="234">
        <v>207.475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3" s="10" customFormat="1" ht="29.85" customHeight="1">
      <c r="B100" s="175"/>
      <c r="C100" s="176"/>
      <c r="D100" s="189" t="s">
        <v>74</v>
      </c>
      <c r="E100" s="190" t="s">
        <v>84</v>
      </c>
      <c r="F100" s="190" t="s">
        <v>497</v>
      </c>
      <c r="G100" s="176"/>
      <c r="H100" s="176"/>
      <c r="I100" s="179"/>
      <c r="J100" s="191">
        <f>BK100</f>
        <v>0</v>
      </c>
      <c r="K100" s="176"/>
      <c r="L100" s="181"/>
      <c r="M100" s="182"/>
      <c r="N100" s="183"/>
      <c r="O100" s="183"/>
      <c r="P100" s="184">
        <f>SUM(P101:P104)</f>
        <v>0</v>
      </c>
      <c r="Q100" s="183"/>
      <c r="R100" s="184">
        <f>SUM(R101:R104)</f>
        <v>224.52467087</v>
      </c>
      <c r="S100" s="183"/>
      <c r="T100" s="185">
        <f>SUM(T101:T104)</f>
        <v>0</v>
      </c>
      <c r="AR100" s="186" t="s">
        <v>24</v>
      </c>
      <c r="AT100" s="187" t="s">
        <v>74</v>
      </c>
      <c r="AU100" s="187" t="s">
        <v>24</v>
      </c>
      <c r="AY100" s="186" t="s">
        <v>205</v>
      </c>
      <c r="BK100" s="188">
        <f>SUM(BK101:BK104)</f>
        <v>0</v>
      </c>
    </row>
    <row r="101" spans="2:65" s="1" customFormat="1" ht="22.5" customHeight="1">
      <c r="B101" s="40"/>
      <c r="C101" s="192" t="s">
        <v>29</v>
      </c>
      <c r="D101" s="192" t="s">
        <v>208</v>
      </c>
      <c r="E101" s="193" t="s">
        <v>3794</v>
      </c>
      <c r="F101" s="194" t="s">
        <v>3795</v>
      </c>
      <c r="G101" s="195" t="s">
        <v>465</v>
      </c>
      <c r="H101" s="196">
        <v>89.207</v>
      </c>
      <c r="I101" s="197"/>
      <c r="J101" s="198">
        <f>ROUND(I101*H101,2)</f>
        <v>0</v>
      </c>
      <c r="K101" s="194" t="s">
        <v>466</v>
      </c>
      <c r="L101" s="60"/>
      <c r="M101" s="199" t="s">
        <v>22</v>
      </c>
      <c r="N101" s="205" t="s">
        <v>46</v>
      </c>
      <c r="O101" s="41"/>
      <c r="P101" s="206">
        <f>O101*H101</f>
        <v>0</v>
      </c>
      <c r="Q101" s="206">
        <v>2.45329</v>
      </c>
      <c r="R101" s="206">
        <f>Q101*H101</f>
        <v>218.85064103</v>
      </c>
      <c r="S101" s="206">
        <v>0</v>
      </c>
      <c r="T101" s="207">
        <f>S101*H101</f>
        <v>0</v>
      </c>
      <c r="AR101" s="23" t="s">
        <v>266</v>
      </c>
      <c r="AT101" s="23" t="s">
        <v>208</v>
      </c>
      <c r="AU101" s="23" t="s">
        <v>84</v>
      </c>
      <c r="AY101" s="23" t="s">
        <v>205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24</v>
      </c>
      <c r="BK101" s="204">
        <f>ROUND(I101*H101,2)</f>
        <v>0</v>
      </c>
      <c r="BL101" s="23" t="s">
        <v>266</v>
      </c>
      <c r="BM101" s="23" t="s">
        <v>3796</v>
      </c>
    </row>
    <row r="102" spans="2:51" s="12" customFormat="1" ht="13.5">
      <c r="B102" s="220"/>
      <c r="C102" s="221"/>
      <c r="D102" s="222" t="s">
        <v>255</v>
      </c>
      <c r="E102" s="223" t="s">
        <v>22</v>
      </c>
      <c r="F102" s="224" t="s">
        <v>3797</v>
      </c>
      <c r="G102" s="221"/>
      <c r="H102" s="225">
        <v>89.207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AT102" s="231" t="s">
        <v>255</v>
      </c>
      <c r="AU102" s="231" t="s">
        <v>84</v>
      </c>
      <c r="AV102" s="12" t="s">
        <v>84</v>
      </c>
      <c r="AW102" s="12" t="s">
        <v>39</v>
      </c>
      <c r="AX102" s="12" t="s">
        <v>24</v>
      </c>
      <c r="AY102" s="231" t="s">
        <v>205</v>
      </c>
    </row>
    <row r="103" spans="2:65" s="1" customFormat="1" ht="22.5" customHeight="1">
      <c r="B103" s="40"/>
      <c r="C103" s="192" t="s">
        <v>300</v>
      </c>
      <c r="D103" s="192" t="s">
        <v>208</v>
      </c>
      <c r="E103" s="193" t="s">
        <v>3798</v>
      </c>
      <c r="F103" s="194" t="s">
        <v>3799</v>
      </c>
      <c r="G103" s="195" t="s">
        <v>485</v>
      </c>
      <c r="H103" s="196">
        <v>5.352</v>
      </c>
      <c r="I103" s="197"/>
      <c r="J103" s="198">
        <f>ROUND(I103*H103,2)</f>
        <v>0</v>
      </c>
      <c r="K103" s="194" t="s">
        <v>466</v>
      </c>
      <c r="L103" s="60"/>
      <c r="M103" s="199" t="s">
        <v>22</v>
      </c>
      <c r="N103" s="205" t="s">
        <v>46</v>
      </c>
      <c r="O103" s="41"/>
      <c r="P103" s="206">
        <f>O103*H103</f>
        <v>0</v>
      </c>
      <c r="Q103" s="206">
        <v>1.06017</v>
      </c>
      <c r="R103" s="206">
        <f>Q103*H103</f>
        <v>5.67402984</v>
      </c>
      <c r="S103" s="206">
        <v>0</v>
      </c>
      <c r="T103" s="207">
        <f>S103*H103</f>
        <v>0</v>
      </c>
      <c r="AR103" s="23" t="s">
        <v>266</v>
      </c>
      <c r="AT103" s="23" t="s">
        <v>208</v>
      </c>
      <c r="AU103" s="23" t="s">
        <v>84</v>
      </c>
      <c r="AY103" s="23" t="s">
        <v>205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24</v>
      </c>
      <c r="BK103" s="204">
        <f>ROUND(I103*H103,2)</f>
        <v>0</v>
      </c>
      <c r="BL103" s="23" t="s">
        <v>266</v>
      </c>
      <c r="BM103" s="23" t="s">
        <v>3800</v>
      </c>
    </row>
    <row r="104" spans="2:51" s="12" customFormat="1" ht="13.5">
      <c r="B104" s="220"/>
      <c r="C104" s="221"/>
      <c r="D104" s="210" t="s">
        <v>255</v>
      </c>
      <c r="E104" s="232" t="s">
        <v>22</v>
      </c>
      <c r="F104" s="233" t="s">
        <v>3801</v>
      </c>
      <c r="G104" s="221"/>
      <c r="H104" s="234">
        <v>5.352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255</v>
      </c>
      <c r="AU104" s="231" t="s">
        <v>84</v>
      </c>
      <c r="AV104" s="12" t="s">
        <v>84</v>
      </c>
      <c r="AW104" s="12" t="s">
        <v>39</v>
      </c>
      <c r="AX104" s="12" t="s">
        <v>24</v>
      </c>
      <c r="AY104" s="231" t="s">
        <v>205</v>
      </c>
    </row>
    <row r="105" spans="2:63" s="10" customFormat="1" ht="29.85" customHeight="1">
      <c r="B105" s="175"/>
      <c r="C105" s="176"/>
      <c r="D105" s="189" t="s">
        <v>74</v>
      </c>
      <c r="E105" s="190" t="s">
        <v>204</v>
      </c>
      <c r="F105" s="190" t="s">
        <v>560</v>
      </c>
      <c r="G105" s="176"/>
      <c r="H105" s="176"/>
      <c r="I105" s="179"/>
      <c r="J105" s="191">
        <f>BK105</f>
        <v>0</v>
      </c>
      <c r="K105" s="176"/>
      <c r="L105" s="181"/>
      <c r="M105" s="182"/>
      <c r="N105" s="183"/>
      <c r="O105" s="183"/>
      <c r="P105" s="184">
        <f>SUM(P106:P118)</f>
        <v>0</v>
      </c>
      <c r="Q105" s="183"/>
      <c r="R105" s="184">
        <f>SUM(R106:R118)</f>
        <v>356.61170791999996</v>
      </c>
      <c r="S105" s="183"/>
      <c r="T105" s="185">
        <f>SUM(T106:T118)</f>
        <v>0</v>
      </c>
      <c r="AR105" s="186" t="s">
        <v>24</v>
      </c>
      <c r="AT105" s="187" t="s">
        <v>74</v>
      </c>
      <c r="AU105" s="187" t="s">
        <v>24</v>
      </c>
      <c r="AY105" s="186" t="s">
        <v>205</v>
      </c>
      <c r="BK105" s="188">
        <f>SUM(BK106:BK118)</f>
        <v>0</v>
      </c>
    </row>
    <row r="106" spans="2:65" s="1" customFormat="1" ht="31.5" customHeight="1">
      <c r="B106" s="40"/>
      <c r="C106" s="192" t="s">
        <v>305</v>
      </c>
      <c r="D106" s="192" t="s">
        <v>208</v>
      </c>
      <c r="E106" s="193" t="s">
        <v>3802</v>
      </c>
      <c r="F106" s="194" t="s">
        <v>3803</v>
      </c>
      <c r="G106" s="195" t="s">
        <v>500</v>
      </c>
      <c r="H106" s="196">
        <v>4.2</v>
      </c>
      <c r="I106" s="197"/>
      <c r="J106" s="198">
        <f>ROUND(I106*H106,2)</f>
        <v>0</v>
      </c>
      <c r="K106" s="194" t="s">
        <v>466</v>
      </c>
      <c r="L106" s="60"/>
      <c r="M106" s="199" t="s">
        <v>22</v>
      </c>
      <c r="N106" s="205" t="s">
        <v>46</v>
      </c>
      <c r="O106" s="41"/>
      <c r="P106" s="206">
        <f>O106*H106</f>
        <v>0</v>
      </c>
      <c r="Q106" s="206">
        <v>0.24127</v>
      </c>
      <c r="R106" s="206">
        <f>Q106*H106</f>
        <v>1.0133340000000002</v>
      </c>
      <c r="S106" s="206">
        <v>0</v>
      </c>
      <c r="T106" s="207">
        <f>S106*H106</f>
        <v>0</v>
      </c>
      <c r="AR106" s="23" t="s">
        <v>266</v>
      </c>
      <c r="AT106" s="23" t="s">
        <v>208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266</v>
      </c>
      <c r="BM106" s="23" t="s">
        <v>3804</v>
      </c>
    </row>
    <row r="107" spans="2:51" s="12" customFormat="1" ht="13.5">
      <c r="B107" s="220"/>
      <c r="C107" s="221"/>
      <c r="D107" s="222" t="s">
        <v>255</v>
      </c>
      <c r="E107" s="223" t="s">
        <v>22</v>
      </c>
      <c r="F107" s="224" t="s">
        <v>3805</v>
      </c>
      <c r="G107" s="221"/>
      <c r="H107" s="225">
        <v>4.2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255</v>
      </c>
      <c r="AU107" s="231" t="s">
        <v>84</v>
      </c>
      <c r="AV107" s="12" t="s">
        <v>84</v>
      </c>
      <c r="AW107" s="12" t="s">
        <v>39</v>
      </c>
      <c r="AX107" s="12" t="s">
        <v>24</v>
      </c>
      <c r="AY107" s="231" t="s">
        <v>205</v>
      </c>
    </row>
    <row r="108" spans="2:65" s="1" customFormat="1" ht="22.5" customHeight="1">
      <c r="B108" s="40"/>
      <c r="C108" s="238" t="s">
        <v>310</v>
      </c>
      <c r="D108" s="238" t="s">
        <v>202</v>
      </c>
      <c r="E108" s="239" t="s">
        <v>3806</v>
      </c>
      <c r="F108" s="240" t="s">
        <v>3807</v>
      </c>
      <c r="G108" s="241" t="s">
        <v>514</v>
      </c>
      <c r="H108" s="242">
        <v>37.8</v>
      </c>
      <c r="I108" s="243"/>
      <c r="J108" s="244">
        <f>ROUND(I108*H108,2)</f>
        <v>0</v>
      </c>
      <c r="K108" s="240" t="s">
        <v>466</v>
      </c>
      <c r="L108" s="245"/>
      <c r="M108" s="246" t="s">
        <v>22</v>
      </c>
      <c r="N108" s="247" t="s">
        <v>46</v>
      </c>
      <c r="O108" s="41"/>
      <c r="P108" s="206">
        <f>O108*H108</f>
        <v>0</v>
      </c>
      <c r="Q108" s="206">
        <v>0.012</v>
      </c>
      <c r="R108" s="206">
        <f>Q108*H108</f>
        <v>0.45359999999999995</v>
      </c>
      <c r="S108" s="206">
        <v>0</v>
      </c>
      <c r="T108" s="207">
        <f>S108*H108</f>
        <v>0</v>
      </c>
      <c r="AR108" s="23" t="s">
        <v>286</v>
      </c>
      <c r="AT108" s="23" t="s">
        <v>202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266</v>
      </c>
      <c r="BM108" s="23" t="s">
        <v>3808</v>
      </c>
    </row>
    <row r="109" spans="2:51" s="12" customFormat="1" ht="13.5">
      <c r="B109" s="220"/>
      <c r="C109" s="221"/>
      <c r="D109" s="222" t="s">
        <v>255</v>
      </c>
      <c r="E109" s="223" t="s">
        <v>22</v>
      </c>
      <c r="F109" s="224" t="s">
        <v>3809</v>
      </c>
      <c r="G109" s="221"/>
      <c r="H109" s="225">
        <v>37.8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255</v>
      </c>
      <c r="AU109" s="231" t="s">
        <v>84</v>
      </c>
      <c r="AV109" s="12" t="s">
        <v>84</v>
      </c>
      <c r="AW109" s="12" t="s">
        <v>39</v>
      </c>
      <c r="AX109" s="12" t="s">
        <v>24</v>
      </c>
      <c r="AY109" s="231" t="s">
        <v>205</v>
      </c>
    </row>
    <row r="110" spans="2:65" s="1" customFormat="1" ht="22.5" customHeight="1">
      <c r="B110" s="40"/>
      <c r="C110" s="192" t="s">
        <v>315</v>
      </c>
      <c r="D110" s="192" t="s">
        <v>208</v>
      </c>
      <c r="E110" s="193" t="s">
        <v>663</v>
      </c>
      <c r="F110" s="194" t="s">
        <v>3810</v>
      </c>
      <c r="G110" s="195" t="s">
        <v>465</v>
      </c>
      <c r="H110" s="196">
        <v>136.766</v>
      </c>
      <c r="I110" s="197"/>
      <c r="J110" s="198">
        <f>ROUND(I110*H110,2)</f>
        <v>0</v>
      </c>
      <c r="K110" s="194" t="s">
        <v>466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2.4533</v>
      </c>
      <c r="R110" s="206">
        <f>Q110*H110</f>
        <v>335.52802779999996</v>
      </c>
      <c r="S110" s="206">
        <v>0</v>
      </c>
      <c r="T110" s="207">
        <f>S110*H110</f>
        <v>0</v>
      </c>
      <c r="AR110" s="23" t="s">
        <v>266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266</v>
      </c>
      <c r="BM110" s="23" t="s">
        <v>3811</v>
      </c>
    </row>
    <row r="111" spans="2:51" s="12" customFormat="1" ht="13.5">
      <c r="B111" s="220"/>
      <c r="C111" s="221"/>
      <c r="D111" s="210" t="s">
        <v>255</v>
      </c>
      <c r="E111" s="232" t="s">
        <v>22</v>
      </c>
      <c r="F111" s="233" t="s">
        <v>3812</v>
      </c>
      <c r="G111" s="221"/>
      <c r="H111" s="234">
        <v>34.868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255</v>
      </c>
      <c r="AU111" s="231" t="s">
        <v>84</v>
      </c>
      <c r="AV111" s="12" t="s">
        <v>84</v>
      </c>
      <c r="AW111" s="12" t="s">
        <v>39</v>
      </c>
      <c r="AX111" s="12" t="s">
        <v>75</v>
      </c>
      <c r="AY111" s="231" t="s">
        <v>205</v>
      </c>
    </row>
    <row r="112" spans="2:51" s="12" customFormat="1" ht="13.5">
      <c r="B112" s="220"/>
      <c r="C112" s="221"/>
      <c r="D112" s="210" t="s">
        <v>255</v>
      </c>
      <c r="E112" s="232" t="s">
        <v>22</v>
      </c>
      <c r="F112" s="233" t="s">
        <v>3813</v>
      </c>
      <c r="G112" s="221"/>
      <c r="H112" s="234">
        <v>101.898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39</v>
      </c>
      <c r="AX112" s="12" t="s">
        <v>75</v>
      </c>
      <c r="AY112" s="231" t="s">
        <v>205</v>
      </c>
    </row>
    <row r="113" spans="2:51" s="13" customFormat="1" ht="13.5">
      <c r="B113" s="248"/>
      <c r="C113" s="249"/>
      <c r="D113" s="222" t="s">
        <v>255</v>
      </c>
      <c r="E113" s="250" t="s">
        <v>22</v>
      </c>
      <c r="F113" s="251" t="s">
        <v>568</v>
      </c>
      <c r="G113" s="249"/>
      <c r="H113" s="252">
        <v>136.766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255</v>
      </c>
      <c r="AU113" s="258" t="s">
        <v>84</v>
      </c>
      <c r="AV113" s="13" t="s">
        <v>266</v>
      </c>
      <c r="AW113" s="13" t="s">
        <v>39</v>
      </c>
      <c r="AX113" s="13" t="s">
        <v>24</v>
      </c>
      <c r="AY113" s="258" t="s">
        <v>205</v>
      </c>
    </row>
    <row r="114" spans="2:65" s="1" customFormat="1" ht="22.5" customHeight="1">
      <c r="B114" s="40"/>
      <c r="C114" s="192" t="s">
        <v>10</v>
      </c>
      <c r="D114" s="192" t="s">
        <v>208</v>
      </c>
      <c r="E114" s="193" t="s">
        <v>668</v>
      </c>
      <c r="F114" s="194" t="s">
        <v>669</v>
      </c>
      <c r="G114" s="195" t="s">
        <v>494</v>
      </c>
      <c r="H114" s="196">
        <v>385.732</v>
      </c>
      <c r="I114" s="197"/>
      <c r="J114" s="198">
        <f>ROUND(I114*H114,2)</f>
        <v>0</v>
      </c>
      <c r="K114" s="194" t="s">
        <v>466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0.00449</v>
      </c>
      <c r="R114" s="206">
        <f>Q114*H114</f>
        <v>1.7319366800000002</v>
      </c>
      <c r="S114" s="206">
        <v>0</v>
      </c>
      <c r="T114" s="207">
        <f>S114*H114</f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266</v>
      </c>
      <c r="BM114" s="23" t="s">
        <v>3814</v>
      </c>
    </row>
    <row r="115" spans="2:51" s="12" customFormat="1" ht="27">
      <c r="B115" s="220"/>
      <c r="C115" s="221"/>
      <c r="D115" s="222" t="s">
        <v>255</v>
      </c>
      <c r="E115" s="223" t="s">
        <v>22</v>
      </c>
      <c r="F115" s="224" t="s">
        <v>3815</v>
      </c>
      <c r="G115" s="221"/>
      <c r="H115" s="225">
        <v>385.732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255</v>
      </c>
      <c r="AU115" s="231" t="s">
        <v>84</v>
      </c>
      <c r="AV115" s="12" t="s">
        <v>84</v>
      </c>
      <c r="AW115" s="12" t="s">
        <v>39</v>
      </c>
      <c r="AX115" s="12" t="s">
        <v>24</v>
      </c>
      <c r="AY115" s="231" t="s">
        <v>205</v>
      </c>
    </row>
    <row r="116" spans="2:65" s="1" customFormat="1" ht="22.5" customHeight="1">
      <c r="B116" s="40"/>
      <c r="C116" s="192" t="s">
        <v>253</v>
      </c>
      <c r="D116" s="192" t="s">
        <v>208</v>
      </c>
      <c r="E116" s="193" t="s">
        <v>673</v>
      </c>
      <c r="F116" s="194" t="s">
        <v>674</v>
      </c>
      <c r="G116" s="195" t="s">
        <v>494</v>
      </c>
      <c r="H116" s="196">
        <v>385.732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3816</v>
      </c>
    </row>
    <row r="117" spans="2:65" s="1" customFormat="1" ht="22.5" customHeight="1">
      <c r="B117" s="40"/>
      <c r="C117" s="192" t="s">
        <v>328</v>
      </c>
      <c r="D117" s="192" t="s">
        <v>208</v>
      </c>
      <c r="E117" s="193" t="s">
        <v>677</v>
      </c>
      <c r="F117" s="194" t="s">
        <v>678</v>
      </c>
      <c r="G117" s="195" t="s">
        <v>485</v>
      </c>
      <c r="H117" s="196">
        <v>17.096</v>
      </c>
      <c r="I117" s="197"/>
      <c r="J117" s="198">
        <f>ROUND(I117*H117,2)</f>
        <v>0</v>
      </c>
      <c r="K117" s="194" t="s">
        <v>466</v>
      </c>
      <c r="L117" s="60"/>
      <c r="M117" s="199" t="s">
        <v>22</v>
      </c>
      <c r="N117" s="205" t="s">
        <v>46</v>
      </c>
      <c r="O117" s="41"/>
      <c r="P117" s="206">
        <f>O117*H117</f>
        <v>0</v>
      </c>
      <c r="Q117" s="206">
        <v>1.04614</v>
      </c>
      <c r="R117" s="206">
        <f>Q117*H117</f>
        <v>17.88480944</v>
      </c>
      <c r="S117" s="206">
        <v>0</v>
      </c>
      <c r="T117" s="207">
        <f>S117*H117</f>
        <v>0</v>
      </c>
      <c r="AR117" s="23" t="s">
        <v>266</v>
      </c>
      <c r="AT117" s="23" t="s">
        <v>208</v>
      </c>
      <c r="AU117" s="23" t="s">
        <v>84</v>
      </c>
      <c r="AY117" s="23" t="s">
        <v>205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24</v>
      </c>
      <c r="BK117" s="204">
        <f>ROUND(I117*H117,2)</f>
        <v>0</v>
      </c>
      <c r="BL117" s="23" t="s">
        <v>266</v>
      </c>
      <c r="BM117" s="23" t="s">
        <v>3817</v>
      </c>
    </row>
    <row r="118" spans="2:51" s="12" customFormat="1" ht="13.5">
      <c r="B118" s="220"/>
      <c r="C118" s="221"/>
      <c r="D118" s="210" t="s">
        <v>255</v>
      </c>
      <c r="E118" s="232" t="s">
        <v>22</v>
      </c>
      <c r="F118" s="233" t="s">
        <v>3818</v>
      </c>
      <c r="G118" s="221"/>
      <c r="H118" s="234">
        <v>17.096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255</v>
      </c>
      <c r="AU118" s="231" t="s">
        <v>84</v>
      </c>
      <c r="AV118" s="12" t="s">
        <v>84</v>
      </c>
      <c r="AW118" s="12" t="s">
        <v>39</v>
      </c>
      <c r="AX118" s="12" t="s">
        <v>24</v>
      </c>
      <c r="AY118" s="231" t="s">
        <v>205</v>
      </c>
    </row>
    <row r="119" spans="2:63" s="10" customFormat="1" ht="29.85" customHeight="1">
      <c r="B119" s="175"/>
      <c r="C119" s="176"/>
      <c r="D119" s="189" t="s">
        <v>74</v>
      </c>
      <c r="E119" s="190" t="s">
        <v>276</v>
      </c>
      <c r="F119" s="190" t="s">
        <v>839</v>
      </c>
      <c r="G119" s="176"/>
      <c r="H119" s="176"/>
      <c r="I119" s="179"/>
      <c r="J119" s="191">
        <f>BK119</f>
        <v>0</v>
      </c>
      <c r="K119" s="176"/>
      <c r="L119" s="181"/>
      <c r="M119" s="182"/>
      <c r="N119" s="183"/>
      <c r="O119" s="183"/>
      <c r="P119" s="184">
        <f>SUM(P120:P123)</f>
        <v>0</v>
      </c>
      <c r="Q119" s="183"/>
      <c r="R119" s="184">
        <f>SUM(R120:R123)</f>
        <v>245.87064</v>
      </c>
      <c r="S119" s="183"/>
      <c r="T119" s="185">
        <f>SUM(T120:T123)</f>
        <v>0</v>
      </c>
      <c r="AR119" s="186" t="s">
        <v>24</v>
      </c>
      <c r="AT119" s="187" t="s">
        <v>74</v>
      </c>
      <c r="AU119" s="187" t="s">
        <v>24</v>
      </c>
      <c r="AY119" s="186" t="s">
        <v>205</v>
      </c>
      <c r="BK119" s="188">
        <f>SUM(BK120:BK123)</f>
        <v>0</v>
      </c>
    </row>
    <row r="120" spans="2:65" s="1" customFormat="1" ht="22.5" customHeight="1">
      <c r="B120" s="40"/>
      <c r="C120" s="192" t="s">
        <v>362</v>
      </c>
      <c r="D120" s="192" t="s">
        <v>208</v>
      </c>
      <c r="E120" s="193" t="s">
        <v>1142</v>
      </c>
      <c r="F120" s="194" t="s">
        <v>1143</v>
      </c>
      <c r="G120" s="195" t="s">
        <v>465</v>
      </c>
      <c r="H120" s="196">
        <v>113.829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2.16</v>
      </c>
      <c r="R120" s="206">
        <f>Q120*H120</f>
        <v>245.87064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3819</v>
      </c>
    </row>
    <row r="121" spans="2:51" s="12" customFormat="1" ht="13.5">
      <c r="B121" s="220"/>
      <c r="C121" s="221"/>
      <c r="D121" s="210" t="s">
        <v>255</v>
      </c>
      <c r="E121" s="232" t="s">
        <v>22</v>
      </c>
      <c r="F121" s="233" t="s">
        <v>3820</v>
      </c>
      <c r="G121" s="221"/>
      <c r="H121" s="234">
        <v>23.745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75</v>
      </c>
      <c r="AY121" s="231" t="s">
        <v>205</v>
      </c>
    </row>
    <row r="122" spans="2:51" s="12" customFormat="1" ht="13.5">
      <c r="B122" s="220"/>
      <c r="C122" s="221"/>
      <c r="D122" s="210" t="s">
        <v>255</v>
      </c>
      <c r="E122" s="232" t="s">
        <v>22</v>
      </c>
      <c r="F122" s="233" t="s">
        <v>3821</v>
      </c>
      <c r="G122" s="221"/>
      <c r="H122" s="234">
        <v>90.084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255</v>
      </c>
      <c r="AU122" s="231" t="s">
        <v>84</v>
      </c>
      <c r="AV122" s="12" t="s">
        <v>84</v>
      </c>
      <c r="AW122" s="12" t="s">
        <v>39</v>
      </c>
      <c r="AX122" s="12" t="s">
        <v>75</v>
      </c>
      <c r="AY122" s="231" t="s">
        <v>205</v>
      </c>
    </row>
    <row r="123" spans="2:51" s="13" customFormat="1" ht="13.5">
      <c r="B123" s="248"/>
      <c r="C123" s="249"/>
      <c r="D123" s="210" t="s">
        <v>255</v>
      </c>
      <c r="E123" s="262" t="s">
        <v>22</v>
      </c>
      <c r="F123" s="263" t="s">
        <v>568</v>
      </c>
      <c r="G123" s="249"/>
      <c r="H123" s="264">
        <v>113.829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255</v>
      </c>
      <c r="AU123" s="258" t="s">
        <v>84</v>
      </c>
      <c r="AV123" s="13" t="s">
        <v>266</v>
      </c>
      <c r="AW123" s="13" t="s">
        <v>39</v>
      </c>
      <c r="AX123" s="13" t="s">
        <v>24</v>
      </c>
      <c r="AY123" s="258" t="s">
        <v>205</v>
      </c>
    </row>
    <row r="124" spans="2:63" s="10" customFormat="1" ht="29.85" customHeight="1">
      <c r="B124" s="175"/>
      <c r="C124" s="176"/>
      <c r="D124" s="189" t="s">
        <v>74</v>
      </c>
      <c r="E124" s="190" t="s">
        <v>291</v>
      </c>
      <c r="F124" s="190" t="s">
        <v>1157</v>
      </c>
      <c r="G124" s="176"/>
      <c r="H124" s="176"/>
      <c r="I124" s="179"/>
      <c r="J124" s="191">
        <f>BK124</f>
        <v>0</v>
      </c>
      <c r="K124" s="176"/>
      <c r="L124" s="181"/>
      <c r="M124" s="182"/>
      <c r="N124" s="183"/>
      <c r="O124" s="183"/>
      <c r="P124" s="184">
        <f>SUM(P125:P126)</f>
        <v>0</v>
      </c>
      <c r="Q124" s="183"/>
      <c r="R124" s="184">
        <f>SUM(R125:R126)</f>
        <v>0</v>
      </c>
      <c r="S124" s="183"/>
      <c r="T124" s="185">
        <f>SUM(T125:T126)</f>
        <v>104.05250000000001</v>
      </c>
      <c r="AR124" s="186" t="s">
        <v>24</v>
      </c>
      <c r="AT124" s="187" t="s">
        <v>74</v>
      </c>
      <c r="AU124" s="187" t="s">
        <v>24</v>
      </c>
      <c r="AY124" s="186" t="s">
        <v>205</v>
      </c>
      <c r="BK124" s="188">
        <f>SUM(BK125:BK126)</f>
        <v>0</v>
      </c>
    </row>
    <row r="125" spans="2:65" s="1" customFormat="1" ht="22.5" customHeight="1">
      <c r="B125" s="40"/>
      <c r="C125" s="192" t="s">
        <v>333</v>
      </c>
      <c r="D125" s="192" t="s">
        <v>208</v>
      </c>
      <c r="E125" s="193" t="s">
        <v>3822</v>
      </c>
      <c r="F125" s="194" t="s">
        <v>3823</v>
      </c>
      <c r="G125" s="195" t="s">
        <v>465</v>
      </c>
      <c r="H125" s="196">
        <v>41.621</v>
      </c>
      <c r="I125" s="197"/>
      <c r="J125" s="198">
        <f>ROUND(I125*H125,2)</f>
        <v>0</v>
      </c>
      <c r="K125" s="194" t="s">
        <v>466</v>
      </c>
      <c r="L125" s="60"/>
      <c r="M125" s="199" t="s">
        <v>22</v>
      </c>
      <c r="N125" s="205" t="s">
        <v>46</v>
      </c>
      <c r="O125" s="41"/>
      <c r="P125" s="206">
        <f>O125*H125</f>
        <v>0</v>
      </c>
      <c r="Q125" s="206">
        <v>0</v>
      </c>
      <c r="R125" s="206">
        <f>Q125*H125</f>
        <v>0</v>
      </c>
      <c r="S125" s="206">
        <v>2.5</v>
      </c>
      <c r="T125" s="207">
        <f>S125*H125</f>
        <v>104.05250000000001</v>
      </c>
      <c r="AR125" s="23" t="s">
        <v>266</v>
      </c>
      <c r="AT125" s="23" t="s">
        <v>208</v>
      </c>
      <c r="AU125" s="23" t="s">
        <v>84</v>
      </c>
      <c r="AY125" s="23" t="s">
        <v>205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24</v>
      </c>
      <c r="BK125" s="204">
        <f>ROUND(I125*H125,2)</f>
        <v>0</v>
      </c>
      <c r="BL125" s="23" t="s">
        <v>266</v>
      </c>
      <c r="BM125" s="23" t="s">
        <v>3824</v>
      </c>
    </row>
    <row r="126" spans="2:51" s="12" customFormat="1" ht="13.5">
      <c r="B126" s="220"/>
      <c r="C126" s="221"/>
      <c r="D126" s="210" t="s">
        <v>255</v>
      </c>
      <c r="E126" s="232" t="s">
        <v>22</v>
      </c>
      <c r="F126" s="233" t="s">
        <v>3825</v>
      </c>
      <c r="G126" s="221"/>
      <c r="H126" s="234">
        <v>41.621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255</v>
      </c>
      <c r="AU126" s="231" t="s">
        <v>84</v>
      </c>
      <c r="AV126" s="12" t="s">
        <v>84</v>
      </c>
      <c r="AW126" s="12" t="s">
        <v>39</v>
      </c>
      <c r="AX126" s="12" t="s">
        <v>24</v>
      </c>
      <c r="AY126" s="231" t="s">
        <v>205</v>
      </c>
    </row>
    <row r="127" spans="2:63" s="10" customFormat="1" ht="29.85" customHeight="1">
      <c r="B127" s="175"/>
      <c r="C127" s="176"/>
      <c r="D127" s="189" t="s">
        <v>74</v>
      </c>
      <c r="E127" s="190" t="s">
        <v>1385</v>
      </c>
      <c r="F127" s="190" t="s">
        <v>1386</v>
      </c>
      <c r="G127" s="176"/>
      <c r="H127" s="176"/>
      <c r="I127" s="179"/>
      <c r="J127" s="191">
        <f>BK127</f>
        <v>0</v>
      </c>
      <c r="K127" s="176"/>
      <c r="L127" s="181"/>
      <c r="M127" s="182"/>
      <c r="N127" s="183"/>
      <c r="O127" s="183"/>
      <c r="P127" s="184">
        <f>SUM(P128:P132)</f>
        <v>0</v>
      </c>
      <c r="Q127" s="183"/>
      <c r="R127" s="184">
        <f>SUM(R128:R132)</f>
        <v>0</v>
      </c>
      <c r="S127" s="183"/>
      <c r="T127" s="185">
        <f>SUM(T128:T132)</f>
        <v>0</v>
      </c>
      <c r="AR127" s="186" t="s">
        <v>24</v>
      </c>
      <c r="AT127" s="187" t="s">
        <v>74</v>
      </c>
      <c r="AU127" s="187" t="s">
        <v>24</v>
      </c>
      <c r="AY127" s="186" t="s">
        <v>205</v>
      </c>
      <c r="BK127" s="188">
        <f>SUM(BK128:BK132)</f>
        <v>0</v>
      </c>
    </row>
    <row r="128" spans="2:65" s="1" customFormat="1" ht="31.5" customHeight="1">
      <c r="B128" s="40"/>
      <c r="C128" s="192" t="s">
        <v>338</v>
      </c>
      <c r="D128" s="192" t="s">
        <v>208</v>
      </c>
      <c r="E128" s="193" t="s">
        <v>2773</v>
      </c>
      <c r="F128" s="194" t="s">
        <v>2774</v>
      </c>
      <c r="G128" s="195" t="s">
        <v>485</v>
      </c>
      <c r="H128" s="196">
        <v>104.053</v>
      </c>
      <c r="I128" s="197"/>
      <c r="J128" s="198">
        <f>ROUND(I128*H128,2)</f>
        <v>0</v>
      </c>
      <c r="K128" s="194" t="s">
        <v>466</v>
      </c>
      <c r="L128" s="60"/>
      <c r="M128" s="199" t="s">
        <v>22</v>
      </c>
      <c r="N128" s="205" t="s">
        <v>46</v>
      </c>
      <c r="O128" s="41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3" t="s">
        <v>266</v>
      </c>
      <c r="AT128" s="23" t="s">
        <v>208</v>
      </c>
      <c r="AU128" s="23" t="s">
        <v>84</v>
      </c>
      <c r="AY128" s="23" t="s">
        <v>205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24</v>
      </c>
      <c r="BK128" s="204">
        <f>ROUND(I128*H128,2)</f>
        <v>0</v>
      </c>
      <c r="BL128" s="23" t="s">
        <v>266</v>
      </c>
      <c r="BM128" s="23" t="s">
        <v>3826</v>
      </c>
    </row>
    <row r="129" spans="2:65" s="1" customFormat="1" ht="22.5" customHeight="1">
      <c r="B129" s="40"/>
      <c r="C129" s="192" t="s">
        <v>343</v>
      </c>
      <c r="D129" s="192" t="s">
        <v>208</v>
      </c>
      <c r="E129" s="193" t="s">
        <v>1392</v>
      </c>
      <c r="F129" s="194" t="s">
        <v>1393</v>
      </c>
      <c r="G129" s="195" t="s">
        <v>485</v>
      </c>
      <c r="H129" s="196">
        <v>104.053</v>
      </c>
      <c r="I129" s="197"/>
      <c r="J129" s="198">
        <f>ROUND(I129*H129,2)</f>
        <v>0</v>
      </c>
      <c r="K129" s="194" t="s">
        <v>466</v>
      </c>
      <c r="L129" s="60"/>
      <c r="M129" s="199" t="s">
        <v>22</v>
      </c>
      <c r="N129" s="205" t="s">
        <v>46</v>
      </c>
      <c r="O129" s="41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AR129" s="23" t="s">
        <v>266</v>
      </c>
      <c r="AT129" s="23" t="s">
        <v>208</v>
      </c>
      <c r="AU129" s="23" t="s">
        <v>84</v>
      </c>
      <c r="AY129" s="23" t="s">
        <v>205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24</v>
      </c>
      <c r="BK129" s="204">
        <f>ROUND(I129*H129,2)</f>
        <v>0</v>
      </c>
      <c r="BL129" s="23" t="s">
        <v>266</v>
      </c>
      <c r="BM129" s="23" t="s">
        <v>3827</v>
      </c>
    </row>
    <row r="130" spans="2:65" s="1" customFormat="1" ht="22.5" customHeight="1">
      <c r="B130" s="40"/>
      <c r="C130" s="192" t="s">
        <v>9</v>
      </c>
      <c r="D130" s="192" t="s">
        <v>208</v>
      </c>
      <c r="E130" s="193" t="s">
        <v>1396</v>
      </c>
      <c r="F130" s="194" t="s">
        <v>1397</v>
      </c>
      <c r="G130" s="195" t="s">
        <v>485</v>
      </c>
      <c r="H130" s="196">
        <v>936.477</v>
      </c>
      <c r="I130" s="197"/>
      <c r="J130" s="198">
        <f>ROUND(I130*H130,2)</f>
        <v>0</v>
      </c>
      <c r="K130" s="194" t="s">
        <v>466</v>
      </c>
      <c r="L130" s="60"/>
      <c r="M130" s="199" t="s">
        <v>22</v>
      </c>
      <c r="N130" s="205" t="s">
        <v>46</v>
      </c>
      <c r="O130" s="41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3" t="s">
        <v>266</v>
      </c>
      <c r="AT130" s="23" t="s">
        <v>208</v>
      </c>
      <c r="AU130" s="23" t="s">
        <v>84</v>
      </c>
      <c r="AY130" s="23" t="s">
        <v>205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24</v>
      </c>
      <c r="BK130" s="204">
        <f>ROUND(I130*H130,2)</f>
        <v>0</v>
      </c>
      <c r="BL130" s="23" t="s">
        <v>266</v>
      </c>
      <c r="BM130" s="23" t="s">
        <v>3828</v>
      </c>
    </row>
    <row r="131" spans="2:51" s="12" customFormat="1" ht="13.5">
      <c r="B131" s="220"/>
      <c r="C131" s="221"/>
      <c r="D131" s="222" t="s">
        <v>255</v>
      </c>
      <c r="E131" s="223" t="s">
        <v>22</v>
      </c>
      <c r="F131" s="224" t="s">
        <v>3829</v>
      </c>
      <c r="G131" s="221"/>
      <c r="H131" s="225">
        <v>936.477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255</v>
      </c>
      <c r="AU131" s="231" t="s">
        <v>84</v>
      </c>
      <c r="AV131" s="12" t="s">
        <v>84</v>
      </c>
      <c r="AW131" s="12" t="s">
        <v>39</v>
      </c>
      <c r="AX131" s="12" t="s">
        <v>24</v>
      </c>
      <c r="AY131" s="231" t="s">
        <v>205</v>
      </c>
    </row>
    <row r="132" spans="2:65" s="1" customFormat="1" ht="22.5" customHeight="1">
      <c r="B132" s="40"/>
      <c r="C132" s="192" t="s">
        <v>352</v>
      </c>
      <c r="D132" s="192" t="s">
        <v>208</v>
      </c>
      <c r="E132" s="193" t="s">
        <v>3830</v>
      </c>
      <c r="F132" s="194" t="s">
        <v>3831</v>
      </c>
      <c r="G132" s="195" t="s">
        <v>485</v>
      </c>
      <c r="H132" s="196">
        <v>104.053</v>
      </c>
      <c r="I132" s="197"/>
      <c r="J132" s="198">
        <f>ROUND(I132*H132,2)</f>
        <v>0</v>
      </c>
      <c r="K132" s="194" t="s">
        <v>466</v>
      </c>
      <c r="L132" s="60"/>
      <c r="M132" s="199" t="s">
        <v>22</v>
      </c>
      <c r="N132" s="205" t="s">
        <v>46</v>
      </c>
      <c r="O132" s="41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3" t="s">
        <v>266</v>
      </c>
      <c r="AT132" s="23" t="s">
        <v>208</v>
      </c>
      <c r="AU132" s="23" t="s">
        <v>84</v>
      </c>
      <c r="AY132" s="23" t="s">
        <v>205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24</v>
      </c>
      <c r="BK132" s="204">
        <f>ROUND(I132*H132,2)</f>
        <v>0</v>
      </c>
      <c r="BL132" s="23" t="s">
        <v>266</v>
      </c>
      <c r="BM132" s="23" t="s">
        <v>3832</v>
      </c>
    </row>
    <row r="133" spans="2:63" s="10" customFormat="1" ht="29.85" customHeight="1">
      <c r="B133" s="175"/>
      <c r="C133" s="176"/>
      <c r="D133" s="189" t="s">
        <v>74</v>
      </c>
      <c r="E133" s="190" t="s">
        <v>1409</v>
      </c>
      <c r="F133" s="190" t="s">
        <v>1410</v>
      </c>
      <c r="G133" s="176"/>
      <c r="H133" s="176"/>
      <c r="I133" s="179"/>
      <c r="J133" s="191">
        <f>BK133</f>
        <v>0</v>
      </c>
      <c r="K133" s="176"/>
      <c r="L133" s="181"/>
      <c r="M133" s="182"/>
      <c r="N133" s="183"/>
      <c r="O133" s="183"/>
      <c r="P133" s="184">
        <f>P134</f>
        <v>0</v>
      </c>
      <c r="Q133" s="183"/>
      <c r="R133" s="184">
        <f>R134</f>
        <v>0</v>
      </c>
      <c r="S133" s="183"/>
      <c r="T133" s="185">
        <f>T134</f>
        <v>0</v>
      </c>
      <c r="AR133" s="186" t="s">
        <v>24</v>
      </c>
      <c r="AT133" s="187" t="s">
        <v>74</v>
      </c>
      <c r="AU133" s="187" t="s">
        <v>24</v>
      </c>
      <c r="AY133" s="186" t="s">
        <v>205</v>
      </c>
      <c r="BK133" s="188">
        <f>BK134</f>
        <v>0</v>
      </c>
    </row>
    <row r="134" spans="2:65" s="1" customFormat="1" ht="22.5" customHeight="1">
      <c r="B134" s="40"/>
      <c r="C134" s="192" t="s">
        <v>357</v>
      </c>
      <c r="D134" s="192" t="s">
        <v>208</v>
      </c>
      <c r="E134" s="193" t="s">
        <v>3833</v>
      </c>
      <c r="F134" s="194" t="s">
        <v>3834</v>
      </c>
      <c r="G134" s="195" t="s">
        <v>485</v>
      </c>
      <c r="H134" s="196">
        <v>827.007</v>
      </c>
      <c r="I134" s="197"/>
      <c r="J134" s="198">
        <f>ROUND(I134*H134,2)</f>
        <v>0</v>
      </c>
      <c r="K134" s="194" t="s">
        <v>466</v>
      </c>
      <c r="L134" s="60"/>
      <c r="M134" s="199" t="s">
        <v>22</v>
      </c>
      <c r="N134" s="200" t="s">
        <v>46</v>
      </c>
      <c r="O134" s="201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266</v>
      </c>
      <c r="AT134" s="23" t="s">
        <v>208</v>
      </c>
      <c r="AU134" s="23" t="s">
        <v>84</v>
      </c>
      <c r="AY134" s="23" t="s">
        <v>205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24</v>
      </c>
      <c r="BK134" s="204">
        <f>ROUND(I134*H134,2)</f>
        <v>0</v>
      </c>
      <c r="BL134" s="23" t="s">
        <v>266</v>
      </c>
      <c r="BM134" s="23" t="s">
        <v>3835</v>
      </c>
    </row>
    <row r="135" spans="2:12" s="1" customFormat="1" ht="6.95" customHeight="1">
      <c r="B135" s="55"/>
      <c r="C135" s="56"/>
      <c r="D135" s="56"/>
      <c r="E135" s="56"/>
      <c r="F135" s="56"/>
      <c r="G135" s="56"/>
      <c r="H135" s="56"/>
      <c r="I135" s="138"/>
      <c r="J135" s="56"/>
      <c r="K135" s="56"/>
      <c r="L135" s="60"/>
    </row>
  </sheetData>
  <sheetProtection password="CC35" sheet="1" objects="1" scenarios="1" formatCells="0" formatColumns="0" formatRows="0" sort="0" autoFilter="0"/>
  <autoFilter ref="C83:K134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151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3836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23 - SO 18-Vodovod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3837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23 - SO 18-Vodovod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461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286</v>
      </c>
      <c r="F80" s="190" t="s">
        <v>3838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3839</v>
      </c>
      <c r="F81" s="194" t="s">
        <v>3840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466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266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266</v>
      </c>
      <c r="BM81" s="23" t="s">
        <v>3841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154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3842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24 - SO 19-Kanalizace splašková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3837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24 - SO 19-Kanalizace splašková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0.00143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461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0.00143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286</v>
      </c>
      <c r="F80" s="190" t="s">
        <v>3838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0.00143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3843</v>
      </c>
      <c r="F81" s="194" t="s">
        <v>3844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466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0.00143</v>
      </c>
      <c r="R81" s="202">
        <f>Q81*H81</f>
        <v>0.00143</v>
      </c>
      <c r="S81" s="202">
        <v>0</v>
      </c>
      <c r="T81" s="203">
        <f>S81*H81</f>
        <v>0</v>
      </c>
      <c r="AR81" s="23" t="s">
        <v>266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266</v>
      </c>
      <c r="BM81" s="23" t="s">
        <v>3845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157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3846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25 - SO 20-Kanalizace dešťová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3837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 xml:space="preserve">TRUTNOV 25 - SO 20-Kanalizace dešťová 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461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286</v>
      </c>
      <c r="F80" s="190" t="s">
        <v>3838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3847</v>
      </c>
      <c r="F81" s="194" t="s">
        <v>3848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466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266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266</v>
      </c>
      <c r="BM81" s="23" t="s">
        <v>3849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160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3850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26 - SO 21-Přípojka NN-areálový rozvod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186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456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26 - SO 21-Přípojka NN-areálový rozvod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203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2439</v>
      </c>
      <c r="F80" s="190" t="s">
        <v>2440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2442</v>
      </c>
      <c r="F81" s="194" t="s">
        <v>3851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775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775</v>
      </c>
      <c r="BM81" s="23" t="s">
        <v>3852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163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3853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27 - SO 22-Veřejné a areálové osvětlení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186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456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27 - SO 22-Veřejné a areálové osvětlení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203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2439</v>
      </c>
      <c r="F80" s="190" t="s">
        <v>2440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2442</v>
      </c>
      <c r="F81" s="194" t="s">
        <v>3854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775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775</v>
      </c>
      <c r="BM81" s="23" t="s">
        <v>3855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166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3856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28 - SO 23-Slaboproudé přípojky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186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3857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28 - SO 23-Slaboproudé přípojky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203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206</v>
      </c>
      <c r="F80" s="190" t="s">
        <v>3858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209</v>
      </c>
      <c r="F81" s="194" t="s">
        <v>3859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775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775</v>
      </c>
      <c r="BM81" s="23" t="s">
        <v>3860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213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02 - PS 02-Audio-vizuální technika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214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215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02 - PS 02-Audio-vizuální technika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202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216</v>
      </c>
      <c r="F80" s="190" t="s">
        <v>217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218</v>
      </c>
      <c r="F81" s="194" t="s">
        <v>219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24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24</v>
      </c>
      <c r="BM81" s="23" t="s">
        <v>220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169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3861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ROUND(SUM(BE84:BE127),2)</f>
        <v>0</v>
      </c>
      <c r="G30" s="41"/>
      <c r="H30" s="41"/>
      <c r="I30" s="130">
        <v>0.21</v>
      </c>
      <c r="J30" s="129">
        <f>ROUND(ROUND((SUM(BE84:BE127)),2)*I30,2)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ROUND(SUM(BF84:BF127),2)</f>
        <v>0</v>
      </c>
      <c r="G31" s="41"/>
      <c r="H31" s="41"/>
      <c r="I31" s="130">
        <v>0.15</v>
      </c>
      <c r="J31" s="129">
        <f>ROUND(ROUND((SUM(BF84:BF127)),2)*I31,2)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ROUND(SUM(BG84:BG127),2)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ROUND(SUM(BH84:BH127),2)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ROUND(SUM(BI84:BI127),2)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29 - SO 24-Oplocení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J97</f>
        <v>0</v>
      </c>
      <c r="K59" s="161"/>
    </row>
    <row r="60" spans="2:11" s="8" customFormat="1" ht="19.9" customHeight="1">
      <c r="B60" s="155"/>
      <c r="C60" s="156"/>
      <c r="D60" s="157" t="s">
        <v>2481</v>
      </c>
      <c r="E60" s="158"/>
      <c r="F60" s="158"/>
      <c r="G60" s="158"/>
      <c r="H60" s="158"/>
      <c r="I60" s="159"/>
      <c r="J60" s="160">
        <f>J103</f>
        <v>0</v>
      </c>
      <c r="K60" s="161"/>
    </row>
    <row r="61" spans="2:11" s="8" customFormat="1" ht="19.9" customHeight="1">
      <c r="B61" s="155"/>
      <c r="C61" s="156"/>
      <c r="D61" s="157" t="s">
        <v>434</v>
      </c>
      <c r="E61" s="158"/>
      <c r="F61" s="158"/>
      <c r="G61" s="158"/>
      <c r="H61" s="158"/>
      <c r="I61" s="159"/>
      <c r="J61" s="160">
        <f>J108</f>
        <v>0</v>
      </c>
      <c r="K61" s="161"/>
    </row>
    <row r="62" spans="2:11" s="8" customFormat="1" ht="19.9" customHeight="1">
      <c r="B62" s="155"/>
      <c r="C62" s="156"/>
      <c r="D62" s="157" t="s">
        <v>436</v>
      </c>
      <c r="E62" s="158"/>
      <c r="F62" s="158"/>
      <c r="G62" s="158"/>
      <c r="H62" s="158"/>
      <c r="I62" s="159"/>
      <c r="J62" s="160">
        <f>J115</f>
        <v>0</v>
      </c>
      <c r="K62" s="161"/>
    </row>
    <row r="63" spans="2:11" s="7" customFormat="1" ht="24.95" customHeight="1">
      <c r="B63" s="148"/>
      <c r="C63" s="149"/>
      <c r="D63" s="150" t="s">
        <v>244</v>
      </c>
      <c r="E63" s="151"/>
      <c r="F63" s="151"/>
      <c r="G63" s="151"/>
      <c r="H63" s="151"/>
      <c r="I63" s="152"/>
      <c r="J63" s="153">
        <f>J117</f>
        <v>0</v>
      </c>
      <c r="K63" s="154"/>
    </row>
    <row r="64" spans="2:11" s="8" customFormat="1" ht="19.9" customHeight="1">
      <c r="B64" s="155"/>
      <c r="C64" s="156"/>
      <c r="D64" s="157" t="s">
        <v>449</v>
      </c>
      <c r="E64" s="158"/>
      <c r="F64" s="158"/>
      <c r="G64" s="158"/>
      <c r="H64" s="158"/>
      <c r="I64" s="159"/>
      <c r="J64" s="160">
        <f>J118</f>
        <v>0</v>
      </c>
      <c r="K64" s="161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" customHeight="1">
      <c r="B71" s="40"/>
      <c r="C71" s="61" t="s">
        <v>188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22.5" customHeight="1">
      <c r="B74" s="40"/>
      <c r="C74" s="62"/>
      <c r="D74" s="62"/>
      <c r="E74" s="385" t="str">
        <f>E7</f>
        <v>Rekonstrukce a dostavba Střediska volného času</v>
      </c>
      <c r="F74" s="386"/>
      <c r="G74" s="386"/>
      <c r="H74" s="386"/>
      <c r="I74" s="162"/>
      <c r="J74" s="62"/>
      <c r="K74" s="62"/>
      <c r="L74" s="60"/>
    </row>
    <row r="75" spans="2:12" s="1" customFormat="1" ht="14.45" customHeight="1">
      <c r="B75" s="40"/>
      <c r="C75" s="64" t="s">
        <v>179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23.25" customHeight="1">
      <c r="B76" s="40"/>
      <c r="C76" s="62"/>
      <c r="D76" s="62"/>
      <c r="E76" s="361" t="str">
        <f>E9</f>
        <v>TRUTNOV 29 - SO 24-Oplocení</v>
      </c>
      <c r="F76" s="387"/>
      <c r="G76" s="387"/>
      <c r="H76" s="38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25</v>
      </c>
      <c r="D78" s="62"/>
      <c r="E78" s="62"/>
      <c r="F78" s="163" t="str">
        <f>F12</f>
        <v>Trutnov Na Nivách 568</v>
      </c>
      <c r="G78" s="62"/>
      <c r="H78" s="62"/>
      <c r="I78" s="164" t="s">
        <v>27</v>
      </c>
      <c r="J78" s="72" t="str">
        <f>IF(J12="","",J12)</f>
        <v>7. 1. 2017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3.5">
      <c r="B80" s="40"/>
      <c r="C80" s="64" t="s">
        <v>31</v>
      </c>
      <c r="D80" s="62"/>
      <c r="E80" s="62"/>
      <c r="F80" s="163" t="str">
        <f>E15</f>
        <v>Město Trutnov</v>
      </c>
      <c r="G80" s="62"/>
      <c r="H80" s="62"/>
      <c r="I80" s="164" t="s">
        <v>37</v>
      </c>
      <c r="J80" s="163" t="str">
        <f>E21</f>
        <v>JIKA CZ  Hradec Králové</v>
      </c>
      <c r="K80" s="62"/>
      <c r="L80" s="60"/>
    </row>
    <row r="81" spans="2:12" s="1" customFormat="1" ht="14.45" customHeight="1">
      <c r="B81" s="40"/>
      <c r="C81" s="64" t="s">
        <v>35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20" s="9" customFormat="1" ht="29.25" customHeight="1">
      <c r="B83" s="165"/>
      <c r="C83" s="166" t="s">
        <v>189</v>
      </c>
      <c r="D83" s="167" t="s">
        <v>60</v>
      </c>
      <c r="E83" s="167" t="s">
        <v>56</v>
      </c>
      <c r="F83" s="167" t="s">
        <v>190</v>
      </c>
      <c r="G83" s="167" t="s">
        <v>191</v>
      </c>
      <c r="H83" s="167" t="s">
        <v>192</v>
      </c>
      <c r="I83" s="168" t="s">
        <v>193</v>
      </c>
      <c r="J83" s="167" t="s">
        <v>183</v>
      </c>
      <c r="K83" s="169" t="s">
        <v>194</v>
      </c>
      <c r="L83" s="170"/>
      <c r="M83" s="80" t="s">
        <v>195</v>
      </c>
      <c r="N83" s="81" t="s">
        <v>45</v>
      </c>
      <c r="O83" s="81" t="s">
        <v>196</v>
      </c>
      <c r="P83" s="81" t="s">
        <v>197</v>
      </c>
      <c r="Q83" s="81" t="s">
        <v>198</v>
      </c>
      <c r="R83" s="81" t="s">
        <v>199</v>
      </c>
      <c r="S83" s="81" t="s">
        <v>200</v>
      </c>
      <c r="T83" s="82" t="s">
        <v>201</v>
      </c>
    </row>
    <row r="84" spans="2:63" s="1" customFormat="1" ht="29.25" customHeight="1">
      <c r="B84" s="40"/>
      <c r="C84" s="86" t="s">
        <v>184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P85+P117</f>
        <v>0</v>
      </c>
      <c r="Q84" s="84"/>
      <c r="R84" s="172">
        <f>R85+R117</f>
        <v>7.90833039</v>
      </c>
      <c r="S84" s="84"/>
      <c r="T84" s="173">
        <f>T85+T117</f>
        <v>0.0248</v>
      </c>
      <c r="AT84" s="23" t="s">
        <v>74</v>
      </c>
      <c r="AU84" s="23" t="s">
        <v>185</v>
      </c>
      <c r="BK84" s="174">
        <f>BK85+BK117</f>
        <v>0</v>
      </c>
    </row>
    <row r="85" spans="2:63" s="10" customFormat="1" ht="37.35" customHeight="1">
      <c r="B85" s="175"/>
      <c r="C85" s="176"/>
      <c r="D85" s="177" t="s">
        <v>74</v>
      </c>
      <c r="E85" s="178" t="s">
        <v>224</v>
      </c>
      <c r="F85" s="178" t="s">
        <v>461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P86+P97+P103+P108+P115</f>
        <v>0</v>
      </c>
      <c r="Q85" s="183"/>
      <c r="R85" s="184">
        <f>R86+R97+R103+R108+R115</f>
        <v>7.90833039</v>
      </c>
      <c r="S85" s="183"/>
      <c r="T85" s="185">
        <f>T86+T97+T103+T108+T115</f>
        <v>0.0248</v>
      </c>
      <c r="AR85" s="186" t="s">
        <v>24</v>
      </c>
      <c r="AT85" s="187" t="s">
        <v>74</v>
      </c>
      <c r="AU85" s="187" t="s">
        <v>75</v>
      </c>
      <c r="AY85" s="186" t="s">
        <v>205</v>
      </c>
      <c r="BK85" s="188">
        <f>BK86+BK97+BK103+BK108+BK115</f>
        <v>0</v>
      </c>
    </row>
    <row r="86" spans="2:63" s="10" customFormat="1" ht="19.9" customHeight="1">
      <c r="B86" s="175"/>
      <c r="C86" s="176"/>
      <c r="D86" s="189" t="s">
        <v>74</v>
      </c>
      <c r="E86" s="190" t="s">
        <v>24</v>
      </c>
      <c r="F86" s="190" t="s">
        <v>462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SUM(P87:P96)</f>
        <v>0</v>
      </c>
      <c r="Q86" s="183"/>
      <c r="R86" s="184">
        <f>SUM(R87:R96)</f>
        <v>0</v>
      </c>
      <c r="S86" s="183"/>
      <c r="T86" s="185">
        <f>SUM(T87:T96)</f>
        <v>0</v>
      </c>
      <c r="AR86" s="186" t="s">
        <v>24</v>
      </c>
      <c r="AT86" s="187" t="s">
        <v>74</v>
      </c>
      <c r="AU86" s="187" t="s">
        <v>24</v>
      </c>
      <c r="AY86" s="186" t="s">
        <v>205</v>
      </c>
      <c r="BK86" s="188">
        <f>SUM(BK87:BK96)</f>
        <v>0</v>
      </c>
    </row>
    <row r="87" spans="2:65" s="1" customFormat="1" ht="22.5" customHeight="1">
      <c r="B87" s="40"/>
      <c r="C87" s="192" t="s">
        <v>24</v>
      </c>
      <c r="D87" s="192" t="s">
        <v>208</v>
      </c>
      <c r="E87" s="193" t="s">
        <v>2500</v>
      </c>
      <c r="F87" s="194" t="s">
        <v>2501</v>
      </c>
      <c r="G87" s="195" t="s">
        <v>465</v>
      </c>
      <c r="H87" s="196">
        <v>4.79</v>
      </c>
      <c r="I87" s="197"/>
      <c r="J87" s="198">
        <f>ROUND(I87*H87,2)</f>
        <v>0</v>
      </c>
      <c r="K87" s="194" t="s">
        <v>466</v>
      </c>
      <c r="L87" s="60"/>
      <c r="M87" s="199" t="s">
        <v>22</v>
      </c>
      <c r="N87" s="205" t="s">
        <v>46</v>
      </c>
      <c r="O87" s="41"/>
      <c r="P87" s="206">
        <f>O87*H87</f>
        <v>0</v>
      </c>
      <c r="Q87" s="206">
        <v>0</v>
      </c>
      <c r="R87" s="206">
        <f>Q87*H87</f>
        <v>0</v>
      </c>
      <c r="S87" s="206">
        <v>0</v>
      </c>
      <c r="T87" s="207">
        <f>S87*H87</f>
        <v>0</v>
      </c>
      <c r="AR87" s="23" t="s">
        <v>266</v>
      </c>
      <c r="AT87" s="23" t="s">
        <v>208</v>
      </c>
      <c r="AU87" s="23" t="s">
        <v>84</v>
      </c>
      <c r="AY87" s="23" t="s">
        <v>205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24</v>
      </c>
      <c r="BK87" s="204">
        <f>ROUND(I87*H87,2)</f>
        <v>0</v>
      </c>
      <c r="BL87" s="23" t="s">
        <v>266</v>
      </c>
      <c r="BM87" s="23" t="s">
        <v>3862</v>
      </c>
    </row>
    <row r="88" spans="2:51" s="12" customFormat="1" ht="13.5">
      <c r="B88" s="220"/>
      <c r="C88" s="221"/>
      <c r="D88" s="222" t="s">
        <v>255</v>
      </c>
      <c r="E88" s="223" t="s">
        <v>22</v>
      </c>
      <c r="F88" s="224" t="s">
        <v>3863</v>
      </c>
      <c r="G88" s="221"/>
      <c r="H88" s="225">
        <v>4.79</v>
      </c>
      <c r="I88" s="226"/>
      <c r="J88" s="221"/>
      <c r="K88" s="221"/>
      <c r="L88" s="227"/>
      <c r="M88" s="228"/>
      <c r="N88" s="229"/>
      <c r="O88" s="229"/>
      <c r="P88" s="229"/>
      <c r="Q88" s="229"/>
      <c r="R88" s="229"/>
      <c r="S88" s="229"/>
      <c r="T88" s="230"/>
      <c r="AT88" s="231" t="s">
        <v>255</v>
      </c>
      <c r="AU88" s="231" t="s">
        <v>84</v>
      </c>
      <c r="AV88" s="12" t="s">
        <v>84</v>
      </c>
      <c r="AW88" s="12" t="s">
        <v>39</v>
      </c>
      <c r="AX88" s="12" t="s">
        <v>24</v>
      </c>
      <c r="AY88" s="231" t="s">
        <v>205</v>
      </c>
    </row>
    <row r="89" spans="2:65" s="1" customFormat="1" ht="22.5" customHeight="1">
      <c r="B89" s="40"/>
      <c r="C89" s="192" t="s">
        <v>84</v>
      </c>
      <c r="D89" s="192" t="s">
        <v>208</v>
      </c>
      <c r="E89" s="193" t="s">
        <v>2504</v>
      </c>
      <c r="F89" s="194" t="s">
        <v>2505</v>
      </c>
      <c r="G89" s="195" t="s">
        <v>465</v>
      </c>
      <c r="H89" s="196">
        <v>0.486</v>
      </c>
      <c r="I89" s="197"/>
      <c r="J89" s="198">
        <f>ROUND(I89*H89,2)</f>
        <v>0</v>
      </c>
      <c r="K89" s="194" t="s">
        <v>466</v>
      </c>
      <c r="L89" s="60"/>
      <c r="M89" s="199" t="s">
        <v>22</v>
      </c>
      <c r="N89" s="205" t="s">
        <v>46</v>
      </c>
      <c r="O89" s="41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23" t="s">
        <v>266</v>
      </c>
      <c r="AT89" s="23" t="s">
        <v>208</v>
      </c>
      <c r="AU89" s="23" t="s">
        <v>84</v>
      </c>
      <c r="AY89" s="23" t="s">
        <v>205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24</v>
      </c>
      <c r="BK89" s="204">
        <f>ROUND(I89*H89,2)</f>
        <v>0</v>
      </c>
      <c r="BL89" s="23" t="s">
        <v>266</v>
      </c>
      <c r="BM89" s="23" t="s">
        <v>3864</v>
      </c>
    </row>
    <row r="90" spans="2:51" s="12" customFormat="1" ht="13.5">
      <c r="B90" s="220"/>
      <c r="C90" s="221"/>
      <c r="D90" s="222" t="s">
        <v>255</v>
      </c>
      <c r="E90" s="223" t="s">
        <v>22</v>
      </c>
      <c r="F90" s="224" t="s">
        <v>3865</v>
      </c>
      <c r="G90" s="221"/>
      <c r="H90" s="225">
        <v>0.486</v>
      </c>
      <c r="I90" s="226"/>
      <c r="J90" s="221"/>
      <c r="K90" s="221"/>
      <c r="L90" s="227"/>
      <c r="M90" s="228"/>
      <c r="N90" s="229"/>
      <c r="O90" s="229"/>
      <c r="P90" s="229"/>
      <c r="Q90" s="229"/>
      <c r="R90" s="229"/>
      <c r="S90" s="229"/>
      <c r="T90" s="230"/>
      <c r="AT90" s="231" t="s">
        <v>255</v>
      </c>
      <c r="AU90" s="231" t="s">
        <v>84</v>
      </c>
      <c r="AV90" s="12" t="s">
        <v>84</v>
      </c>
      <c r="AW90" s="12" t="s">
        <v>39</v>
      </c>
      <c r="AX90" s="12" t="s">
        <v>24</v>
      </c>
      <c r="AY90" s="231" t="s">
        <v>205</v>
      </c>
    </row>
    <row r="91" spans="2:65" s="1" customFormat="1" ht="22.5" customHeight="1">
      <c r="B91" s="40"/>
      <c r="C91" s="192" t="s">
        <v>204</v>
      </c>
      <c r="D91" s="192" t="s">
        <v>208</v>
      </c>
      <c r="E91" s="193" t="s">
        <v>473</v>
      </c>
      <c r="F91" s="194" t="s">
        <v>474</v>
      </c>
      <c r="G91" s="195" t="s">
        <v>465</v>
      </c>
      <c r="H91" s="196">
        <v>0.486</v>
      </c>
      <c r="I91" s="197"/>
      <c r="J91" s="198">
        <f>ROUND(I91*H91,2)</f>
        <v>0</v>
      </c>
      <c r="K91" s="194" t="s">
        <v>466</v>
      </c>
      <c r="L91" s="60"/>
      <c r="M91" s="199" t="s">
        <v>22</v>
      </c>
      <c r="N91" s="205" t="s">
        <v>46</v>
      </c>
      <c r="O91" s="41"/>
      <c r="P91" s="206">
        <f>O91*H91</f>
        <v>0</v>
      </c>
      <c r="Q91" s="206">
        <v>0</v>
      </c>
      <c r="R91" s="206">
        <f>Q91*H91</f>
        <v>0</v>
      </c>
      <c r="S91" s="206">
        <v>0</v>
      </c>
      <c r="T91" s="207">
        <f>S91*H91</f>
        <v>0</v>
      </c>
      <c r="AR91" s="23" t="s">
        <v>266</v>
      </c>
      <c r="AT91" s="23" t="s">
        <v>208</v>
      </c>
      <c r="AU91" s="23" t="s">
        <v>84</v>
      </c>
      <c r="AY91" s="23" t="s">
        <v>205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24</v>
      </c>
      <c r="BK91" s="204">
        <f>ROUND(I91*H91,2)</f>
        <v>0</v>
      </c>
      <c r="BL91" s="23" t="s">
        <v>266</v>
      </c>
      <c r="BM91" s="23" t="s">
        <v>3866</v>
      </c>
    </row>
    <row r="92" spans="2:65" s="1" customFormat="1" ht="22.5" customHeight="1">
      <c r="B92" s="40"/>
      <c r="C92" s="192" t="s">
        <v>266</v>
      </c>
      <c r="D92" s="192" t="s">
        <v>208</v>
      </c>
      <c r="E92" s="193" t="s">
        <v>2509</v>
      </c>
      <c r="F92" s="194" t="s">
        <v>2510</v>
      </c>
      <c r="G92" s="195" t="s">
        <v>465</v>
      </c>
      <c r="H92" s="196">
        <v>0.486</v>
      </c>
      <c r="I92" s="197"/>
      <c r="J92" s="198">
        <f>ROUND(I92*H92,2)</f>
        <v>0</v>
      </c>
      <c r="K92" s="194" t="s">
        <v>466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3" t="s">
        <v>266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266</v>
      </c>
      <c r="BM92" s="23" t="s">
        <v>3867</v>
      </c>
    </row>
    <row r="93" spans="2:65" s="1" customFormat="1" ht="22.5" customHeight="1">
      <c r="B93" s="40"/>
      <c r="C93" s="192" t="s">
        <v>271</v>
      </c>
      <c r="D93" s="192" t="s">
        <v>208</v>
      </c>
      <c r="E93" s="193" t="s">
        <v>480</v>
      </c>
      <c r="F93" s="194" t="s">
        <v>481</v>
      </c>
      <c r="G93" s="195" t="s">
        <v>465</v>
      </c>
      <c r="H93" s="196">
        <v>0.486</v>
      </c>
      <c r="I93" s="197"/>
      <c r="J93" s="198">
        <f>ROUND(I93*H93,2)</f>
        <v>0</v>
      </c>
      <c r="K93" s="194" t="s">
        <v>466</v>
      </c>
      <c r="L93" s="60"/>
      <c r="M93" s="199" t="s">
        <v>22</v>
      </c>
      <c r="N93" s="205" t="s">
        <v>46</v>
      </c>
      <c r="O93" s="41"/>
      <c r="P93" s="206">
        <f>O93*H93</f>
        <v>0</v>
      </c>
      <c r="Q93" s="206">
        <v>0</v>
      </c>
      <c r="R93" s="206">
        <f>Q93*H93</f>
        <v>0</v>
      </c>
      <c r="S93" s="206">
        <v>0</v>
      </c>
      <c r="T93" s="207">
        <f>S93*H93</f>
        <v>0</v>
      </c>
      <c r="AR93" s="23" t="s">
        <v>266</v>
      </c>
      <c r="AT93" s="23" t="s">
        <v>208</v>
      </c>
      <c r="AU93" s="23" t="s">
        <v>84</v>
      </c>
      <c r="AY93" s="23" t="s">
        <v>205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24</v>
      </c>
      <c r="BK93" s="204">
        <f>ROUND(I93*H93,2)</f>
        <v>0</v>
      </c>
      <c r="BL93" s="23" t="s">
        <v>266</v>
      </c>
      <c r="BM93" s="23" t="s">
        <v>3868</v>
      </c>
    </row>
    <row r="94" spans="2:65" s="1" customFormat="1" ht="22.5" customHeight="1">
      <c r="B94" s="40"/>
      <c r="C94" s="192" t="s">
        <v>276</v>
      </c>
      <c r="D94" s="192" t="s">
        <v>208</v>
      </c>
      <c r="E94" s="193" t="s">
        <v>483</v>
      </c>
      <c r="F94" s="194" t="s">
        <v>484</v>
      </c>
      <c r="G94" s="195" t="s">
        <v>485</v>
      </c>
      <c r="H94" s="196">
        <v>0.875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266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266</v>
      </c>
      <c r="BM94" s="23" t="s">
        <v>3869</v>
      </c>
    </row>
    <row r="95" spans="2:51" s="12" customFormat="1" ht="13.5">
      <c r="B95" s="220"/>
      <c r="C95" s="221"/>
      <c r="D95" s="222" t="s">
        <v>255</v>
      </c>
      <c r="E95" s="223" t="s">
        <v>22</v>
      </c>
      <c r="F95" s="224" t="s">
        <v>3870</v>
      </c>
      <c r="G95" s="221"/>
      <c r="H95" s="225">
        <v>0.875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255</v>
      </c>
      <c r="AU95" s="231" t="s">
        <v>84</v>
      </c>
      <c r="AV95" s="12" t="s">
        <v>84</v>
      </c>
      <c r="AW95" s="12" t="s">
        <v>39</v>
      </c>
      <c r="AX95" s="12" t="s">
        <v>24</v>
      </c>
      <c r="AY95" s="231" t="s">
        <v>205</v>
      </c>
    </row>
    <row r="96" spans="2:65" s="1" customFormat="1" ht="22.5" customHeight="1">
      <c r="B96" s="40"/>
      <c r="C96" s="192" t="s">
        <v>281</v>
      </c>
      <c r="D96" s="192" t="s">
        <v>208</v>
      </c>
      <c r="E96" s="193" t="s">
        <v>492</v>
      </c>
      <c r="F96" s="194" t="s">
        <v>493</v>
      </c>
      <c r="G96" s="195" t="s">
        <v>494</v>
      </c>
      <c r="H96" s="196">
        <v>19.16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266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266</v>
      </c>
      <c r="BM96" s="23" t="s">
        <v>3871</v>
      </c>
    </row>
    <row r="97" spans="2:63" s="10" customFormat="1" ht="29.85" customHeight="1">
      <c r="B97" s="175"/>
      <c r="C97" s="176"/>
      <c r="D97" s="189" t="s">
        <v>74</v>
      </c>
      <c r="E97" s="190" t="s">
        <v>84</v>
      </c>
      <c r="F97" s="190" t="s">
        <v>497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SUM(P98:P102)</f>
        <v>0</v>
      </c>
      <c r="Q97" s="183"/>
      <c r="R97" s="184">
        <f>SUM(R98:R102)</f>
        <v>1.64838239</v>
      </c>
      <c r="S97" s="183"/>
      <c r="T97" s="185">
        <f>SUM(T98:T102)</f>
        <v>0</v>
      </c>
      <c r="AR97" s="186" t="s">
        <v>24</v>
      </c>
      <c r="AT97" s="187" t="s">
        <v>74</v>
      </c>
      <c r="AU97" s="187" t="s">
        <v>24</v>
      </c>
      <c r="AY97" s="186" t="s">
        <v>205</v>
      </c>
      <c r="BK97" s="188">
        <f>SUM(BK98:BK102)</f>
        <v>0</v>
      </c>
    </row>
    <row r="98" spans="2:65" s="1" customFormat="1" ht="22.5" customHeight="1">
      <c r="B98" s="40"/>
      <c r="C98" s="192" t="s">
        <v>286</v>
      </c>
      <c r="D98" s="192" t="s">
        <v>208</v>
      </c>
      <c r="E98" s="193" t="s">
        <v>2516</v>
      </c>
      <c r="F98" s="194" t="s">
        <v>2517</v>
      </c>
      <c r="G98" s="195" t="s">
        <v>465</v>
      </c>
      <c r="H98" s="196">
        <v>0.671</v>
      </c>
      <c r="I98" s="197"/>
      <c r="J98" s="198">
        <f>ROUND(I98*H98,2)</f>
        <v>0</v>
      </c>
      <c r="K98" s="194" t="s">
        <v>466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2.45329</v>
      </c>
      <c r="R98" s="206">
        <f>Q98*H98</f>
        <v>1.64615759</v>
      </c>
      <c r="S98" s="206">
        <v>0</v>
      </c>
      <c r="T98" s="207">
        <f>S98*H98</f>
        <v>0</v>
      </c>
      <c r="AR98" s="23" t="s">
        <v>266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266</v>
      </c>
      <c r="BM98" s="23" t="s">
        <v>3872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3873</v>
      </c>
      <c r="G99" s="221"/>
      <c r="H99" s="225">
        <v>0.671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291</v>
      </c>
      <c r="D100" s="192" t="s">
        <v>208</v>
      </c>
      <c r="E100" s="193" t="s">
        <v>546</v>
      </c>
      <c r="F100" s="194" t="s">
        <v>547</v>
      </c>
      <c r="G100" s="195" t="s">
        <v>494</v>
      </c>
      <c r="H100" s="196">
        <v>2.16</v>
      </c>
      <c r="I100" s="197"/>
      <c r="J100" s="198">
        <f>ROUND(I100*H100,2)</f>
        <v>0</v>
      </c>
      <c r="K100" s="194" t="s">
        <v>466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0.00103</v>
      </c>
      <c r="R100" s="206">
        <f>Q100*H100</f>
        <v>0.0022248000000000003</v>
      </c>
      <c r="S100" s="206">
        <v>0</v>
      </c>
      <c r="T100" s="207">
        <f>S100*H100</f>
        <v>0</v>
      </c>
      <c r="AR100" s="23" t="s">
        <v>266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266</v>
      </c>
      <c r="BM100" s="23" t="s">
        <v>3874</v>
      </c>
    </row>
    <row r="101" spans="2:51" s="12" customFormat="1" ht="13.5">
      <c r="B101" s="220"/>
      <c r="C101" s="221"/>
      <c r="D101" s="222" t="s">
        <v>255</v>
      </c>
      <c r="E101" s="223" t="s">
        <v>22</v>
      </c>
      <c r="F101" s="224" t="s">
        <v>3875</v>
      </c>
      <c r="G101" s="221"/>
      <c r="H101" s="225">
        <v>2.16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255</v>
      </c>
      <c r="AU101" s="231" t="s">
        <v>84</v>
      </c>
      <c r="AV101" s="12" t="s">
        <v>84</v>
      </c>
      <c r="AW101" s="12" t="s">
        <v>39</v>
      </c>
      <c r="AX101" s="12" t="s">
        <v>24</v>
      </c>
      <c r="AY101" s="231" t="s">
        <v>205</v>
      </c>
    </row>
    <row r="102" spans="2:65" s="1" customFormat="1" ht="22.5" customHeight="1">
      <c r="B102" s="40"/>
      <c r="C102" s="192" t="s">
        <v>29</v>
      </c>
      <c r="D102" s="192" t="s">
        <v>208</v>
      </c>
      <c r="E102" s="193" t="s">
        <v>549</v>
      </c>
      <c r="F102" s="194" t="s">
        <v>550</v>
      </c>
      <c r="G102" s="195" t="s">
        <v>494</v>
      </c>
      <c r="H102" s="196">
        <v>2.16</v>
      </c>
      <c r="I102" s="197"/>
      <c r="J102" s="198">
        <f>ROUND(I102*H102,2)</f>
        <v>0</v>
      </c>
      <c r="K102" s="194" t="s">
        <v>466</v>
      </c>
      <c r="L102" s="60"/>
      <c r="M102" s="199" t="s">
        <v>22</v>
      </c>
      <c r="N102" s="205" t="s">
        <v>46</v>
      </c>
      <c r="O102" s="41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3" t="s">
        <v>266</v>
      </c>
      <c r="AT102" s="23" t="s">
        <v>208</v>
      </c>
      <c r="AU102" s="23" t="s">
        <v>84</v>
      </c>
      <c r="AY102" s="23" t="s">
        <v>205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24</v>
      </c>
      <c r="BK102" s="204">
        <f>ROUND(I102*H102,2)</f>
        <v>0</v>
      </c>
      <c r="BL102" s="23" t="s">
        <v>266</v>
      </c>
      <c r="BM102" s="23" t="s">
        <v>3876</v>
      </c>
    </row>
    <row r="103" spans="2:63" s="10" customFormat="1" ht="29.85" customHeight="1">
      <c r="B103" s="175"/>
      <c r="C103" s="176"/>
      <c r="D103" s="189" t="s">
        <v>74</v>
      </c>
      <c r="E103" s="190" t="s">
        <v>271</v>
      </c>
      <c r="F103" s="190" t="s">
        <v>2482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SUM(P104:P107)</f>
        <v>0</v>
      </c>
      <c r="Q103" s="183"/>
      <c r="R103" s="184">
        <f>SUM(R104:R107)</f>
        <v>3.887564</v>
      </c>
      <c r="S103" s="183"/>
      <c r="T103" s="185">
        <f>SUM(T104:T107)</f>
        <v>0</v>
      </c>
      <c r="AR103" s="186" t="s">
        <v>24</v>
      </c>
      <c r="AT103" s="187" t="s">
        <v>74</v>
      </c>
      <c r="AU103" s="187" t="s">
        <v>24</v>
      </c>
      <c r="AY103" s="186" t="s">
        <v>205</v>
      </c>
      <c r="BK103" s="188">
        <f>SUM(BK104:BK107)</f>
        <v>0</v>
      </c>
    </row>
    <row r="104" spans="2:65" s="1" customFormat="1" ht="22.5" customHeight="1">
      <c r="B104" s="40"/>
      <c r="C104" s="192" t="s">
        <v>300</v>
      </c>
      <c r="D104" s="192" t="s">
        <v>208</v>
      </c>
      <c r="E104" s="193" t="s">
        <v>3877</v>
      </c>
      <c r="F104" s="194" t="s">
        <v>3878</v>
      </c>
      <c r="G104" s="195" t="s">
        <v>494</v>
      </c>
      <c r="H104" s="196">
        <v>19.16</v>
      </c>
      <c r="I104" s="197"/>
      <c r="J104" s="198">
        <f>ROUND(I104*H104,2)</f>
        <v>0</v>
      </c>
      <c r="K104" s="194" t="s">
        <v>466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3" t="s">
        <v>266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266</v>
      </c>
      <c r="BM104" s="23" t="s">
        <v>3879</v>
      </c>
    </row>
    <row r="105" spans="2:65" s="1" customFormat="1" ht="22.5" customHeight="1">
      <c r="B105" s="40"/>
      <c r="C105" s="192" t="s">
        <v>305</v>
      </c>
      <c r="D105" s="192" t="s">
        <v>208</v>
      </c>
      <c r="E105" s="193" t="s">
        <v>3880</v>
      </c>
      <c r="F105" s="194" t="s">
        <v>3881</v>
      </c>
      <c r="G105" s="195" t="s">
        <v>494</v>
      </c>
      <c r="H105" s="196">
        <v>19.16</v>
      </c>
      <c r="I105" s="197"/>
      <c r="J105" s="198">
        <f>ROUND(I105*H105,2)</f>
        <v>0</v>
      </c>
      <c r="K105" s="194" t="s">
        <v>466</v>
      </c>
      <c r="L105" s="60"/>
      <c r="M105" s="199" t="s">
        <v>22</v>
      </c>
      <c r="N105" s="205" t="s">
        <v>46</v>
      </c>
      <c r="O105" s="41"/>
      <c r="P105" s="206">
        <f>O105*H105</f>
        <v>0</v>
      </c>
      <c r="Q105" s="206">
        <v>0.08425</v>
      </c>
      <c r="R105" s="206">
        <f>Q105*H105</f>
        <v>1.61423</v>
      </c>
      <c r="S105" s="206">
        <v>0</v>
      </c>
      <c r="T105" s="207">
        <f>S105*H105</f>
        <v>0</v>
      </c>
      <c r="AR105" s="23" t="s">
        <v>266</v>
      </c>
      <c r="AT105" s="23" t="s">
        <v>208</v>
      </c>
      <c r="AU105" s="23" t="s">
        <v>84</v>
      </c>
      <c r="AY105" s="23" t="s">
        <v>205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24</v>
      </c>
      <c r="BK105" s="204">
        <f>ROUND(I105*H105,2)</f>
        <v>0</v>
      </c>
      <c r="BL105" s="23" t="s">
        <v>266</v>
      </c>
      <c r="BM105" s="23" t="s">
        <v>3882</v>
      </c>
    </row>
    <row r="106" spans="2:51" s="12" customFormat="1" ht="13.5">
      <c r="B106" s="220"/>
      <c r="C106" s="221"/>
      <c r="D106" s="222" t="s">
        <v>255</v>
      </c>
      <c r="E106" s="223" t="s">
        <v>22</v>
      </c>
      <c r="F106" s="224" t="s">
        <v>3883</v>
      </c>
      <c r="G106" s="221"/>
      <c r="H106" s="225">
        <v>19.16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255</v>
      </c>
      <c r="AU106" s="231" t="s">
        <v>84</v>
      </c>
      <c r="AV106" s="12" t="s">
        <v>84</v>
      </c>
      <c r="AW106" s="12" t="s">
        <v>39</v>
      </c>
      <c r="AX106" s="12" t="s">
        <v>24</v>
      </c>
      <c r="AY106" s="231" t="s">
        <v>205</v>
      </c>
    </row>
    <row r="107" spans="2:65" s="1" customFormat="1" ht="22.5" customHeight="1">
      <c r="B107" s="40"/>
      <c r="C107" s="238" t="s">
        <v>310</v>
      </c>
      <c r="D107" s="238" t="s">
        <v>202</v>
      </c>
      <c r="E107" s="239" t="s">
        <v>3731</v>
      </c>
      <c r="F107" s="240" t="s">
        <v>3732</v>
      </c>
      <c r="G107" s="241" t="s">
        <v>494</v>
      </c>
      <c r="H107" s="242">
        <v>20.118</v>
      </c>
      <c r="I107" s="243"/>
      <c r="J107" s="244">
        <f>ROUND(I107*H107,2)</f>
        <v>0</v>
      </c>
      <c r="K107" s="240" t="s">
        <v>466</v>
      </c>
      <c r="L107" s="245"/>
      <c r="M107" s="246" t="s">
        <v>22</v>
      </c>
      <c r="N107" s="247" t="s">
        <v>46</v>
      </c>
      <c r="O107" s="41"/>
      <c r="P107" s="206">
        <f>O107*H107</f>
        <v>0</v>
      </c>
      <c r="Q107" s="206">
        <v>0.113</v>
      </c>
      <c r="R107" s="206">
        <f>Q107*H107</f>
        <v>2.2733339999999997</v>
      </c>
      <c r="S107" s="206">
        <v>0</v>
      </c>
      <c r="T107" s="207">
        <f>S107*H107</f>
        <v>0</v>
      </c>
      <c r="AR107" s="23" t="s">
        <v>286</v>
      </c>
      <c r="AT107" s="23" t="s">
        <v>202</v>
      </c>
      <c r="AU107" s="23" t="s">
        <v>84</v>
      </c>
      <c r="AY107" s="23" t="s">
        <v>205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24</v>
      </c>
      <c r="BK107" s="204">
        <f>ROUND(I107*H107,2)</f>
        <v>0</v>
      </c>
      <c r="BL107" s="23" t="s">
        <v>266</v>
      </c>
      <c r="BM107" s="23" t="s">
        <v>3884</v>
      </c>
    </row>
    <row r="108" spans="2:63" s="10" customFormat="1" ht="29.85" customHeight="1">
      <c r="B108" s="175"/>
      <c r="C108" s="176"/>
      <c r="D108" s="189" t="s">
        <v>74</v>
      </c>
      <c r="E108" s="190" t="s">
        <v>291</v>
      </c>
      <c r="F108" s="190" t="s">
        <v>1157</v>
      </c>
      <c r="G108" s="176"/>
      <c r="H108" s="176"/>
      <c r="I108" s="179"/>
      <c r="J108" s="191">
        <f>BK108</f>
        <v>0</v>
      </c>
      <c r="K108" s="176"/>
      <c r="L108" s="181"/>
      <c r="M108" s="182"/>
      <c r="N108" s="183"/>
      <c r="O108" s="183"/>
      <c r="P108" s="184">
        <f>SUM(P109:P114)</f>
        <v>0</v>
      </c>
      <c r="Q108" s="183"/>
      <c r="R108" s="184">
        <f>SUM(R109:R114)</f>
        <v>2.3723840000000003</v>
      </c>
      <c r="S108" s="183"/>
      <c r="T108" s="185">
        <f>SUM(T109:T114)</f>
        <v>0.0248</v>
      </c>
      <c r="AR108" s="186" t="s">
        <v>24</v>
      </c>
      <c r="AT108" s="187" t="s">
        <v>74</v>
      </c>
      <c r="AU108" s="187" t="s">
        <v>24</v>
      </c>
      <c r="AY108" s="186" t="s">
        <v>205</v>
      </c>
      <c r="BK108" s="188">
        <f>SUM(BK109:BK114)</f>
        <v>0</v>
      </c>
    </row>
    <row r="109" spans="2:65" s="1" customFormat="1" ht="31.5" customHeight="1">
      <c r="B109" s="40"/>
      <c r="C109" s="192" t="s">
        <v>315</v>
      </c>
      <c r="D109" s="192" t="s">
        <v>208</v>
      </c>
      <c r="E109" s="193" t="s">
        <v>2751</v>
      </c>
      <c r="F109" s="194" t="s">
        <v>2752</v>
      </c>
      <c r="G109" s="195" t="s">
        <v>500</v>
      </c>
      <c r="H109" s="196">
        <v>12.46</v>
      </c>
      <c r="I109" s="197"/>
      <c r="J109" s="198">
        <f>ROUND(I109*H109,2)</f>
        <v>0</v>
      </c>
      <c r="K109" s="194" t="s">
        <v>466</v>
      </c>
      <c r="L109" s="60"/>
      <c r="M109" s="199" t="s">
        <v>22</v>
      </c>
      <c r="N109" s="205" t="s">
        <v>46</v>
      </c>
      <c r="O109" s="41"/>
      <c r="P109" s="206">
        <f>O109*H109</f>
        <v>0</v>
      </c>
      <c r="Q109" s="206">
        <v>0.1295</v>
      </c>
      <c r="R109" s="206">
        <f>Q109*H109</f>
        <v>1.6135700000000002</v>
      </c>
      <c r="S109" s="206">
        <v>0</v>
      </c>
      <c r="T109" s="207">
        <f>S109*H109</f>
        <v>0</v>
      </c>
      <c r="AR109" s="23" t="s">
        <v>266</v>
      </c>
      <c r="AT109" s="23" t="s">
        <v>208</v>
      </c>
      <c r="AU109" s="23" t="s">
        <v>84</v>
      </c>
      <c r="AY109" s="23" t="s">
        <v>205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24</v>
      </c>
      <c r="BK109" s="204">
        <f>ROUND(I109*H109,2)</f>
        <v>0</v>
      </c>
      <c r="BL109" s="23" t="s">
        <v>266</v>
      </c>
      <c r="BM109" s="23" t="s">
        <v>3885</v>
      </c>
    </row>
    <row r="110" spans="2:51" s="12" customFormat="1" ht="13.5">
      <c r="B110" s="220"/>
      <c r="C110" s="221"/>
      <c r="D110" s="222" t="s">
        <v>255</v>
      </c>
      <c r="E110" s="223" t="s">
        <v>22</v>
      </c>
      <c r="F110" s="224" t="s">
        <v>3886</v>
      </c>
      <c r="G110" s="221"/>
      <c r="H110" s="225">
        <v>12.46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255</v>
      </c>
      <c r="AU110" s="231" t="s">
        <v>84</v>
      </c>
      <c r="AV110" s="12" t="s">
        <v>84</v>
      </c>
      <c r="AW110" s="12" t="s">
        <v>39</v>
      </c>
      <c r="AX110" s="12" t="s">
        <v>24</v>
      </c>
      <c r="AY110" s="231" t="s">
        <v>205</v>
      </c>
    </row>
    <row r="111" spans="2:65" s="1" customFormat="1" ht="22.5" customHeight="1">
      <c r="B111" s="40"/>
      <c r="C111" s="238" t="s">
        <v>10</v>
      </c>
      <c r="D111" s="238" t="s">
        <v>202</v>
      </c>
      <c r="E111" s="239" t="s">
        <v>3887</v>
      </c>
      <c r="F111" s="240" t="s">
        <v>3888</v>
      </c>
      <c r="G111" s="241" t="s">
        <v>514</v>
      </c>
      <c r="H111" s="242">
        <v>13.083</v>
      </c>
      <c r="I111" s="243"/>
      <c r="J111" s="244">
        <f>ROUND(I111*H111,2)</f>
        <v>0</v>
      </c>
      <c r="K111" s="240" t="s">
        <v>466</v>
      </c>
      <c r="L111" s="245"/>
      <c r="M111" s="246" t="s">
        <v>22</v>
      </c>
      <c r="N111" s="247" t="s">
        <v>46</v>
      </c>
      <c r="O111" s="41"/>
      <c r="P111" s="206">
        <f>O111*H111</f>
        <v>0</v>
      </c>
      <c r="Q111" s="206">
        <v>0.058</v>
      </c>
      <c r="R111" s="206">
        <f>Q111*H111</f>
        <v>0.7588140000000001</v>
      </c>
      <c r="S111" s="206">
        <v>0</v>
      </c>
      <c r="T111" s="207">
        <f>S111*H111</f>
        <v>0</v>
      </c>
      <c r="AR111" s="23" t="s">
        <v>286</v>
      </c>
      <c r="AT111" s="23" t="s">
        <v>202</v>
      </c>
      <c r="AU111" s="23" t="s">
        <v>84</v>
      </c>
      <c r="AY111" s="23" t="s">
        <v>205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24</v>
      </c>
      <c r="BK111" s="204">
        <f>ROUND(I111*H111,2)</f>
        <v>0</v>
      </c>
      <c r="BL111" s="23" t="s">
        <v>266</v>
      </c>
      <c r="BM111" s="23" t="s">
        <v>3889</v>
      </c>
    </row>
    <row r="112" spans="2:51" s="12" customFormat="1" ht="13.5">
      <c r="B112" s="220"/>
      <c r="C112" s="221"/>
      <c r="D112" s="222" t="s">
        <v>255</v>
      </c>
      <c r="E112" s="221"/>
      <c r="F112" s="224" t="s">
        <v>3890</v>
      </c>
      <c r="G112" s="221"/>
      <c r="H112" s="225">
        <v>13.083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255</v>
      </c>
      <c r="AU112" s="231" t="s">
        <v>84</v>
      </c>
      <c r="AV112" s="12" t="s">
        <v>84</v>
      </c>
      <c r="AW112" s="12" t="s">
        <v>6</v>
      </c>
      <c r="AX112" s="12" t="s">
        <v>24</v>
      </c>
      <c r="AY112" s="231" t="s">
        <v>205</v>
      </c>
    </row>
    <row r="113" spans="2:65" s="1" customFormat="1" ht="22.5" customHeight="1">
      <c r="B113" s="40"/>
      <c r="C113" s="192" t="s">
        <v>253</v>
      </c>
      <c r="D113" s="192" t="s">
        <v>208</v>
      </c>
      <c r="E113" s="193" t="s">
        <v>3891</v>
      </c>
      <c r="F113" s="194" t="s">
        <v>3892</v>
      </c>
      <c r="G113" s="195" t="s">
        <v>500</v>
      </c>
      <c r="H113" s="196">
        <v>10</v>
      </c>
      <c r="I113" s="197"/>
      <c r="J113" s="198">
        <f>ROUND(I113*H113,2)</f>
        <v>0</v>
      </c>
      <c r="K113" s="194" t="s">
        <v>466</v>
      </c>
      <c r="L113" s="60"/>
      <c r="M113" s="199" t="s">
        <v>22</v>
      </c>
      <c r="N113" s="205" t="s">
        <v>46</v>
      </c>
      <c r="O113" s="41"/>
      <c r="P113" s="206">
        <f>O113*H113</f>
        <v>0</v>
      </c>
      <c r="Q113" s="206">
        <v>0</v>
      </c>
      <c r="R113" s="206">
        <f>Q113*H113</f>
        <v>0</v>
      </c>
      <c r="S113" s="206">
        <v>0.00248</v>
      </c>
      <c r="T113" s="207">
        <f>S113*H113</f>
        <v>0.0248</v>
      </c>
      <c r="AR113" s="23" t="s">
        <v>266</v>
      </c>
      <c r="AT113" s="23" t="s">
        <v>208</v>
      </c>
      <c r="AU113" s="23" t="s">
        <v>84</v>
      </c>
      <c r="AY113" s="23" t="s">
        <v>205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24</v>
      </c>
      <c r="BK113" s="204">
        <f>ROUND(I113*H113,2)</f>
        <v>0</v>
      </c>
      <c r="BL113" s="23" t="s">
        <v>266</v>
      </c>
      <c r="BM113" s="23" t="s">
        <v>3893</v>
      </c>
    </row>
    <row r="114" spans="2:51" s="12" customFormat="1" ht="13.5">
      <c r="B114" s="220"/>
      <c r="C114" s="221"/>
      <c r="D114" s="210" t="s">
        <v>255</v>
      </c>
      <c r="E114" s="232" t="s">
        <v>22</v>
      </c>
      <c r="F114" s="233" t="s">
        <v>3894</v>
      </c>
      <c r="G114" s="221"/>
      <c r="H114" s="234">
        <v>10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255</v>
      </c>
      <c r="AU114" s="231" t="s">
        <v>84</v>
      </c>
      <c r="AV114" s="12" t="s">
        <v>84</v>
      </c>
      <c r="AW114" s="12" t="s">
        <v>39</v>
      </c>
      <c r="AX114" s="12" t="s">
        <v>24</v>
      </c>
      <c r="AY114" s="231" t="s">
        <v>205</v>
      </c>
    </row>
    <row r="115" spans="2:63" s="10" customFormat="1" ht="29.85" customHeight="1">
      <c r="B115" s="175"/>
      <c r="C115" s="176"/>
      <c r="D115" s="189" t="s">
        <v>74</v>
      </c>
      <c r="E115" s="190" t="s">
        <v>1409</v>
      </c>
      <c r="F115" s="190" t="s">
        <v>1410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P116</f>
        <v>0</v>
      </c>
      <c r="Q115" s="183"/>
      <c r="R115" s="184">
        <f>R116</f>
        <v>0</v>
      </c>
      <c r="S115" s="183"/>
      <c r="T115" s="185">
        <f>T116</f>
        <v>0</v>
      </c>
      <c r="AR115" s="186" t="s">
        <v>24</v>
      </c>
      <c r="AT115" s="187" t="s">
        <v>74</v>
      </c>
      <c r="AU115" s="187" t="s">
        <v>24</v>
      </c>
      <c r="AY115" s="186" t="s">
        <v>205</v>
      </c>
      <c r="BK115" s="188">
        <f>BK116</f>
        <v>0</v>
      </c>
    </row>
    <row r="116" spans="2:65" s="1" customFormat="1" ht="22.5" customHeight="1">
      <c r="B116" s="40"/>
      <c r="C116" s="192" t="s">
        <v>328</v>
      </c>
      <c r="D116" s="192" t="s">
        <v>208</v>
      </c>
      <c r="E116" s="193" t="s">
        <v>3895</v>
      </c>
      <c r="F116" s="194" t="s">
        <v>3896</v>
      </c>
      <c r="G116" s="195" t="s">
        <v>485</v>
      </c>
      <c r="H116" s="196">
        <v>7.908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3897</v>
      </c>
    </row>
    <row r="117" spans="2:63" s="10" customFormat="1" ht="37.35" customHeight="1">
      <c r="B117" s="175"/>
      <c r="C117" s="176"/>
      <c r="D117" s="177" t="s">
        <v>74</v>
      </c>
      <c r="E117" s="178" t="s">
        <v>246</v>
      </c>
      <c r="F117" s="178" t="s">
        <v>247</v>
      </c>
      <c r="G117" s="176"/>
      <c r="H117" s="176"/>
      <c r="I117" s="179"/>
      <c r="J117" s="180">
        <f>BK117</f>
        <v>0</v>
      </c>
      <c r="K117" s="176"/>
      <c r="L117" s="181"/>
      <c r="M117" s="182"/>
      <c r="N117" s="183"/>
      <c r="O117" s="183"/>
      <c r="P117" s="184">
        <f>P118</f>
        <v>0</v>
      </c>
      <c r="Q117" s="183"/>
      <c r="R117" s="184">
        <f>R118</f>
        <v>0</v>
      </c>
      <c r="S117" s="183"/>
      <c r="T117" s="185">
        <f>T118</f>
        <v>0</v>
      </c>
      <c r="AR117" s="186" t="s">
        <v>84</v>
      </c>
      <c r="AT117" s="187" t="s">
        <v>74</v>
      </c>
      <c r="AU117" s="187" t="s">
        <v>75</v>
      </c>
      <c r="AY117" s="186" t="s">
        <v>205</v>
      </c>
      <c r="BK117" s="188">
        <f>BK118</f>
        <v>0</v>
      </c>
    </row>
    <row r="118" spans="2:63" s="10" customFormat="1" ht="19.9" customHeight="1">
      <c r="B118" s="175"/>
      <c r="C118" s="176"/>
      <c r="D118" s="189" t="s">
        <v>74</v>
      </c>
      <c r="E118" s="190" t="s">
        <v>1985</v>
      </c>
      <c r="F118" s="190" t="s">
        <v>1986</v>
      </c>
      <c r="G118" s="176"/>
      <c r="H118" s="176"/>
      <c r="I118" s="179"/>
      <c r="J118" s="191">
        <f>BK118</f>
        <v>0</v>
      </c>
      <c r="K118" s="176"/>
      <c r="L118" s="181"/>
      <c r="M118" s="182"/>
      <c r="N118" s="183"/>
      <c r="O118" s="183"/>
      <c r="P118" s="184">
        <f>SUM(P119:P127)</f>
        <v>0</v>
      </c>
      <c r="Q118" s="183"/>
      <c r="R118" s="184">
        <f>SUM(R119:R127)</f>
        <v>0</v>
      </c>
      <c r="S118" s="183"/>
      <c r="T118" s="185">
        <f>SUM(T119:T127)</f>
        <v>0</v>
      </c>
      <c r="AR118" s="186" t="s">
        <v>84</v>
      </c>
      <c r="AT118" s="187" t="s">
        <v>74</v>
      </c>
      <c r="AU118" s="187" t="s">
        <v>24</v>
      </c>
      <c r="AY118" s="186" t="s">
        <v>205</v>
      </c>
      <c r="BK118" s="188">
        <f>SUM(BK119:BK127)</f>
        <v>0</v>
      </c>
    </row>
    <row r="119" spans="2:65" s="1" customFormat="1" ht="31.5" customHeight="1">
      <c r="B119" s="40"/>
      <c r="C119" s="192" t="s">
        <v>333</v>
      </c>
      <c r="D119" s="192" t="s">
        <v>208</v>
      </c>
      <c r="E119" s="193" t="s">
        <v>1988</v>
      </c>
      <c r="F119" s="194" t="s">
        <v>3898</v>
      </c>
      <c r="G119" s="195" t="s">
        <v>1990</v>
      </c>
      <c r="H119" s="196">
        <v>249.48</v>
      </c>
      <c r="I119" s="197"/>
      <c r="J119" s="198">
        <f>ROUND(I119*H119,2)</f>
        <v>0</v>
      </c>
      <c r="K119" s="194" t="s">
        <v>22</v>
      </c>
      <c r="L119" s="60"/>
      <c r="M119" s="199" t="s">
        <v>22</v>
      </c>
      <c r="N119" s="205" t="s">
        <v>46</v>
      </c>
      <c r="O119" s="41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23" t="s">
        <v>253</v>
      </c>
      <c r="AT119" s="23" t="s">
        <v>208</v>
      </c>
      <c r="AU119" s="23" t="s">
        <v>84</v>
      </c>
      <c r="AY119" s="23" t="s">
        <v>205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24</v>
      </c>
      <c r="BK119" s="204">
        <f>ROUND(I119*H119,2)</f>
        <v>0</v>
      </c>
      <c r="BL119" s="23" t="s">
        <v>253</v>
      </c>
      <c r="BM119" s="23" t="s">
        <v>3899</v>
      </c>
    </row>
    <row r="120" spans="2:51" s="12" customFormat="1" ht="13.5">
      <c r="B120" s="220"/>
      <c r="C120" s="221"/>
      <c r="D120" s="222" t="s">
        <v>255</v>
      </c>
      <c r="E120" s="223" t="s">
        <v>22</v>
      </c>
      <c r="F120" s="224" t="s">
        <v>3900</v>
      </c>
      <c r="G120" s="221"/>
      <c r="H120" s="225">
        <v>249.48</v>
      </c>
      <c r="I120" s="226"/>
      <c r="J120" s="221"/>
      <c r="K120" s="221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255</v>
      </c>
      <c r="AU120" s="231" t="s">
        <v>84</v>
      </c>
      <c r="AV120" s="12" t="s">
        <v>84</v>
      </c>
      <c r="AW120" s="12" t="s">
        <v>39</v>
      </c>
      <c r="AX120" s="12" t="s">
        <v>24</v>
      </c>
      <c r="AY120" s="231" t="s">
        <v>205</v>
      </c>
    </row>
    <row r="121" spans="2:65" s="1" customFormat="1" ht="22.5" customHeight="1">
      <c r="B121" s="40"/>
      <c r="C121" s="192" t="s">
        <v>338</v>
      </c>
      <c r="D121" s="192" t="s">
        <v>208</v>
      </c>
      <c r="E121" s="193" t="s">
        <v>1995</v>
      </c>
      <c r="F121" s="194" t="s">
        <v>3901</v>
      </c>
      <c r="G121" s="195" t="s">
        <v>494</v>
      </c>
      <c r="H121" s="196">
        <v>22.428</v>
      </c>
      <c r="I121" s="197"/>
      <c r="J121" s="198">
        <f>ROUND(I121*H121,2)</f>
        <v>0</v>
      </c>
      <c r="K121" s="194" t="s">
        <v>22</v>
      </c>
      <c r="L121" s="60"/>
      <c r="M121" s="199" t="s">
        <v>22</v>
      </c>
      <c r="N121" s="205" t="s">
        <v>46</v>
      </c>
      <c r="O121" s="41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3" t="s">
        <v>253</v>
      </c>
      <c r="AT121" s="23" t="s">
        <v>208</v>
      </c>
      <c r="AU121" s="23" t="s">
        <v>84</v>
      </c>
      <c r="AY121" s="23" t="s">
        <v>205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24</v>
      </c>
      <c r="BK121" s="204">
        <f>ROUND(I121*H121,2)</f>
        <v>0</v>
      </c>
      <c r="BL121" s="23" t="s">
        <v>253</v>
      </c>
      <c r="BM121" s="23" t="s">
        <v>3902</v>
      </c>
    </row>
    <row r="122" spans="2:51" s="12" customFormat="1" ht="13.5">
      <c r="B122" s="220"/>
      <c r="C122" s="221"/>
      <c r="D122" s="222" t="s">
        <v>255</v>
      </c>
      <c r="E122" s="223" t="s">
        <v>22</v>
      </c>
      <c r="F122" s="224" t="s">
        <v>3903</v>
      </c>
      <c r="G122" s="221"/>
      <c r="H122" s="225">
        <v>22.428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255</v>
      </c>
      <c r="AU122" s="231" t="s">
        <v>84</v>
      </c>
      <c r="AV122" s="12" t="s">
        <v>84</v>
      </c>
      <c r="AW122" s="12" t="s">
        <v>39</v>
      </c>
      <c r="AX122" s="12" t="s">
        <v>24</v>
      </c>
      <c r="AY122" s="231" t="s">
        <v>205</v>
      </c>
    </row>
    <row r="123" spans="2:65" s="1" customFormat="1" ht="31.5" customHeight="1">
      <c r="B123" s="40"/>
      <c r="C123" s="192" t="s">
        <v>343</v>
      </c>
      <c r="D123" s="192" t="s">
        <v>208</v>
      </c>
      <c r="E123" s="193" t="s">
        <v>2001</v>
      </c>
      <c r="F123" s="194" t="s">
        <v>3904</v>
      </c>
      <c r="G123" s="195" t="s">
        <v>1764</v>
      </c>
      <c r="H123" s="196">
        <v>18</v>
      </c>
      <c r="I123" s="197"/>
      <c r="J123" s="198">
        <f>ROUND(I123*H123,2)</f>
        <v>0</v>
      </c>
      <c r="K123" s="194" t="s">
        <v>22</v>
      </c>
      <c r="L123" s="60"/>
      <c r="M123" s="199" t="s">
        <v>22</v>
      </c>
      <c r="N123" s="205" t="s">
        <v>46</v>
      </c>
      <c r="O123" s="41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3" t="s">
        <v>253</v>
      </c>
      <c r="AT123" s="23" t="s">
        <v>208</v>
      </c>
      <c r="AU123" s="23" t="s">
        <v>84</v>
      </c>
      <c r="AY123" s="23" t="s">
        <v>205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24</v>
      </c>
      <c r="BK123" s="204">
        <f>ROUND(I123*H123,2)</f>
        <v>0</v>
      </c>
      <c r="BL123" s="23" t="s">
        <v>253</v>
      </c>
      <c r="BM123" s="23" t="s">
        <v>3905</v>
      </c>
    </row>
    <row r="124" spans="2:65" s="1" customFormat="1" ht="22.5" customHeight="1">
      <c r="B124" s="40"/>
      <c r="C124" s="192" t="s">
        <v>9</v>
      </c>
      <c r="D124" s="192" t="s">
        <v>208</v>
      </c>
      <c r="E124" s="193" t="s">
        <v>2006</v>
      </c>
      <c r="F124" s="194" t="s">
        <v>3906</v>
      </c>
      <c r="G124" s="195" t="s">
        <v>252</v>
      </c>
      <c r="H124" s="196">
        <v>1</v>
      </c>
      <c r="I124" s="197"/>
      <c r="J124" s="198">
        <f>ROUND(I124*H124,2)</f>
        <v>0</v>
      </c>
      <c r="K124" s="194" t="s">
        <v>22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253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253</v>
      </c>
      <c r="BM124" s="23" t="s">
        <v>3907</v>
      </c>
    </row>
    <row r="125" spans="2:51" s="12" customFormat="1" ht="13.5">
      <c r="B125" s="220"/>
      <c r="C125" s="221"/>
      <c r="D125" s="222" t="s">
        <v>255</v>
      </c>
      <c r="E125" s="223" t="s">
        <v>22</v>
      </c>
      <c r="F125" s="224" t="s">
        <v>24</v>
      </c>
      <c r="G125" s="221"/>
      <c r="H125" s="225">
        <v>1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255</v>
      </c>
      <c r="AU125" s="231" t="s">
        <v>84</v>
      </c>
      <c r="AV125" s="12" t="s">
        <v>84</v>
      </c>
      <c r="AW125" s="12" t="s">
        <v>39</v>
      </c>
      <c r="AX125" s="12" t="s">
        <v>24</v>
      </c>
      <c r="AY125" s="231" t="s">
        <v>205</v>
      </c>
    </row>
    <row r="126" spans="2:65" s="1" customFormat="1" ht="22.5" customHeight="1">
      <c r="B126" s="40"/>
      <c r="C126" s="192" t="s">
        <v>352</v>
      </c>
      <c r="D126" s="192" t="s">
        <v>208</v>
      </c>
      <c r="E126" s="193" t="s">
        <v>2011</v>
      </c>
      <c r="F126" s="194" t="s">
        <v>3908</v>
      </c>
      <c r="G126" s="195" t="s">
        <v>252</v>
      </c>
      <c r="H126" s="196">
        <v>1</v>
      </c>
      <c r="I126" s="197"/>
      <c r="J126" s="198">
        <f>ROUND(I126*H126,2)</f>
        <v>0</v>
      </c>
      <c r="K126" s="194" t="s">
        <v>22</v>
      </c>
      <c r="L126" s="60"/>
      <c r="M126" s="199" t="s">
        <v>22</v>
      </c>
      <c r="N126" s="205" t="s">
        <v>46</v>
      </c>
      <c r="O126" s="41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23" t="s">
        <v>253</v>
      </c>
      <c r="AT126" s="23" t="s">
        <v>208</v>
      </c>
      <c r="AU126" s="23" t="s">
        <v>84</v>
      </c>
      <c r="AY126" s="23" t="s">
        <v>205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24</v>
      </c>
      <c r="BK126" s="204">
        <f>ROUND(I126*H126,2)</f>
        <v>0</v>
      </c>
      <c r="BL126" s="23" t="s">
        <v>253</v>
      </c>
      <c r="BM126" s="23" t="s">
        <v>3909</v>
      </c>
    </row>
    <row r="127" spans="2:65" s="1" customFormat="1" ht="22.5" customHeight="1">
      <c r="B127" s="40"/>
      <c r="C127" s="192" t="s">
        <v>357</v>
      </c>
      <c r="D127" s="192" t="s">
        <v>208</v>
      </c>
      <c r="E127" s="193" t="s">
        <v>2495</v>
      </c>
      <c r="F127" s="194" t="s">
        <v>2496</v>
      </c>
      <c r="G127" s="195" t="s">
        <v>1453</v>
      </c>
      <c r="H127" s="259"/>
      <c r="I127" s="197"/>
      <c r="J127" s="198">
        <f>ROUND(I127*H127,2)</f>
        <v>0</v>
      </c>
      <c r="K127" s="194" t="s">
        <v>466</v>
      </c>
      <c r="L127" s="60"/>
      <c r="M127" s="199" t="s">
        <v>22</v>
      </c>
      <c r="N127" s="200" t="s">
        <v>46</v>
      </c>
      <c r="O127" s="201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253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253</v>
      </c>
      <c r="BM127" s="23" t="s">
        <v>3910</v>
      </c>
    </row>
    <row r="128" spans="2:12" s="1" customFormat="1" ht="6.95" customHeight="1">
      <c r="B128" s="55"/>
      <c r="C128" s="56"/>
      <c r="D128" s="56"/>
      <c r="E128" s="56"/>
      <c r="F128" s="56"/>
      <c r="G128" s="56"/>
      <c r="H128" s="56"/>
      <c r="I128" s="138"/>
      <c r="J128" s="56"/>
      <c r="K128" s="56"/>
      <c r="L128" s="60"/>
    </row>
  </sheetData>
  <sheetProtection password="CC35" sheet="1" objects="1" scenarios="1" formatCells="0" formatColumns="0" formatRows="0" sort="0" autoFilter="0"/>
  <autoFilter ref="C83:K127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172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3911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ROUND(SUM(BE81:BE103),2)</f>
        <v>0</v>
      </c>
      <c r="G30" s="41"/>
      <c r="H30" s="41"/>
      <c r="I30" s="130">
        <v>0.21</v>
      </c>
      <c r="J30" s="129">
        <f>ROUND(ROUND((SUM(BE81:BE103)),2)*I30,2)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ROUND(SUM(BF81:BF103),2)</f>
        <v>0</v>
      </c>
      <c r="G31" s="41"/>
      <c r="H31" s="41"/>
      <c r="I31" s="130">
        <v>0.15</v>
      </c>
      <c r="J31" s="129">
        <f>ROUND(ROUND((SUM(BF81:BF103)),2)*I31,2)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ROUND(SUM(BG81:BG103),2)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ROUND(SUM(BH81:BH103),2)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ROUND(SUM(BI81:BI103),2)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30 - SO 25-Vedlejší rozpočtové náklady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3912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8" customFormat="1" ht="19.9" customHeight="1">
      <c r="B58" s="155"/>
      <c r="C58" s="156"/>
      <c r="D58" s="157" t="s">
        <v>3913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8" customFormat="1" ht="19.9" customHeight="1">
      <c r="B59" s="155"/>
      <c r="C59" s="156"/>
      <c r="D59" s="157" t="s">
        <v>3914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11" s="8" customFormat="1" ht="19.9" customHeight="1">
      <c r="B60" s="155"/>
      <c r="C60" s="156"/>
      <c r="D60" s="157" t="s">
        <v>3915</v>
      </c>
      <c r="E60" s="158"/>
      <c r="F60" s="158"/>
      <c r="G60" s="158"/>
      <c r="H60" s="158"/>
      <c r="I60" s="159"/>
      <c r="J60" s="160">
        <f>J98</f>
        <v>0</v>
      </c>
      <c r="K60" s="161"/>
    </row>
    <row r="61" spans="2:11" s="8" customFormat="1" ht="19.9" customHeight="1">
      <c r="B61" s="155"/>
      <c r="C61" s="156"/>
      <c r="D61" s="157" t="s">
        <v>3916</v>
      </c>
      <c r="E61" s="158"/>
      <c r="F61" s="158"/>
      <c r="G61" s="158"/>
      <c r="H61" s="158"/>
      <c r="I61" s="159"/>
      <c r="J61" s="160">
        <f>J101</f>
        <v>0</v>
      </c>
      <c r="K61" s="161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12" s="1" customFormat="1" ht="36.95" customHeight="1">
      <c r="B68" s="40"/>
      <c r="C68" s="61" t="s">
        <v>188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22.5" customHeight="1">
      <c r="B71" s="40"/>
      <c r="C71" s="62"/>
      <c r="D71" s="62"/>
      <c r="E71" s="385" t="str">
        <f>E7</f>
        <v>Rekonstrukce a dostavba Střediska volného času</v>
      </c>
      <c r="F71" s="386"/>
      <c r="G71" s="386"/>
      <c r="H71" s="386"/>
      <c r="I71" s="162"/>
      <c r="J71" s="62"/>
      <c r="K71" s="62"/>
      <c r="L71" s="60"/>
    </row>
    <row r="72" spans="2:12" s="1" customFormat="1" ht="14.45" customHeight="1">
      <c r="B72" s="40"/>
      <c r="C72" s="64" t="s">
        <v>179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23.25" customHeight="1">
      <c r="B73" s="40"/>
      <c r="C73" s="62"/>
      <c r="D73" s="62"/>
      <c r="E73" s="361" t="str">
        <f>E9</f>
        <v>TRUTNOV 30 - SO 25-Vedlejší rozpočtové náklady</v>
      </c>
      <c r="F73" s="387"/>
      <c r="G73" s="387"/>
      <c r="H73" s="387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8" customHeight="1">
      <c r="B75" s="40"/>
      <c r="C75" s="64" t="s">
        <v>25</v>
      </c>
      <c r="D75" s="62"/>
      <c r="E75" s="62"/>
      <c r="F75" s="163" t="str">
        <f>F12</f>
        <v>Trutnov Na Nivách 568</v>
      </c>
      <c r="G75" s="62"/>
      <c r="H75" s="62"/>
      <c r="I75" s="164" t="s">
        <v>27</v>
      </c>
      <c r="J75" s="72" t="str">
        <f>IF(J12="","",J12)</f>
        <v>7. 1. 2017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3.5">
      <c r="B77" s="40"/>
      <c r="C77" s="64" t="s">
        <v>31</v>
      </c>
      <c r="D77" s="62"/>
      <c r="E77" s="62"/>
      <c r="F77" s="163" t="str">
        <f>E15</f>
        <v>Město Trutnov</v>
      </c>
      <c r="G77" s="62"/>
      <c r="H77" s="62"/>
      <c r="I77" s="164" t="s">
        <v>37</v>
      </c>
      <c r="J77" s="163" t="str">
        <f>E21</f>
        <v>JIKA CZ  Hradec Králové</v>
      </c>
      <c r="K77" s="62"/>
      <c r="L77" s="60"/>
    </row>
    <row r="78" spans="2:12" s="1" customFormat="1" ht="14.45" customHeight="1">
      <c r="B78" s="40"/>
      <c r="C78" s="64" t="s">
        <v>35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189</v>
      </c>
      <c r="D80" s="167" t="s">
        <v>60</v>
      </c>
      <c r="E80" s="167" t="s">
        <v>56</v>
      </c>
      <c r="F80" s="167" t="s">
        <v>190</v>
      </c>
      <c r="G80" s="167" t="s">
        <v>191</v>
      </c>
      <c r="H80" s="167" t="s">
        <v>192</v>
      </c>
      <c r="I80" s="168" t="s">
        <v>193</v>
      </c>
      <c r="J80" s="167" t="s">
        <v>183</v>
      </c>
      <c r="K80" s="169" t="s">
        <v>194</v>
      </c>
      <c r="L80" s="170"/>
      <c r="M80" s="80" t="s">
        <v>195</v>
      </c>
      <c r="N80" s="81" t="s">
        <v>45</v>
      </c>
      <c r="O80" s="81" t="s">
        <v>196</v>
      </c>
      <c r="P80" s="81" t="s">
        <v>197</v>
      </c>
      <c r="Q80" s="81" t="s">
        <v>198</v>
      </c>
      <c r="R80" s="81" t="s">
        <v>199</v>
      </c>
      <c r="S80" s="81" t="s">
        <v>200</v>
      </c>
      <c r="T80" s="82" t="s">
        <v>201</v>
      </c>
    </row>
    <row r="81" spans="2:63" s="1" customFormat="1" ht="29.25" customHeight="1">
      <c r="B81" s="40"/>
      <c r="C81" s="86" t="s">
        <v>184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0</v>
      </c>
      <c r="S81" s="84"/>
      <c r="T81" s="173">
        <f>T82</f>
        <v>0</v>
      </c>
      <c r="AT81" s="23" t="s">
        <v>74</v>
      </c>
      <c r="AU81" s="23" t="s">
        <v>185</v>
      </c>
      <c r="BK81" s="174">
        <f>BK82</f>
        <v>0</v>
      </c>
    </row>
    <row r="82" spans="2:63" s="10" customFormat="1" ht="37.35" customHeight="1">
      <c r="B82" s="175"/>
      <c r="C82" s="176"/>
      <c r="D82" s="177" t="s">
        <v>74</v>
      </c>
      <c r="E82" s="178" t="s">
        <v>3917</v>
      </c>
      <c r="F82" s="178" t="s">
        <v>3918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P83+P93+P98+P101</f>
        <v>0</v>
      </c>
      <c r="Q82" s="183"/>
      <c r="R82" s="184">
        <f>R83+R93+R98+R101</f>
        <v>0</v>
      </c>
      <c r="S82" s="183"/>
      <c r="T82" s="185">
        <f>T83+T93+T98+T101</f>
        <v>0</v>
      </c>
      <c r="AR82" s="186" t="s">
        <v>271</v>
      </c>
      <c r="AT82" s="187" t="s">
        <v>74</v>
      </c>
      <c r="AU82" s="187" t="s">
        <v>75</v>
      </c>
      <c r="AY82" s="186" t="s">
        <v>205</v>
      </c>
      <c r="BK82" s="188">
        <f>BK83+BK93+BK98+BK101</f>
        <v>0</v>
      </c>
    </row>
    <row r="83" spans="2:63" s="10" customFormat="1" ht="19.9" customHeight="1">
      <c r="B83" s="175"/>
      <c r="C83" s="176"/>
      <c r="D83" s="189" t="s">
        <v>74</v>
      </c>
      <c r="E83" s="190" t="s">
        <v>3919</v>
      </c>
      <c r="F83" s="190" t="s">
        <v>3920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SUM(P84:P92)</f>
        <v>0</v>
      </c>
      <c r="Q83" s="183"/>
      <c r="R83" s="184">
        <f>SUM(R84:R92)</f>
        <v>0</v>
      </c>
      <c r="S83" s="183"/>
      <c r="T83" s="185">
        <f>SUM(T84:T92)</f>
        <v>0</v>
      </c>
      <c r="AR83" s="186" t="s">
        <v>271</v>
      </c>
      <c r="AT83" s="187" t="s">
        <v>74</v>
      </c>
      <c r="AU83" s="187" t="s">
        <v>24</v>
      </c>
      <c r="AY83" s="186" t="s">
        <v>205</v>
      </c>
      <c r="BK83" s="188">
        <f>SUM(BK84:BK92)</f>
        <v>0</v>
      </c>
    </row>
    <row r="84" spans="2:65" s="1" customFormat="1" ht="22.5" customHeight="1">
      <c r="B84" s="40"/>
      <c r="C84" s="192" t="s">
        <v>24</v>
      </c>
      <c r="D84" s="192" t="s">
        <v>208</v>
      </c>
      <c r="E84" s="193" t="s">
        <v>3921</v>
      </c>
      <c r="F84" s="194" t="s">
        <v>3922</v>
      </c>
      <c r="G84" s="195" t="s">
        <v>1693</v>
      </c>
      <c r="H84" s="196">
        <v>1</v>
      </c>
      <c r="I84" s="197"/>
      <c r="J84" s="198">
        <f aca="true" t="shared" si="0" ref="J84:J92">ROUND(I84*H84,2)</f>
        <v>0</v>
      </c>
      <c r="K84" s="194" t="s">
        <v>466</v>
      </c>
      <c r="L84" s="60"/>
      <c r="M84" s="199" t="s">
        <v>22</v>
      </c>
      <c r="N84" s="205" t="s">
        <v>46</v>
      </c>
      <c r="O84" s="41"/>
      <c r="P84" s="206">
        <f aca="true" t="shared" si="1" ref="P84:P92">O84*H84</f>
        <v>0</v>
      </c>
      <c r="Q84" s="206">
        <v>0</v>
      </c>
      <c r="R84" s="206">
        <f aca="true" t="shared" si="2" ref="R84:R92">Q84*H84</f>
        <v>0</v>
      </c>
      <c r="S84" s="206">
        <v>0</v>
      </c>
      <c r="T84" s="207">
        <f aca="true" t="shared" si="3" ref="T84:T92">S84*H84</f>
        <v>0</v>
      </c>
      <c r="AR84" s="23" t="s">
        <v>3923</v>
      </c>
      <c r="AT84" s="23" t="s">
        <v>208</v>
      </c>
      <c r="AU84" s="23" t="s">
        <v>84</v>
      </c>
      <c r="AY84" s="23" t="s">
        <v>205</v>
      </c>
      <c r="BE84" s="204">
        <f aca="true" t="shared" si="4" ref="BE84:BE92">IF(N84="základní",J84,0)</f>
        <v>0</v>
      </c>
      <c r="BF84" s="204">
        <f aca="true" t="shared" si="5" ref="BF84:BF92">IF(N84="snížená",J84,0)</f>
        <v>0</v>
      </c>
      <c r="BG84" s="204">
        <f aca="true" t="shared" si="6" ref="BG84:BG92">IF(N84="zákl. přenesená",J84,0)</f>
        <v>0</v>
      </c>
      <c r="BH84" s="204">
        <f aca="true" t="shared" si="7" ref="BH84:BH92">IF(N84="sníž. přenesená",J84,0)</f>
        <v>0</v>
      </c>
      <c r="BI84" s="204">
        <f aca="true" t="shared" si="8" ref="BI84:BI92">IF(N84="nulová",J84,0)</f>
        <v>0</v>
      </c>
      <c r="BJ84" s="23" t="s">
        <v>24</v>
      </c>
      <c r="BK84" s="204">
        <f aca="true" t="shared" si="9" ref="BK84:BK92">ROUND(I84*H84,2)</f>
        <v>0</v>
      </c>
      <c r="BL84" s="23" t="s">
        <v>3923</v>
      </c>
      <c r="BM84" s="23" t="s">
        <v>3924</v>
      </c>
    </row>
    <row r="85" spans="2:65" s="1" customFormat="1" ht="22.5" customHeight="1">
      <c r="B85" s="40"/>
      <c r="C85" s="192" t="s">
        <v>84</v>
      </c>
      <c r="D85" s="192" t="s">
        <v>208</v>
      </c>
      <c r="E85" s="193" t="s">
        <v>3925</v>
      </c>
      <c r="F85" s="194" t="s">
        <v>3926</v>
      </c>
      <c r="G85" s="195" t="s">
        <v>1693</v>
      </c>
      <c r="H85" s="196">
        <v>1</v>
      </c>
      <c r="I85" s="197"/>
      <c r="J85" s="198">
        <f t="shared" si="0"/>
        <v>0</v>
      </c>
      <c r="K85" s="194" t="s">
        <v>466</v>
      </c>
      <c r="L85" s="60"/>
      <c r="M85" s="199" t="s">
        <v>22</v>
      </c>
      <c r="N85" s="205" t="s">
        <v>46</v>
      </c>
      <c r="O85" s="41"/>
      <c r="P85" s="206">
        <f t="shared" si="1"/>
        <v>0</v>
      </c>
      <c r="Q85" s="206">
        <v>0</v>
      </c>
      <c r="R85" s="206">
        <f t="shared" si="2"/>
        <v>0</v>
      </c>
      <c r="S85" s="206">
        <v>0</v>
      </c>
      <c r="T85" s="207">
        <f t="shared" si="3"/>
        <v>0</v>
      </c>
      <c r="AR85" s="23" t="s">
        <v>3923</v>
      </c>
      <c r="AT85" s="23" t="s">
        <v>208</v>
      </c>
      <c r="AU85" s="23" t="s">
        <v>84</v>
      </c>
      <c r="AY85" s="23" t="s">
        <v>205</v>
      </c>
      <c r="BE85" s="204">
        <f t="shared" si="4"/>
        <v>0</v>
      </c>
      <c r="BF85" s="204">
        <f t="shared" si="5"/>
        <v>0</v>
      </c>
      <c r="BG85" s="204">
        <f t="shared" si="6"/>
        <v>0</v>
      </c>
      <c r="BH85" s="204">
        <f t="shared" si="7"/>
        <v>0</v>
      </c>
      <c r="BI85" s="204">
        <f t="shared" si="8"/>
        <v>0</v>
      </c>
      <c r="BJ85" s="23" t="s">
        <v>24</v>
      </c>
      <c r="BK85" s="204">
        <f t="shared" si="9"/>
        <v>0</v>
      </c>
      <c r="BL85" s="23" t="s">
        <v>3923</v>
      </c>
      <c r="BM85" s="23" t="s">
        <v>3927</v>
      </c>
    </row>
    <row r="86" spans="2:65" s="1" customFormat="1" ht="22.5" customHeight="1">
      <c r="B86" s="40"/>
      <c r="C86" s="192" t="s">
        <v>286</v>
      </c>
      <c r="D86" s="192" t="s">
        <v>208</v>
      </c>
      <c r="E86" s="193" t="s">
        <v>3928</v>
      </c>
      <c r="F86" s="194" t="s">
        <v>3929</v>
      </c>
      <c r="G86" s="195" t="s">
        <v>1693</v>
      </c>
      <c r="H86" s="196">
        <v>1</v>
      </c>
      <c r="I86" s="197"/>
      <c r="J86" s="198">
        <f t="shared" si="0"/>
        <v>0</v>
      </c>
      <c r="K86" s="194" t="s">
        <v>22</v>
      </c>
      <c r="L86" s="60"/>
      <c r="M86" s="199" t="s">
        <v>22</v>
      </c>
      <c r="N86" s="205" t="s">
        <v>46</v>
      </c>
      <c r="O86" s="41"/>
      <c r="P86" s="206">
        <f t="shared" si="1"/>
        <v>0</v>
      </c>
      <c r="Q86" s="206">
        <v>0</v>
      </c>
      <c r="R86" s="206">
        <f t="shared" si="2"/>
        <v>0</v>
      </c>
      <c r="S86" s="206">
        <v>0</v>
      </c>
      <c r="T86" s="207">
        <f t="shared" si="3"/>
        <v>0</v>
      </c>
      <c r="AR86" s="23" t="s">
        <v>3923</v>
      </c>
      <c r="AT86" s="23" t="s">
        <v>208</v>
      </c>
      <c r="AU86" s="23" t="s">
        <v>84</v>
      </c>
      <c r="AY86" s="23" t="s">
        <v>205</v>
      </c>
      <c r="BE86" s="204">
        <f t="shared" si="4"/>
        <v>0</v>
      </c>
      <c r="BF86" s="204">
        <f t="shared" si="5"/>
        <v>0</v>
      </c>
      <c r="BG86" s="204">
        <f t="shared" si="6"/>
        <v>0</v>
      </c>
      <c r="BH86" s="204">
        <f t="shared" si="7"/>
        <v>0</v>
      </c>
      <c r="BI86" s="204">
        <f t="shared" si="8"/>
        <v>0</v>
      </c>
      <c r="BJ86" s="23" t="s">
        <v>24</v>
      </c>
      <c r="BK86" s="204">
        <f t="shared" si="9"/>
        <v>0</v>
      </c>
      <c r="BL86" s="23" t="s">
        <v>3923</v>
      </c>
      <c r="BM86" s="23" t="s">
        <v>3930</v>
      </c>
    </row>
    <row r="87" spans="2:65" s="1" customFormat="1" ht="22.5" customHeight="1">
      <c r="B87" s="40"/>
      <c r="C87" s="192" t="s">
        <v>291</v>
      </c>
      <c r="D87" s="192" t="s">
        <v>208</v>
      </c>
      <c r="E87" s="193" t="s">
        <v>3931</v>
      </c>
      <c r="F87" s="194" t="s">
        <v>3932</v>
      </c>
      <c r="G87" s="195" t="s">
        <v>1693</v>
      </c>
      <c r="H87" s="196">
        <v>1</v>
      </c>
      <c r="I87" s="197"/>
      <c r="J87" s="198">
        <f t="shared" si="0"/>
        <v>0</v>
      </c>
      <c r="K87" s="194" t="s">
        <v>22</v>
      </c>
      <c r="L87" s="60"/>
      <c r="M87" s="199" t="s">
        <v>22</v>
      </c>
      <c r="N87" s="205" t="s">
        <v>46</v>
      </c>
      <c r="O87" s="41"/>
      <c r="P87" s="206">
        <f t="shared" si="1"/>
        <v>0</v>
      </c>
      <c r="Q87" s="206">
        <v>0</v>
      </c>
      <c r="R87" s="206">
        <f t="shared" si="2"/>
        <v>0</v>
      </c>
      <c r="S87" s="206">
        <v>0</v>
      </c>
      <c r="T87" s="207">
        <f t="shared" si="3"/>
        <v>0</v>
      </c>
      <c r="AR87" s="23" t="s">
        <v>3923</v>
      </c>
      <c r="AT87" s="23" t="s">
        <v>208</v>
      </c>
      <c r="AU87" s="23" t="s">
        <v>84</v>
      </c>
      <c r="AY87" s="23" t="s">
        <v>205</v>
      </c>
      <c r="BE87" s="204">
        <f t="shared" si="4"/>
        <v>0</v>
      </c>
      <c r="BF87" s="204">
        <f t="shared" si="5"/>
        <v>0</v>
      </c>
      <c r="BG87" s="204">
        <f t="shared" si="6"/>
        <v>0</v>
      </c>
      <c r="BH87" s="204">
        <f t="shared" si="7"/>
        <v>0</v>
      </c>
      <c r="BI87" s="204">
        <f t="shared" si="8"/>
        <v>0</v>
      </c>
      <c r="BJ87" s="23" t="s">
        <v>24</v>
      </c>
      <c r="BK87" s="204">
        <f t="shared" si="9"/>
        <v>0</v>
      </c>
      <c r="BL87" s="23" t="s">
        <v>3923</v>
      </c>
      <c r="BM87" s="23" t="s">
        <v>3933</v>
      </c>
    </row>
    <row r="88" spans="2:65" s="1" customFormat="1" ht="22.5" customHeight="1">
      <c r="B88" s="40"/>
      <c r="C88" s="192" t="s">
        <v>29</v>
      </c>
      <c r="D88" s="192" t="s">
        <v>208</v>
      </c>
      <c r="E88" s="193" t="s">
        <v>3934</v>
      </c>
      <c r="F88" s="194" t="s">
        <v>3935</v>
      </c>
      <c r="G88" s="195" t="s">
        <v>1693</v>
      </c>
      <c r="H88" s="196">
        <v>1</v>
      </c>
      <c r="I88" s="197"/>
      <c r="J88" s="198">
        <f t="shared" si="0"/>
        <v>0</v>
      </c>
      <c r="K88" s="194" t="s">
        <v>22</v>
      </c>
      <c r="L88" s="60"/>
      <c r="M88" s="199" t="s">
        <v>22</v>
      </c>
      <c r="N88" s="205" t="s">
        <v>46</v>
      </c>
      <c r="O88" s="41"/>
      <c r="P88" s="206">
        <f t="shared" si="1"/>
        <v>0</v>
      </c>
      <c r="Q88" s="206">
        <v>0</v>
      </c>
      <c r="R88" s="206">
        <f t="shared" si="2"/>
        <v>0</v>
      </c>
      <c r="S88" s="206">
        <v>0</v>
      </c>
      <c r="T88" s="207">
        <f t="shared" si="3"/>
        <v>0</v>
      </c>
      <c r="AR88" s="23" t="s">
        <v>3923</v>
      </c>
      <c r="AT88" s="23" t="s">
        <v>208</v>
      </c>
      <c r="AU88" s="23" t="s">
        <v>84</v>
      </c>
      <c r="AY88" s="23" t="s">
        <v>205</v>
      </c>
      <c r="BE88" s="204">
        <f t="shared" si="4"/>
        <v>0</v>
      </c>
      <c r="BF88" s="204">
        <f t="shared" si="5"/>
        <v>0</v>
      </c>
      <c r="BG88" s="204">
        <f t="shared" si="6"/>
        <v>0</v>
      </c>
      <c r="BH88" s="204">
        <f t="shared" si="7"/>
        <v>0</v>
      </c>
      <c r="BI88" s="204">
        <f t="shared" si="8"/>
        <v>0</v>
      </c>
      <c r="BJ88" s="23" t="s">
        <v>24</v>
      </c>
      <c r="BK88" s="204">
        <f t="shared" si="9"/>
        <v>0</v>
      </c>
      <c r="BL88" s="23" t="s">
        <v>3923</v>
      </c>
      <c r="BM88" s="23" t="s">
        <v>3936</v>
      </c>
    </row>
    <row r="89" spans="2:65" s="1" customFormat="1" ht="22.5" customHeight="1">
      <c r="B89" s="40"/>
      <c r="C89" s="192" t="s">
        <v>300</v>
      </c>
      <c r="D89" s="192" t="s">
        <v>208</v>
      </c>
      <c r="E89" s="193" t="s">
        <v>3937</v>
      </c>
      <c r="F89" s="194" t="s">
        <v>3938</v>
      </c>
      <c r="G89" s="195" t="s">
        <v>1693</v>
      </c>
      <c r="H89" s="196">
        <v>1</v>
      </c>
      <c r="I89" s="197"/>
      <c r="J89" s="198">
        <f t="shared" si="0"/>
        <v>0</v>
      </c>
      <c r="K89" s="194" t="s">
        <v>22</v>
      </c>
      <c r="L89" s="60"/>
      <c r="M89" s="199" t="s">
        <v>22</v>
      </c>
      <c r="N89" s="205" t="s">
        <v>46</v>
      </c>
      <c r="O89" s="41"/>
      <c r="P89" s="206">
        <f t="shared" si="1"/>
        <v>0</v>
      </c>
      <c r="Q89" s="206">
        <v>0</v>
      </c>
      <c r="R89" s="206">
        <f t="shared" si="2"/>
        <v>0</v>
      </c>
      <c r="S89" s="206">
        <v>0</v>
      </c>
      <c r="T89" s="207">
        <f t="shared" si="3"/>
        <v>0</v>
      </c>
      <c r="AR89" s="23" t="s">
        <v>3923</v>
      </c>
      <c r="AT89" s="23" t="s">
        <v>208</v>
      </c>
      <c r="AU89" s="23" t="s">
        <v>84</v>
      </c>
      <c r="AY89" s="23" t="s">
        <v>205</v>
      </c>
      <c r="BE89" s="204">
        <f t="shared" si="4"/>
        <v>0</v>
      </c>
      <c r="BF89" s="204">
        <f t="shared" si="5"/>
        <v>0</v>
      </c>
      <c r="BG89" s="204">
        <f t="shared" si="6"/>
        <v>0</v>
      </c>
      <c r="BH89" s="204">
        <f t="shared" si="7"/>
        <v>0</v>
      </c>
      <c r="BI89" s="204">
        <f t="shared" si="8"/>
        <v>0</v>
      </c>
      <c r="BJ89" s="23" t="s">
        <v>24</v>
      </c>
      <c r="BK89" s="204">
        <f t="shared" si="9"/>
        <v>0</v>
      </c>
      <c r="BL89" s="23" t="s">
        <v>3923</v>
      </c>
      <c r="BM89" s="23" t="s">
        <v>3939</v>
      </c>
    </row>
    <row r="90" spans="2:65" s="1" customFormat="1" ht="22.5" customHeight="1">
      <c r="B90" s="40"/>
      <c r="C90" s="192" t="s">
        <v>310</v>
      </c>
      <c r="D90" s="192" t="s">
        <v>208</v>
      </c>
      <c r="E90" s="193" t="s">
        <v>3940</v>
      </c>
      <c r="F90" s="194" t="s">
        <v>3941</v>
      </c>
      <c r="G90" s="195" t="s">
        <v>1693</v>
      </c>
      <c r="H90" s="196">
        <v>1</v>
      </c>
      <c r="I90" s="197"/>
      <c r="J90" s="198">
        <f t="shared" si="0"/>
        <v>0</v>
      </c>
      <c r="K90" s="194" t="s">
        <v>22</v>
      </c>
      <c r="L90" s="60"/>
      <c r="M90" s="199" t="s">
        <v>22</v>
      </c>
      <c r="N90" s="205" t="s">
        <v>46</v>
      </c>
      <c r="O90" s="41"/>
      <c r="P90" s="206">
        <f t="shared" si="1"/>
        <v>0</v>
      </c>
      <c r="Q90" s="206">
        <v>0</v>
      </c>
      <c r="R90" s="206">
        <f t="shared" si="2"/>
        <v>0</v>
      </c>
      <c r="S90" s="206">
        <v>0</v>
      </c>
      <c r="T90" s="207">
        <f t="shared" si="3"/>
        <v>0</v>
      </c>
      <c r="AR90" s="23" t="s">
        <v>3923</v>
      </c>
      <c r="AT90" s="23" t="s">
        <v>208</v>
      </c>
      <c r="AU90" s="23" t="s">
        <v>84</v>
      </c>
      <c r="AY90" s="23" t="s">
        <v>205</v>
      </c>
      <c r="BE90" s="204">
        <f t="shared" si="4"/>
        <v>0</v>
      </c>
      <c r="BF90" s="204">
        <f t="shared" si="5"/>
        <v>0</v>
      </c>
      <c r="BG90" s="204">
        <f t="shared" si="6"/>
        <v>0</v>
      </c>
      <c r="BH90" s="204">
        <f t="shared" si="7"/>
        <v>0</v>
      </c>
      <c r="BI90" s="204">
        <f t="shared" si="8"/>
        <v>0</v>
      </c>
      <c r="BJ90" s="23" t="s">
        <v>24</v>
      </c>
      <c r="BK90" s="204">
        <f t="shared" si="9"/>
        <v>0</v>
      </c>
      <c r="BL90" s="23" t="s">
        <v>3923</v>
      </c>
      <c r="BM90" s="23" t="s">
        <v>3942</v>
      </c>
    </row>
    <row r="91" spans="2:65" s="1" customFormat="1" ht="22.5" customHeight="1">
      <c r="B91" s="40"/>
      <c r="C91" s="192" t="s">
        <v>315</v>
      </c>
      <c r="D91" s="192" t="s">
        <v>208</v>
      </c>
      <c r="E91" s="193" t="s">
        <v>3943</v>
      </c>
      <c r="F91" s="194" t="s">
        <v>3944</v>
      </c>
      <c r="G91" s="195" t="s">
        <v>1693</v>
      </c>
      <c r="H91" s="196">
        <v>1</v>
      </c>
      <c r="I91" s="197"/>
      <c r="J91" s="198">
        <f t="shared" si="0"/>
        <v>0</v>
      </c>
      <c r="K91" s="194" t="s">
        <v>22</v>
      </c>
      <c r="L91" s="60"/>
      <c r="M91" s="199" t="s">
        <v>22</v>
      </c>
      <c r="N91" s="205" t="s">
        <v>46</v>
      </c>
      <c r="O91" s="41"/>
      <c r="P91" s="206">
        <f t="shared" si="1"/>
        <v>0</v>
      </c>
      <c r="Q91" s="206">
        <v>0</v>
      </c>
      <c r="R91" s="206">
        <f t="shared" si="2"/>
        <v>0</v>
      </c>
      <c r="S91" s="206">
        <v>0</v>
      </c>
      <c r="T91" s="207">
        <f t="shared" si="3"/>
        <v>0</v>
      </c>
      <c r="AR91" s="23" t="s">
        <v>3923</v>
      </c>
      <c r="AT91" s="23" t="s">
        <v>208</v>
      </c>
      <c r="AU91" s="23" t="s">
        <v>84</v>
      </c>
      <c r="AY91" s="23" t="s">
        <v>205</v>
      </c>
      <c r="BE91" s="204">
        <f t="shared" si="4"/>
        <v>0</v>
      </c>
      <c r="BF91" s="204">
        <f t="shared" si="5"/>
        <v>0</v>
      </c>
      <c r="BG91" s="204">
        <f t="shared" si="6"/>
        <v>0</v>
      </c>
      <c r="BH91" s="204">
        <f t="shared" si="7"/>
        <v>0</v>
      </c>
      <c r="BI91" s="204">
        <f t="shared" si="8"/>
        <v>0</v>
      </c>
      <c r="BJ91" s="23" t="s">
        <v>24</v>
      </c>
      <c r="BK91" s="204">
        <f t="shared" si="9"/>
        <v>0</v>
      </c>
      <c r="BL91" s="23" t="s">
        <v>3923</v>
      </c>
      <c r="BM91" s="23" t="s">
        <v>3945</v>
      </c>
    </row>
    <row r="92" spans="2:65" s="1" customFormat="1" ht="22.5" customHeight="1">
      <c r="B92" s="40"/>
      <c r="C92" s="192" t="s">
        <v>10</v>
      </c>
      <c r="D92" s="192" t="s">
        <v>208</v>
      </c>
      <c r="E92" s="193" t="s">
        <v>3946</v>
      </c>
      <c r="F92" s="194" t="s">
        <v>3947</v>
      </c>
      <c r="G92" s="195" t="s">
        <v>1693</v>
      </c>
      <c r="H92" s="196">
        <v>1</v>
      </c>
      <c r="I92" s="197"/>
      <c r="J92" s="198">
        <f t="shared" si="0"/>
        <v>0</v>
      </c>
      <c r="K92" s="194" t="s">
        <v>22</v>
      </c>
      <c r="L92" s="60"/>
      <c r="M92" s="199" t="s">
        <v>22</v>
      </c>
      <c r="N92" s="205" t="s">
        <v>46</v>
      </c>
      <c r="O92" s="41"/>
      <c r="P92" s="206">
        <f t="shared" si="1"/>
        <v>0</v>
      </c>
      <c r="Q92" s="206">
        <v>0</v>
      </c>
      <c r="R92" s="206">
        <f t="shared" si="2"/>
        <v>0</v>
      </c>
      <c r="S92" s="206">
        <v>0</v>
      </c>
      <c r="T92" s="207">
        <f t="shared" si="3"/>
        <v>0</v>
      </c>
      <c r="AR92" s="23" t="s">
        <v>3923</v>
      </c>
      <c r="AT92" s="23" t="s">
        <v>208</v>
      </c>
      <c r="AU92" s="23" t="s">
        <v>84</v>
      </c>
      <c r="AY92" s="23" t="s">
        <v>205</v>
      </c>
      <c r="BE92" s="204">
        <f t="shared" si="4"/>
        <v>0</v>
      </c>
      <c r="BF92" s="204">
        <f t="shared" si="5"/>
        <v>0</v>
      </c>
      <c r="BG92" s="204">
        <f t="shared" si="6"/>
        <v>0</v>
      </c>
      <c r="BH92" s="204">
        <f t="shared" si="7"/>
        <v>0</v>
      </c>
      <c r="BI92" s="204">
        <f t="shared" si="8"/>
        <v>0</v>
      </c>
      <c r="BJ92" s="23" t="s">
        <v>24</v>
      </c>
      <c r="BK92" s="204">
        <f t="shared" si="9"/>
        <v>0</v>
      </c>
      <c r="BL92" s="23" t="s">
        <v>3923</v>
      </c>
      <c r="BM92" s="23" t="s">
        <v>3948</v>
      </c>
    </row>
    <row r="93" spans="2:63" s="10" customFormat="1" ht="29.85" customHeight="1">
      <c r="B93" s="175"/>
      <c r="C93" s="176"/>
      <c r="D93" s="189" t="s">
        <v>74</v>
      </c>
      <c r="E93" s="190" t="s">
        <v>3949</v>
      </c>
      <c r="F93" s="190" t="s">
        <v>3950</v>
      </c>
      <c r="G93" s="176"/>
      <c r="H93" s="176"/>
      <c r="I93" s="179"/>
      <c r="J93" s="191">
        <f>BK93</f>
        <v>0</v>
      </c>
      <c r="K93" s="176"/>
      <c r="L93" s="181"/>
      <c r="M93" s="182"/>
      <c r="N93" s="183"/>
      <c r="O93" s="183"/>
      <c r="P93" s="184">
        <f>SUM(P94:P97)</f>
        <v>0</v>
      </c>
      <c r="Q93" s="183"/>
      <c r="R93" s="184">
        <f>SUM(R94:R97)</f>
        <v>0</v>
      </c>
      <c r="S93" s="183"/>
      <c r="T93" s="185">
        <f>SUM(T94:T97)</f>
        <v>0</v>
      </c>
      <c r="AR93" s="186" t="s">
        <v>271</v>
      </c>
      <c r="AT93" s="187" t="s">
        <v>74</v>
      </c>
      <c r="AU93" s="187" t="s">
        <v>24</v>
      </c>
      <c r="AY93" s="186" t="s">
        <v>205</v>
      </c>
      <c r="BK93" s="188">
        <f>SUM(BK94:BK97)</f>
        <v>0</v>
      </c>
    </row>
    <row r="94" spans="2:65" s="1" customFormat="1" ht="22.5" customHeight="1">
      <c r="B94" s="40"/>
      <c r="C94" s="192" t="s">
        <v>204</v>
      </c>
      <c r="D94" s="192" t="s">
        <v>208</v>
      </c>
      <c r="E94" s="193" t="s">
        <v>3951</v>
      </c>
      <c r="F94" s="194" t="s">
        <v>3952</v>
      </c>
      <c r="G94" s="195" t="s">
        <v>3953</v>
      </c>
      <c r="H94" s="196">
        <v>1</v>
      </c>
      <c r="I94" s="197"/>
      <c r="J94" s="198">
        <f>ROUND(I94*H94,2)</f>
        <v>0</v>
      </c>
      <c r="K94" s="194" t="s">
        <v>466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3923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3923</v>
      </c>
      <c r="BM94" s="23" t="s">
        <v>3954</v>
      </c>
    </row>
    <row r="95" spans="2:65" s="1" customFormat="1" ht="22.5" customHeight="1">
      <c r="B95" s="40"/>
      <c r="C95" s="192" t="s">
        <v>266</v>
      </c>
      <c r="D95" s="192" t="s">
        <v>208</v>
      </c>
      <c r="E95" s="193" t="s">
        <v>3955</v>
      </c>
      <c r="F95" s="194" t="s">
        <v>3956</v>
      </c>
      <c r="G95" s="195" t="s">
        <v>1693</v>
      </c>
      <c r="H95" s="196">
        <v>1</v>
      </c>
      <c r="I95" s="197"/>
      <c r="J95" s="198">
        <f>ROUND(I95*H95,2)</f>
        <v>0</v>
      </c>
      <c r="K95" s="194" t="s">
        <v>466</v>
      </c>
      <c r="L95" s="60"/>
      <c r="M95" s="199" t="s">
        <v>22</v>
      </c>
      <c r="N95" s="205" t="s">
        <v>46</v>
      </c>
      <c r="O95" s="41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23" t="s">
        <v>3923</v>
      </c>
      <c r="AT95" s="23" t="s">
        <v>208</v>
      </c>
      <c r="AU95" s="23" t="s">
        <v>84</v>
      </c>
      <c r="AY95" s="23" t="s">
        <v>205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24</v>
      </c>
      <c r="BK95" s="204">
        <f>ROUND(I95*H95,2)</f>
        <v>0</v>
      </c>
      <c r="BL95" s="23" t="s">
        <v>3923</v>
      </c>
      <c r="BM95" s="23" t="s">
        <v>3957</v>
      </c>
    </row>
    <row r="96" spans="2:65" s="1" customFormat="1" ht="22.5" customHeight="1">
      <c r="B96" s="40"/>
      <c r="C96" s="192" t="s">
        <v>271</v>
      </c>
      <c r="D96" s="192" t="s">
        <v>208</v>
      </c>
      <c r="E96" s="193" t="s">
        <v>3958</v>
      </c>
      <c r="F96" s="194" t="s">
        <v>3959</v>
      </c>
      <c r="G96" s="195" t="s">
        <v>1693</v>
      </c>
      <c r="H96" s="196">
        <v>1</v>
      </c>
      <c r="I96" s="197"/>
      <c r="J96" s="198">
        <f>ROUND(I96*H96,2)</f>
        <v>0</v>
      </c>
      <c r="K96" s="194" t="s">
        <v>466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3923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3923</v>
      </c>
      <c r="BM96" s="23" t="s">
        <v>3960</v>
      </c>
    </row>
    <row r="97" spans="2:65" s="1" customFormat="1" ht="22.5" customHeight="1">
      <c r="B97" s="40"/>
      <c r="C97" s="192" t="s">
        <v>276</v>
      </c>
      <c r="D97" s="192" t="s">
        <v>208</v>
      </c>
      <c r="E97" s="193" t="s">
        <v>3961</v>
      </c>
      <c r="F97" s="194" t="s">
        <v>3962</v>
      </c>
      <c r="G97" s="195" t="s">
        <v>1693</v>
      </c>
      <c r="H97" s="196">
        <v>1</v>
      </c>
      <c r="I97" s="197"/>
      <c r="J97" s="198">
        <f>ROUND(I97*H97,2)</f>
        <v>0</v>
      </c>
      <c r="K97" s="194" t="s">
        <v>466</v>
      </c>
      <c r="L97" s="60"/>
      <c r="M97" s="199" t="s">
        <v>22</v>
      </c>
      <c r="N97" s="205" t="s">
        <v>46</v>
      </c>
      <c r="O97" s="41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23" t="s">
        <v>3923</v>
      </c>
      <c r="AT97" s="23" t="s">
        <v>208</v>
      </c>
      <c r="AU97" s="23" t="s">
        <v>84</v>
      </c>
      <c r="AY97" s="23" t="s">
        <v>205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24</v>
      </c>
      <c r="BK97" s="204">
        <f>ROUND(I97*H97,2)</f>
        <v>0</v>
      </c>
      <c r="BL97" s="23" t="s">
        <v>3923</v>
      </c>
      <c r="BM97" s="23" t="s">
        <v>3963</v>
      </c>
    </row>
    <row r="98" spans="2:63" s="10" customFormat="1" ht="29.85" customHeight="1">
      <c r="B98" s="175"/>
      <c r="C98" s="176"/>
      <c r="D98" s="189" t="s">
        <v>74</v>
      </c>
      <c r="E98" s="190" t="s">
        <v>3964</v>
      </c>
      <c r="F98" s="190" t="s">
        <v>3965</v>
      </c>
      <c r="G98" s="176"/>
      <c r="H98" s="176"/>
      <c r="I98" s="179"/>
      <c r="J98" s="191">
        <f>BK98</f>
        <v>0</v>
      </c>
      <c r="K98" s="176"/>
      <c r="L98" s="181"/>
      <c r="M98" s="182"/>
      <c r="N98" s="183"/>
      <c r="O98" s="183"/>
      <c r="P98" s="184">
        <f>SUM(P99:P100)</f>
        <v>0</v>
      </c>
      <c r="Q98" s="183"/>
      <c r="R98" s="184">
        <f>SUM(R99:R100)</f>
        <v>0</v>
      </c>
      <c r="S98" s="183"/>
      <c r="T98" s="185">
        <f>SUM(T99:T100)</f>
        <v>0</v>
      </c>
      <c r="AR98" s="186" t="s">
        <v>271</v>
      </c>
      <c r="AT98" s="187" t="s">
        <v>74</v>
      </c>
      <c r="AU98" s="187" t="s">
        <v>24</v>
      </c>
      <c r="AY98" s="186" t="s">
        <v>205</v>
      </c>
      <c r="BK98" s="188">
        <f>SUM(BK99:BK100)</f>
        <v>0</v>
      </c>
    </row>
    <row r="99" spans="2:65" s="1" customFormat="1" ht="22.5" customHeight="1">
      <c r="B99" s="40"/>
      <c r="C99" s="192" t="s">
        <v>281</v>
      </c>
      <c r="D99" s="192" t="s">
        <v>208</v>
      </c>
      <c r="E99" s="193" t="s">
        <v>3966</v>
      </c>
      <c r="F99" s="194" t="s">
        <v>3967</v>
      </c>
      <c r="G99" s="195" t="s">
        <v>1693</v>
      </c>
      <c r="H99" s="196">
        <v>1</v>
      </c>
      <c r="I99" s="197"/>
      <c r="J99" s="198">
        <f>ROUND(I99*H99,2)</f>
        <v>0</v>
      </c>
      <c r="K99" s="194" t="s">
        <v>466</v>
      </c>
      <c r="L99" s="60"/>
      <c r="M99" s="199" t="s">
        <v>22</v>
      </c>
      <c r="N99" s="205" t="s">
        <v>46</v>
      </c>
      <c r="O99" s="41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23" t="s">
        <v>3923</v>
      </c>
      <c r="AT99" s="23" t="s">
        <v>208</v>
      </c>
      <c r="AU99" s="23" t="s">
        <v>84</v>
      </c>
      <c r="AY99" s="23" t="s">
        <v>205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24</v>
      </c>
      <c r="BK99" s="204">
        <f>ROUND(I99*H99,2)</f>
        <v>0</v>
      </c>
      <c r="BL99" s="23" t="s">
        <v>3923</v>
      </c>
      <c r="BM99" s="23" t="s">
        <v>3968</v>
      </c>
    </row>
    <row r="100" spans="2:65" s="1" customFormat="1" ht="22.5" customHeight="1">
      <c r="B100" s="40"/>
      <c r="C100" s="192" t="s">
        <v>305</v>
      </c>
      <c r="D100" s="192" t="s">
        <v>208</v>
      </c>
      <c r="E100" s="193" t="s">
        <v>3969</v>
      </c>
      <c r="F100" s="194" t="s">
        <v>3970</v>
      </c>
      <c r="G100" s="195" t="s">
        <v>1693</v>
      </c>
      <c r="H100" s="196">
        <v>1</v>
      </c>
      <c r="I100" s="197"/>
      <c r="J100" s="198">
        <f>ROUND(I100*H100,2)</f>
        <v>0</v>
      </c>
      <c r="K100" s="194" t="s">
        <v>22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3" t="s">
        <v>3923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3923</v>
      </c>
      <c r="BM100" s="23" t="s">
        <v>3971</v>
      </c>
    </row>
    <row r="101" spans="2:63" s="10" customFormat="1" ht="29.85" customHeight="1">
      <c r="B101" s="175"/>
      <c r="C101" s="176"/>
      <c r="D101" s="189" t="s">
        <v>74</v>
      </c>
      <c r="E101" s="190" t="s">
        <v>3972</v>
      </c>
      <c r="F101" s="190" t="s">
        <v>3973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SUM(P102:P103)</f>
        <v>0</v>
      </c>
      <c r="Q101" s="183"/>
      <c r="R101" s="184">
        <f>SUM(R102:R103)</f>
        <v>0</v>
      </c>
      <c r="S101" s="183"/>
      <c r="T101" s="185">
        <f>SUM(T102:T103)</f>
        <v>0</v>
      </c>
      <c r="AR101" s="186" t="s">
        <v>271</v>
      </c>
      <c r="AT101" s="187" t="s">
        <v>74</v>
      </c>
      <c r="AU101" s="187" t="s">
        <v>24</v>
      </c>
      <c r="AY101" s="186" t="s">
        <v>205</v>
      </c>
      <c r="BK101" s="188">
        <f>SUM(BK102:BK103)</f>
        <v>0</v>
      </c>
    </row>
    <row r="102" spans="2:65" s="1" customFormat="1" ht="22.5" customHeight="1">
      <c r="B102" s="40"/>
      <c r="C102" s="192" t="s">
        <v>253</v>
      </c>
      <c r="D102" s="192" t="s">
        <v>208</v>
      </c>
      <c r="E102" s="193" t="s">
        <v>3974</v>
      </c>
      <c r="F102" s="194" t="s">
        <v>3975</v>
      </c>
      <c r="G102" s="195" t="s">
        <v>1693</v>
      </c>
      <c r="H102" s="196">
        <v>14900000</v>
      </c>
      <c r="I102" s="197"/>
      <c r="J102" s="198">
        <f>ROUND(I102*H102,2)</f>
        <v>0</v>
      </c>
      <c r="K102" s="194" t="s">
        <v>466</v>
      </c>
      <c r="L102" s="60"/>
      <c r="M102" s="199" t="s">
        <v>22</v>
      </c>
      <c r="N102" s="205" t="s">
        <v>46</v>
      </c>
      <c r="O102" s="41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3" t="s">
        <v>3923</v>
      </c>
      <c r="AT102" s="23" t="s">
        <v>208</v>
      </c>
      <c r="AU102" s="23" t="s">
        <v>84</v>
      </c>
      <c r="AY102" s="23" t="s">
        <v>205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24</v>
      </c>
      <c r="BK102" s="204">
        <f>ROUND(I102*H102,2)</f>
        <v>0</v>
      </c>
      <c r="BL102" s="23" t="s">
        <v>3923</v>
      </c>
      <c r="BM102" s="23" t="s">
        <v>3976</v>
      </c>
    </row>
    <row r="103" spans="2:51" s="12" customFormat="1" ht="13.5">
      <c r="B103" s="220"/>
      <c r="C103" s="221"/>
      <c r="D103" s="210" t="s">
        <v>255</v>
      </c>
      <c r="E103" s="232" t="s">
        <v>22</v>
      </c>
      <c r="F103" s="233" t="s">
        <v>3977</v>
      </c>
      <c r="G103" s="221"/>
      <c r="H103" s="234">
        <v>14900000</v>
      </c>
      <c r="I103" s="226"/>
      <c r="J103" s="221"/>
      <c r="K103" s="221"/>
      <c r="L103" s="227"/>
      <c r="M103" s="235"/>
      <c r="N103" s="236"/>
      <c r="O103" s="236"/>
      <c r="P103" s="236"/>
      <c r="Q103" s="236"/>
      <c r="R103" s="236"/>
      <c r="S103" s="236"/>
      <c r="T103" s="237"/>
      <c r="AT103" s="231" t="s">
        <v>255</v>
      </c>
      <c r="AU103" s="231" t="s">
        <v>84</v>
      </c>
      <c r="AV103" s="12" t="s">
        <v>84</v>
      </c>
      <c r="AW103" s="12" t="s">
        <v>39</v>
      </c>
      <c r="AX103" s="12" t="s">
        <v>24</v>
      </c>
      <c r="AY103" s="231" t="s">
        <v>205</v>
      </c>
    </row>
    <row r="104" spans="2:12" s="1" customFormat="1" ht="6.95" customHeight="1">
      <c r="B104" s="55"/>
      <c r="C104" s="56"/>
      <c r="D104" s="56"/>
      <c r="E104" s="56"/>
      <c r="F104" s="56"/>
      <c r="G104" s="56"/>
      <c r="H104" s="56"/>
      <c r="I104" s="138"/>
      <c r="J104" s="56"/>
      <c r="K104" s="56"/>
      <c r="L104" s="60"/>
    </row>
  </sheetData>
  <sheetProtection password="CC35" sheet="1" objects="1" scenarios="1" formatCells="0" formatColumns="0" formatRows="0" sort="0" autoFilter="0"/>
  <autoFilter ref="C80:K103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4" customFormat="1" ht="45" customHeight="1">
      <c r="B3" s="269"/>
      <c r="C3" s="392" t="s">
        <v>3978</v>
      </c>
      <c r="D3" s="392"/>
      <c r="E3" s="392"/>
      <c r="F3" s="392"/>
      <c r="G3" s="392"/>
      <c r="H3" s="392"/>
      <c r="I3" s="392"/>
      <c r="J3" s="392"/>
      <c r="K3" s="270"/>
    </row>
    <row r="4" spans="2:11" ht="25.5" customHeight="1">
      <c r="B4" s="271"/>
      <c r="C4" s="396" t="s">
        <v>3979</v>
      </c>
      <c r="D4" s="396"/>
      <c r="E4" s="396"/>
      <c r="F4" s="396"/>
      <c r="G4" s="396"/>
      <c r="H4" s="396"/>
      <c r="I4" s="396"/>
      <c r="J4" s="396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95" t="s">
        <v>3980</v>
      </c>
      <c r="D6" s="395"/>
      <c r="E6" s="395"/>
      <c r="F6" s="395"/>
      <c r="G6" s="395"/>
      <c r="H6" s="395"/>
      <c r="I6" s="395"/>
      <c r="J6" s="395"/>
      <c r="K6" s="272"/>
    </row>
    <row r="7" spans="2:11" ht="15" customHeight="1">
      <c r="B7" s="275"/>
      <c r="C7" s="395" t="s">
        <v>3981</v>
      </c>
      <c r="D7" s="395"/>
      <c r="E7" s="395"/>
      <c r="F7" s="395"/>
      <c r="G7" s="395"/>
      <c r="H7" s="395"/>
      <c r="I7" s="395"/>
      <c r="J7" s="395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95" t="s">
        <v>3982</v>
      </c>
      <c r="D9" s="395"/>
      <c r="E9" s="395"/>
      <c r="F9" s="395"/>
      <c r="G9" s="395"/>
      <c r="H9" s="395"/>
      <c r="I9" s="395"/>
      <c r="J9" s="395"/>
      <c r="K9" s="272"/>
    </row>
    <row r="10" spans="2:11" ht="15" customHeight="1">
      <c r="B10" s="275"/>
      <c r="C10" s="274"/>
      <c r="D10" s="395" t="s">
        <v>3983</v>
      </c>
      <c r="E10" s="395"/>
      <c r="F10" s="395"/>
      <c r="G10" s="395"/>
      <c r="H10" s="395"/>
      <c r="I10" s="395"/>
      <c r="J10" s="395"/>
      <c r="K10" s="272"/>
    </row>
    <row r="11" spans="2:11" ht="15" customHeight="1">
      <c r="B11" s="275"/>
      <c r="C11" s="276"/>
      <c r="D11" s="395" t="s">
        <v>3984</v>
      </c>
      <c r="E11" s="395"/>
      <c r="F11" s="395"/>
      <c r="G11" s="395"/>
      <c r="H11" s="395"/>
      <c r="I11" s="395"/>
      <c r="J11" s="395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95" t="s">
        <v>3985</v>
      </c>
      <c r="E13" s="395"/>
      <c r="F13" s="395"/>
      <c r="G13" s="395"/>
      <c r="H13" s="395"/>
      <c r="I13" s="395"/>
      <c r="J13" s="395"/>
      <c r="K13" s="272"/>
    </row>
    <row r="14" spans="2:11" ht="15" customHeight="1">
      <c r="B14" s="275"/>
      <c r="C14" s="276"/>
      <c r="D14" s="395" t="s">
        <v>3986</v>
      </c>
      <c r="E14" s="395"/>
      <c r="F14" s="395"/>
      <c r="G14" s="395"/>
      <c r="H14" s="395"/>
      <c r="I14" s="395"/>
      <c r="J14" s="395"/>
      <c r="K14" s="272"/>
    </row>
    <row r="15" spans="2:11" ht="15" customHeight="1">
      <c r="B15" s="275"/>
      <c r="C15" s="276"/>
      <c r="D15" s="395" t="s">
        <v>3987</v>
      </c>
      <c r="E15" s="395"/>
      <c r="F15" s="395"/>
      <c r="G15" s="395"/>
      <c r="H15" s="395"/>
      <c r="I15" s="395"/>
      <c r="J15" s="395"/>
      <c r="K15" s="272"/>
    </row>
    <row r="16" spans="2:11" ht="15" customHeight="1">
      <c r="B16" s="275"/>
      <c r="C16" s="276"/>
      <c r="D16" s="276"/>
      <c r="E16" s="277" t="s">
        <v>99</v>
      </c>
      <c r="F16" s="395" t="s">
        <v>3988</v>
      </c>
      <c r="G16" s="395"/>
      <c r="H16" s="395"/>
      <c r="I16" s="395"/>
      <c r="J16" s="395"/>
      <c r="K16" s="272"/>
    </row>
    <row r="17" spans="2:11" ht="15" customHeight="1">
      <c r="B17" s="275"/>
      <c r="C17" s="276"/>
      <c r="D17" s="276"/>
      <c r="E17" s="277" t="s">
        <v>3989</v>
      </c>
      <c r="F17" s="395" t="s">
        <v>3990</v>
      </c>
      <c r="G17" s="395"/>
      <c r="H17" s="395"/>
      <c r="I17" s="395"/>
      <c r="J17" s="395"/>
      <c r="K17" s="272"/>
    </row>
    <row r="18" spans="2:11" ht="15" customHeight="1">
      <c r="B18" s="275"/>
      <c r="C18" s="276"/>
      <c r="D18" s="276"/>
      <c r="E18" s="277" t="s">
        <v>82</v>
      </c>
      <c r="F18" s="395" t="s">
        <v>3991</v>
      </c>
      <c r="G18" s="395"/>
      <c r="H18" s="395"/>
      <c r="I18" s="395"/>
      <c r="J18" s="395"/>
      <c r="K18" s="272"/>
    </row>
    <row r="19" spans="2:11" ht="15" customHeight="1">
      <c r="B19" s="275"/>
      <c r="C19" s="276"/>
      <c r="D19" s="276"/>
      <c r="E19" s="277" t="s">
        <v>3992</v>
      </c>
      <c r="F19" s="395" t="s">
        <v>3993</v>
      </c>
      <c r="G19" s="395"/>
      <c r="H19" s="395"/>
      <c r="I19" s="395"/>
      <c r="J19" s="395"/>
      <c r="K19" s="272"/>
    </row>
    <row r="20" spans="2:11" ht="15" customHeight="1">
      <c r="B20" s="275"/>
      <c r="C20" s="276"/>
      <c r="D20" s="276"/>
      <c r="E20" s="277" t="s">
        <v>3994</v>
      </c>
      <c r="F20" s="395" t="s">
        <v>3995</v>
      </c>
      <c r="G20" s="395"/>
      <c r="H20" s="395"/>
      <c r="I20" s="395"/>
      <c r="J20" s="395"/>
      <c r="K20" s="272"/>
    </row>
    <row r="21" spans="2:11" ht="15" customHeight="1">
      <c r="B21" s="275"/>
      <c r="C21" s="276"/>
      <c r="D21" s="276"/>
      <c r="E21" s="277" t="s">
        <v>3996</v>
      </c>
      <c r="F21" s="395" t="s">
        <v>3997</v>
      </c>
      <c r="G21" s="395"/>
      <c r="H21" s="395"/>
      <c r="I21" s="395"/>
      <c r="J21" s="395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95" t="s">
        <v>3998</v>
      </c>
      <c r="D23" s="395"/>
      <c r="E23" s="395"/>
      <c r="F23" s="395"/>
      <c r="G23" s="395"/>
      <c r="H23" s="395"/>
      <c r="I23" s="395"/>
      <c r="J23" s="395"/>
      <c r="K23" s="272"/>
    </row>
    <row r="24" spans="2:11" ht="15" customHeight="1">
      <c r="B24" s="275"/>
      <c r="C24" s="395" t="s">
        <v>3999</v>
      </c>
      <c r="D24" s="395"/>
      <c r="E24" s="395"/>
      <c r="F24" s="395"/>
      <c r="G24" s="395"/>
      <c r="H24" s="395"/>
      <c r="I24" s="395"/>
      <c r="J24" s="395"/>
      <c r="K24" s="272"/>
    </row>
    <row r="25" spans="2:11" ht="15" customHeight="1">
      <c r="B25" s="275"/>
      <c r="C25" s="274"/>
      <c r="D25" s="395" t="s">
        <v>4000</v>
      </c>
      <c r="E25" s="395"/>
      <c r="F25" s="395"/>
      <c r="G25" s="395"/>
      <c r="H25" s="395"/>
      <c r="I25" s="395"/>
      <c r="J25" s="395"/>
      <c r="K25" s="272"/>
    </row>
    <row r="26" spans="2:11" ht="15" customHeight="1">
      <c r="B26" s="275"/>
      <c r="C26" s="276"/>
      <c r="D26" s="395" t="s">
        <v>4001</v>
      </c>
      <c r="E26" s="395"/>
      <c r="F26" s="395"/>
      <c r="G26" s="395"/>
      <c r="H26" s="395"/>
      <c r="I26" s="395"/>
      <c r="J26" s="395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95" t="s">
        <v>4002</v>
      </c>
      <c r="E28" s="395"/>
      <c r="F28" s="395"/>
      <c r="G28" s="395"/>
      <c r="H28" s="395"/>
      <c r="I28" s="395"/>
      <c r="J28" s="395"/>
      <c r="K28" s="272"/>
    </row>
    <row r="29" spans="2:11" ht="15" customHeight="1">
      <c r="B29" s="275"/>
      <c r="C29" s="276"/>
      <c r="D29" s="395" t="s">
        <v>4003</v>
      </c>
      <c r="E29" s="395"/>
      <c r="F29" s="395"/>
      <c r="G29" s="395"/>
      <c r="H29" s="395"/>
      <c r="I29" s="395"/>
      <c r="J29" s="395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95" t="s">
        <v>4004</v>
      </c>
      <c r="E31" s="395"/>
      <c r="F31" s="395"/>
      <c r="G31" s="395"/>
      <c r="H31" s="395"/>
      <c r="I31" s="395"/>
      <c r="J31" s="395"/>
      <c r="K31" s="272"/>
    </row>
    <row r="32" spans="2:11" ht="15" customHeight="1">
      <c r="B32" s="275"/>
      <c r="C32" s="276"/>
      <c r="D32" s="395" t="s">
        <v>4005</v>
      </c>
      <c r="E32" s="395"/>
      <c r="F32" s="395"/>
      <c r="G32" s="395"/>
      <c r="H32" s="395"/>
      <c r="I32" s="395"/>
      <c r="J32" s="395"/>
      <c r="K32" s="272"/>
    </row>
    <row r="33" spans="2:11" ht="15" customHeight="1">
      <c r="B33" s="275"/>
      <c r="C33" s="276"/>
      <c r="D33" s="395" t="s">
        <v>4006</v>
      </c>
      <c r="E33" s="395"/>
      <c r="F33" s="395"/>
      <c r="G33" s="395"/>
      <c r="H33" s="395"/>
      <c r="I33" s="395"/>
      <c r="J33" s="395"/>
      <c r="K33" s="272"/>
    </row>
    <row r="34" spans="2:11" ht="15" customHeight="1">
      <c r="B34" s="275"/>
      <c r="C34" s="276"/>
      <c r="D34" s="274"/>
      <c r="E34" s="278" t="s">
        <v>189</v>
      </c>
      <c r="F34" s="274"/>
      <c r="G34" s="395" t="s">
        <v>4007</v>
      </c>
      <c r="H34" s="395"/>
      <c r="I34" s="395"/>
      <c r="J34" s="395"/>
      <c r="K34" s="272"/>
    </row>
    <row r="35" spans="2:11" ht="30.75" customHeight="1">
      <c r="B35" s="275"/>
      <c r="C35" s="276"/>
      <c r="D35" s="274"/>
      <c r="E35" s="278" t="s">
        <v>4008</v>
      </c>
      <c r="F35" s="274"/>
      <c r="G35" s="395" t="s">
        <v>4009</v>
      </c>
      <c r="H35" s="395"/>
      <c r="I35" s="395"/>
      <c r="J35" s="395"/>
      <c r="K35" s="272"/>
    </row>
    <row r="36" spans="2:11" ht="15" customHeight="1">
      <c r="B36" s="275"/>
      <c r="C36" s="276"/>
      <c r="D36" s="274"/>
      <c r="E36" s="278" t="s">
        <v>56</v>
      </c>
      <c r="F36" s="274"/>
      <c r="G36" s="395" t="s">
        <v>4010</v>
      </c>
      <c r="H36" s="395"/>
      <c r="I36" s="395"/>
      <c r="J36" s="395"/>
      <c r="K36" s="272"/>
    </row>
    <row r="37" spans="2:11" ht="15" customHeight="1">
      <c r="B37" s="275"/>
      <c r="C37" s="276"/>
      <c r="D37" s="274"/>
      <c r="E37" s="278" t="s">
        <v>190</v>
      </c>
      <c r="F37" s="274"/>
      <c r="G37" s="395" t="s">
        <v>4011</v>
      </c>
      <c r="H37" s="395"/>
      <c r="I37" s="395"/>
      <c r="J37" s="395"/>
      <c r="K37" s="272"/>
    </row>
    <row r="38" spans="2:11" ht="15" customHeight="1">
      <c r="B38" s="275"/>
      <c r="C38" s="276"/>
      <c r="D38" s="274"/>
      <c r="E38" s="278" t="s">
        <v>191</v>
      </c>
      <c r="F38" s="274"/>
      <c r="G38" s="395" t="s">
        <v>4012</v>
      </c>
      <c r="H38" s="395"/>
      <c r="I38" s="395"/>
      <c r="J38" s="395"/>
      <c r="K38" s="272"/>
    </row>
    <row r="39" spans="2:11" ht="15" customHeight="1">
      <c r="B39" s="275"/>
      <c r="C39" s="276"/>
      <c r="D39" s="274"/>
      <c r="E39" s="278" t="s">
        <v>192</v>
      </c>
      <c r="F39" s="274"/>
      <c r="G39" s="395" t="s">
        <v>4013</v>
      </c>
      <c r="H39" s="395"/>
      <c r="I39" s="395"/>
      <c r="J39" s="395"/>
      <c r="K39" s="272"/>
    </row>
    <row r="40" spans="2:11" ht="15" customHeight="1">
      <c r="B40" s="275"/>
      <c r="C40" s="276"/>
      <c r="D40" s="274"/>
      <c r="E40" s="278" t="s">
        <v>4014</v>
      </c>
      <c r="F40" s="274"/>
      <c r="G40" s="395" t="s">
        <v>4015</v>
      </c>
      <c r="H40" s="395"/>
      <c r="I40" s="395"/>
      <c r="J40" s="395"/>
      <c r="K40" s="272"/>
    </row>
    <row r="41" spans="2:11" ht="15" customHeight="1">
      <c r="B41" s="275"/>
      <c r="C41" s="276"/>
      <c r="D41" s="274"/>
      <c r="E41" s="278"/>
      <c r="F41" s="274"/>
      <c r="G41" s="395" t="s">
        <v>4016</v>
      </c>
      <c r="H41" s="395"/>
      <c r="I41" s="395"/>
      <c r="J41" s="395"/>
      <c r="K41" s="272"/>
    </row>
    <row r="42" spans="2:11" ht="15" customHeight="1">
      <c r="B42" s="275"/>
      <c r="C42" s="276"/>
      <c r="D42" s="274"/>
      <c r="E42" s="278" t="s">
        <v>4017</v>
      </c>
      <c r="F42" s="274"/>
      <c r="G42" s="395" t="s">
        <v>4018</v>
      </c>
      <c r="H42" s="395"/>
      <c r="I42" s="395"/>
      <c r="J42" s="395"/>
      <c r="K42" s="272"/>
    </row>
    <row r="43" spans="2:11" ht="15" customHeight="1">
      <c r="B43" s="275"/>
      <c r="C43" s="276"/>
      <c r="D43" s="274"/>
      <c r="E43" s="278" t="s">
        <v>194</v>
      </c>
      <c r="F43" s="274"/>
      <c r="G43" s="395" t="s">
        <v>4019</v>
      </c>
      <c r="H43" s="395"/>
      <c r="I43" s="395"/>
      <c r="J43" s="395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95" t="s">
        <v>4020</v>
      </c>
      <c r="E45" s="395"/>
      <c r="F45" s="395"/>
      <c r="G45" s="395"/>
      <c r="H45" s="395"/>
      <c r="I45" s="395"/>
      <c r="J45" s="395"/>
      <c r="K45" s="272"/>
    </row>
    <row r="46" spans="2:11" ht="15" customHeight="1">
      <c r="B46" s="275"/>
      <c r="C46" s="276"/>
      <c r="D46" s="276"/>
      <c r="E46" s="395" t="s">
        <v>4021</v>
      </c>
      <c r="F46" s="395"/>
      <c r="G46" s="395"/>
      <c r="H46" s="395"/>
      <c r="I46" s="395"/>
      <c r="J46" s="395"/>
      <c r="K46" s="272"/>
    </row>
    <row r="47" spans="2:11" ht="15" customHeight="1">
      <c r="B47" s="275"/>
      <c r="C47" s="276"/>
      <c r="D47" s="276"/>
      <c r="E47" s="395" t="s">
        <v>4022</v>
      </c>
      <c r="F47" s="395"/>
      <c r="G47" s="395"/>
      <c r="H47" s="395"/>
      <c r="I47" s="395"/>
      <c r="J47" s="395"/>
      <c r="K47" s="272"/>
    </row>
    <row r="48" spans="2:11" ht="15" customHeight="1">
      <c r="B48" s="275"/>
      <c r="C48" s="276"/>
      <c r="D48" s="276"/>
      <c r="E48" s="395" t="s">
        <v>4023</v>
      </c>
      <c r="F48" s="395"/>
      <c r="G48" s="395"/>
      <c r="H48" s="395"/>
      <c r="I48" s="395"/>
      <c r="J48" s="395"/>
      <c r="K48" s="272"/>
    </row>
    <row r="49" spans="2:11" ht="15" customHeight="1">
      <c r="B49" s="275"/>
      <c r="C49" s="276"/>
      <c r="D49" s="395" t="s">
        <v>4024</v>
      </c>
      <c r="E49" s="395"/>
      <c r="F49" s="395"/>
      <c r="G49" s="395"/>
      <c r="H49" s="395"/>
      <c r="I49" s="395"/>
      <c r="J49" s="395"/>
      <c r="K49" s="272"/>
    </row>
    <row r="50" spans="2:11" ht="25.5" customHeight="1">
      <c r="B50" s="271"/>
      <c r="C50" s="396" t="s">
        <v>4025</v>
      </c>
      <c r="D50" s="396"/>
      <c r="E50" s="396"/>
      <c r="F50" s="396"/>
      <c r="G50" s="396"/>
      <c r="H50" s="396"/>
      <c r="I50" s="396"/>
      <c r="J50" s="396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95" t="s">
        <v>4026</v>
      </c>
      <c r="D52" s="395"/>
      <c r="E52" s="395"/>
      <c r="F52" s="395"/>
      <c r="G52" s="395"/>
      <c r="H52" s="395"/>
      <c r="I52" s="395"/>
      <c r="J52" s="395"/>
      <c r="K52" s="272"/>
    </row>
    <row r="53" spans="2:11" ht="15" customHeight="1">
      <c r="B53" s="271"/>
      <c r="C53" s="395" t="s">
        <v>4027</v>
      </c>
      <c r="D53" s="395"/>
      <c r="E53" s="395"/>
      <c r="F53" s="395"/>
      <c r="G53" s="395"/>
      <c r="H53" s="395"/>
      <c r="I53" s="395"/>
      <c r="J53" s="395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95" t="s">
        <v>4028</v>
      </c>
      <c r="D55" s="395"/>
      <c r="E55" s="395"/>
      <c r="F55" s="395"/>
      <c r="G55" s="395"/>
      <c r="H55" s="395"/>
      <c r="I55" s="395"/>
      <c r="J55" s="395"/>
      <c r="K55" s="272"/>
    </row>
    <row r="56" spans="2:11" ht="15" customHeight="1">
      <c r="B56" s="271"/>
      <c r="C56" s="276"/>
      <c r="D56" s="395" t="s">
        <v>4029</v>
      </c>
      <c r="E56" s="395"/>
      <c r="F56" s="395"/>
      <c r="G56" s="395"/>
      <c r="H56" s="395"/>
      <c r="I56" s="395"/>
      <c r="J56" s="395"/>
      <c r="K56" s="272"/>
    </row>
    <row r="57" spans="2:11" ht="15" customHeight="1">
      <c r="B57" s="271"/>
      <c r="C57" s="276"/>
      <c r="D57" s="395" t="s">
        <v>4030</v>
      </c>
      <c r="E57" s="395"/>
      <c r="F57" s="395"/>
      <c r="G57" s="395"/>
      <c r="H57" s="395"/>
      <c r="I57" s="395"/>
      <c r="J57" s="395"/>
      <c r="K57" s="272"/>
    </row>
    <row r="58" spans="2:11" ht="15" customHeight="1">
      <c r="B58" s="271"/>
      <c r="C58" s="276"/>
      <c r="D58" s="395" t="s">
        <v>4031</v>
      </c>
      <c r="E58" s="395"/>
      <c r="F58" s="395"/>
      <c r="G58" s="395"/>
      <c r="H58" s="395"/>
      <c r="I58" s="395"/>
      <c r="J58" s="395"/>
      <c r="K58" s="272"/>
    </row>
    <row r="59" spans="2:11" ht="15" customHeight="1">
      <c r="B59" s="271"/>
      <c r="C59" s="276"/>
      <c r="D59" s="395" t="s">
        <v>4032</v>
      </c>
      <c r="E59" s="395"/>
      <c r="F59" s="395"/>
      <c r="G59" s="395"/>
      <c r="H59" s="395"/>
      <c r="I59" s="395"/>
      <c r="J59" s="395"/>
      <c r="K59" s="272"/>
    </row>
    <row r="60" spans="2:11" ht="15" customHeight="1">
      <c r="B60" s="271"/>
      <c r="C60" s="276"/>
      <c r="D60" s="394" t="s">
        <v>4033</v>
      </c>
      <c r="E60" s="394"/>
      <c r="F60" s="394"/>
      <c r="G60" s="394"/>
      <c r="H60" s="394"/>
      <c r="I60" s="394"/>
      <c r="J60" s="394"/>
      <c r="K60" s="272"/>
    </row>
    <row r="61" spans="2:11" ht="15" customHeight="1">
      <c r="B61" s="271"/>
      <c r="C61" s="276"/>
      <c r="D61" s="395" t="s">
        <v>4034</v>
      </c>
      <c r="E61" s="395"/>
      <c r="F61" s="395"/>
      <c r="G61" s="395"/>
      <c r="H61" s="395"/>
      <c r="I61" s="395"/>
      <c r="J61" s="395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95" t="s">
        <v>4035</v>
      </c>
      <c r="E63" s="395"/>
      <c r="F63" s="395"/>
      <c r="G63" s="395"/>
      <c r="H63" s="395"/>
      <c r="I63" s="395"/>
      <c r="J63" s="395"/>
      <c r="K63" s="272"/>
    </row>
    <row r="64" spans="2:11" ht="15" customHeight="1">
      <c r="B64" s="271"/>
      <c r="C64" s="276"/>
      <c r="D64" s="394" t="s">
        <v>4036</v>
      </c>
      <c r="E64" s="394"/>
      <c r="F64" s="394"/>
      <c r="G64" s="394"/>
      <c r="H64" s="394"/>
      <c r="I64" s="394"/>
      <c r="J64" s="394"/>
      <c r="K64" s="272"/>
    </row>
    <row r="65" spans="2:11" ht="15" customHeight="1">
      <c r="B65" s="271"/>
      <c r="C65" s="276"/>
      <c r="D65" s="395" t="s">
        <v>4037</v>
      </c>
      <c r="E65" s="395"/>
      <c r="F65" s="395"/>
      <c r="G65" s="395"/>
      <c r="H65" s="395"/>
      <c r="I65" s="395"/>
      <c r="J65" s="395"/>
      <c r="K65" s="272"/>
    </row>
    <row r="66" spans="2:11" ht="15" customHeight="1">
      <c r="B66" s="271"/>
      <c r="C66" s="276"/>
      <c r="D66" s="395" t="s">
        <v>4038</v>
      </c>
      <c r="E66" s="395"/>
      <c r="F66" s="395"/>
      <c r="G66" s="395"/>
      <c r="H66" s="395"/>
      <c r="I66" s="395"/>
      <c r="J66" s="395"/>
      <c r="K66" s="272"/>
    </row>
    <row r="67" spans="2:11" ht="15" customHeight="1">
      <c r="B67" s="271"/>
      <c r="C67" s="276"/>
      <c r="D67" s="395" t="s">
        <v>4039</v>
      </c>
      <c r="E67" s="395"/>
      <c r="F67" s="395"/>
      <c r="G67" s="395"/>
      <c r="H67" s="395"/>
      <c r="I67" s="395"/>
      <c r="J67" s="395"/>
      <c r="K67" s="272"/>
    </row>
    <row r="68" spans="2:11" ht="15" customHeight="1">
      <c r="B68" s="271"/>
      <c r="C68" s="276"/>
      <c r="D68" s="395" t="s">
        <v>4040</v>
      </c>
      <c r="E68" s="395"/>
      <c r="F68" s="395"/>
      <c r="G68" s="395"/>
      <c r="H68" s="395"/>
      <c r="I68" s="395"/>
      <c r="J68" s="395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3" t="s">
        <v>177</v>
      </c>
      <c r="D73" s="393"/>
      <c r="E73" s="393"/>
      <c r="F73" s="393"/>
      <c r="G73" s="393"/>
      <c r="H73" s="393"/>
      <c r="I73" s="393"/>
      <c r="J73" s="393"/>
      <c r="K73" s="289"/>
    </row>
    <row r="74" spans="2:11" ht="17.25" customHeight="1">
      <c r="B74" s="288"/>
      <c r="C74" s="290" t="s">
        <v>4041</v>
      </c>
      <c r="D74" s="290"/>
      <c r="E74" s="290"/>
      <c r="F74" s="290" t="s">
        <v>4042</v>
      </c>
      <c r="G74" s="291"/>
      <c r="H74" s="290" t="s">
        <v>190</v>
      </c>
      <c r="I74" s="290" t="s">
        <v>60</v>
      </c>
      <c r="J74" s="290" t="s">
        <v>4043</v>
      </c>
      <c r="K74" s="289"/>
    </row>
    <row r="75" spans="2:11" ht="17.25" customHeight="1">
      <c r="B75" s="288"/>
      <c r="C75" s="292" t="s">
        <v>4044</v>
      </c>
      <c r="D75" s="292"/>
      <c r="E75" s="292"/>
      <c r="F75" s="293" t="s">
        <v>4045</v>
      </c>
      <c r="G75" s="294"/>
      <c r="H75" s="292"/>
      <c r="I75" s="292"/>
      <c r="J75" s="292" t="s">
        <v>4046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56</v>
      </c>
      <c r="D77" s="295"/>
      <c r="E77" s="295"/>
      <c r="F77" s="297" t="s">
        <v>4047</v>
      </c>
      <c r="G77" s="296"/>
      <c r="H77" s="278" t="s">
        <v>4048</v>
      </c>
      <c r="I77" s="278" t="s">
        <v>4049</v>
      </c>
      <c r="J77" s="278">
        <v>20</v>
      </c>
      <c r="K77" s="289"/>
    </row>
    <row r="78" spans="2:11" ht="15" customHeight="1">
      <c r="B78" s="288"/>
      <c r="C78" s="278" t="s">
        <v>4050</v>
      </c>
      <c r="D78" s="278"/>
      <c r="E78" s="278"/>
      <c r="F78" s="297" t="s">
        <v>4047</v>
      </c>
      <c r="G78" s="296"/>
      <c r="H78" s="278" t="s">
        <v>4051</v>
      </c>
      <c r="I78" s="278" t="s">
        <v>4049</v>
      </c>
      <c r="J78" s="278">
        <v>120</v>
      </c>
      <c r="K78" s="289"/>
    </row>
    <row r="79" spans="2:11" ht="15" customHeight="1">
      <c r="B79" s="298"/>
      <c r="C79" s="278" t="s">
        <v>4052</v>
      </c>
      <c r="D79" s="278"/>
      <c r="E79" s="278"/>
      <c r="F79" s="297" t="s">
        <v>4053</v>
      </c>
      <c r="G79" s="296"/>
      <c r="H79" s="278" t="s">
        <v>4054</v>
      </c>
      <c r="I79" s="278" t="s">
        <v>4049</v>
      </c>
      <c r="J79" s="278">
        <v>50</v>
      </c>
      <c r="K79" s="289"/>
    </row>
    <row r="80" spans="2:11" ht="15" customHeight="1">
      <c r="B80" s="298"/>
      <c r="C80" s="278" t="s">
        <v>4055</v>
      </c>
      <c r="D80" s="278"/>
      <c r="E80" s="278"/>
      <c r="F80" s="297" t="s">
        <v>4047</v>
      </c>
      <c r="G80" s="296"/>
      <c r="H80" s="278" t="s">
        <v>4056</v>
      </c>
      <c r="I80" s="278" t="s">
        <v>4057</v>
      </c>
      <c r="J80" s="278"/>
      <c r="K80" s="289"/>
    </row>
    <row r="81" spans="2:11" ht="15" customHeight="1">
      <c r="B81" s="298"/>
      <c r="C81" s="299" t="s">
        <v>4058</v>
      </c>
      <c r="D81" s="299"/>
      <c r="E81" s="299"/>
      <c r="F81" s="300" t="s">
        <v>4053</v>
      </c>
      <c r="G81" s="299"/>
      <c r="H81" s="299" t="s">
        <v>4059</v>
      </c>
      <c r="I81" s="299" t="s">
        <v>4049</v>
      </c>
      <c r="J81" s="299">
        <v>15</v>
      </c>
      <c r="K81" s="289"/>
    </row>
    <row r="82" spans="2:11" ht="15" customHeight="1">
      <c r="B82" s="298"/>
      <c r="C82" s="299" t="s">
        <v>4060</v>
      </c>
      <c r="D82" s="299"/>
      <c r="E82" s="299"/>
      <c r="F82" s="300" t="s">
        <v>4053</v>
      </c>
      <c r="G82" s="299"/>
      <c r="H82" s="299" t="s">
        <v>4061</v>
      </c>
      <c r="I82" s="299" t="s">
        <v>4049</v>
      </c>
      <c r="J82" s="299">
        <v>15</v>
      </c>
      <c r="K82" s="289"/>
    </row>
    <row r="83" spans="2:11" ht="15" customHeight="1">
      <c r="B83" s="298"/>
      <c r="C83" s="299" t="s">
        <v>4062</v>
      </c>
      <c r="D83" s="299"/>
      <c r="E83" s="299"/>
      <c r="F83" s="300" t="s">
        <v>4053</v>
      </c>
      <c r="G83" s="299"/>
      <c r="H83" s="299" t="s">
        <v>4063</v>
      </c>
      <c r="I83" s="299" t="s">
        <v>4049</v>
      </c>
      <c r="J83" s="299">
        <v>20</v>
      </c>
      <c r="K83" s="289"/>
    </row>
    <row r="84" spans="2:11" ht="15" customHeight="1">
      <c r="B84" s="298"/>
      <c r="C84" s="299" t="s">
        <v>4064</v>
      </c>
      <c r="D84" s="299"/>
      <c r="E84" s="299"/>
      <c r="F84" s="300" t="s">
        <v>4053</v>
      </c>
      <c r="G84" s="299"/>
      <c r="H84" s="299" t="s">
        <v>4065</v>
      </c>
      <c r="I84" s="299" t="s">
        <v>4049</v>
      </c>
      <c r="J84" s="299">
        <v>20</v>
      </c>
      <c r="K84" s="289"/>
    </row>
    <row r="85" spans="2:11" ht="15" customHeight="1">
      <c r="B85" s="298"/>
      <c r="C85" s="278" t="s">
        <v>4066</v>
      </c>
      <c r="D85" s="278"/>
      <c r="E85" s="278"/>
      <c r="F85" s="297" t="s">
        <v>4053</v>
      </c>
      <c r="G85" s="296"/>
      <c r="H85" s="278" t="s">
        <v>4067</v>
      </c>
      <c r="I85" s="278" t="s">
        <v>4049</v>
      </c>
      <c r="J85" s="278">
        <v>50</v>
      </c>
      <c r="K85" s="289"/>
    </row>
    <row r="86" spans="2:11" ht="15" customHeight="1">
      <c r="B86" s="298"/>
      <c r="C86" s="278" t="s">
        <v>4068</v>
      </c>
      <c r="D86" s="278"/>
      <c r="E86" s="278"/>
      <c r="F86" s="297" t="s">
        <v>4053</v>
      </c>
      <c r="G86" s="296"/>
      <c r="H86" s="278" t="s">
        <v>4069</v>
      </c>
      <c r="I86" s="278" t="s">
        <v>4049</v>
      </c>
      <c r="J86" s="278">
        <v>20</v>
      </c>
      <c r="K86" s="289"/>
    </row>
    <row r="87" spans="2:11" ht="15" customHeight="1">
      <c r="B87" s="298"/>
      <c r="C87" s="278" t="s">
        <v>4070</v>
      </c>
      <c r="D87" s="278"/>
      <c r="E87" s="278"/>
      <c r="F87" s="297" t="s">
        <v>4053</v>
      </c>
      <c r="G87" s="296"/>
      <c r="H87" s="278" t="s">
        <v>4071</v>
      </c>
      <c r="I87" s="278" t="s">
        <v>4049</v>
      </c>
      <c r="J87" s="278">
        <v>20</v>
      </c>
      <c r="K87" s="289"/>
    </row>
    <row r="88" spans="2:11" ht="15" customHeight="1">
      <c r="B88" s="298"/>
      <c r="C88" s="278" t="s">
        <v>4072</v>
      </c>
      <c r="D88" s="278"/>
      <c r="E88" s="278"/>
      <c r="F88" s="297" t="s">
        <v>4053</v>
      </c>
      <c r="G88" s="296"/>
      <c r="H88" s="278" t="s">
        <v>4073</v>
      </c>
      <c r="I88" s="278" t="s">
        <v>4049</v>
      </c>
      <c r="J88" s="278">
        <v>50</v>
      </c>
      <c r="K88" s="289"/>
    </row>
    <row r="89" spans="2:11" ht="15" customHeight="1">
      <c r="B89" s="298"/>
      <c r="C89" s="278" t="s">
        <v>4074</v>
      </c>
      <c r="D89" s="278"/>
      <c r="E89" s="278"/>
      <c r="F89" s="297" t="s">
        <v>4053</v>
      </c>
      <c r="G89" s="296"/>
      <c r="H89" s="278" t="s">
        <v>4074</v>
      </c>
      <c r="I89" s="278" t="s">
        <v>4049</v>
      </c>
      <c r="J89" s="278">
        <v>50</v>
      </c>
      <c r="K89" s="289"/>
    </row>
    <row r="90" spans="2:11" ht="15" customHeight="1">
      <c r="B90" s="298"/>
      <c r="C90" s="278" t="s">
        <v>195</v>
      </c>
      <c r="D90" s="278"/>
      <c r="E90" s="278"/>
      <c r="F90" s="297" t="s">
        <v>4053</v>
      </c>
      <c r="G90" s="296"/>
      <c r="H90" s="278" t="s">
        <v>4075</v>
      </c>
      <c r="I90" s="278" t="s">
        <v>4049</v>
      </c>
      <c r="J90" s="278">
        <v>255</v>
      </c>
      <c r="K90" s="289"/>
    </row>
    <row r="91" spans="2:11" ht="15" customHeight="1">
      <c r="B91" s="298"/>
      <c r="C91" s="278" t="s">
        <v>4076</v>
      </c>
      <c r="D91" s="278"/>
      <c r="E91" s="278"/>
      <c r="F91" s="297" t="s">
        <v>4047</v>
      </c>
      <c r="G91" s="296"/>
      <c r="H91" s="278" t="s">
        <v>4077</v>
      </c>
      <c r="I91" s="278" t="s">
        <v>4078</v>
      </c>
      <c r="J91" s="278"/>
      <c r="K91" s="289"/>
    </row>
    <row r="92" spans="2:11" ht="15" customHeight="1">
      <c r="B92" s="298"/>
      <c r="C92" s="278" t="s">
        <v>4079</v>
      </c>
      <c r="D92" s="278"/>
      <c r="E92" s="278"/>
      <c r="F92" s="297" t="s">
        <v>4047</v>
      </c>
      <c r="G92" s="296"/>
      <c r="H92" s="278" t="s">
        <v>4080</v>
      </c>
      <c r="I92" s="278" t="s">
        <v>4081</v>
      </c>
      <c r="J92" s="278"/>
      <c r="K92" s="289"/>
    </row>
    <row r="93" spans="2:11" ht="15" customHeight="1">
      <c r="B93" s="298"/>
      <c r="C93" s="278" t="s">
        <v>4082</v>
      </c>
      <c r="D93" s="278"/>
      <c r="E93" s="278"/>
      <c r="F93" s="297" t="s">
        <v>4047</v>
      </c>
      <c r="G93" s="296"/>
      <c r="H93" s="278" t="s">
        <v>4082</v>
      </c>
      <c r="I93" s="278" t="s">
        <v>4081</v>
      </c>
      <c r="J93" s="278"/>
      <c r="K93" s="289"/>
    </row>
    <row r="94" spans="2:11" ht="15" customHeight="1">
      <c r="B94" s="298"/>
      <c r="C94" s="278" t="s">
        <v>41</v>
      </c>
      <c r="D94" s="278"/>
      <c r="E94" s="278"/>
      <c r="F94" s="297" t="s">
        <v>4047</v>
      </c>
      <c r="G94" s="296"/>
      <c r="H94" s="278" t="s">
        <v>4083</v>
      </c>
      <c r="I94" s="278" t="s">
        <v>4081</v>
      </c>
      <c r="J94" s="278"/>
      <c r="K94" s="289"/>
    </row>
    <row r="95" spans="2:11" ht="15" customHeight="1">
      <c r="B95" s="298"/>
      <c r="C95" s="278" t="s">
        <v>51</v>
      </c>
      <c r="D95" s="278"/>
      <c r="E95" s="278"/>
      <c r="F95" s="297" t="s">
        <v>4047</v>
      </c>
      <c r="G95" s="296"/>
      <c r="H95" s="278" t="s">
        <v>4084</v>
      </c>
      <c r="I95" s="278" t="s">
        <v>4081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3" t="s">
        <v>4085</v>
      </c>
      <c r="D100" s="393"/>
      <c r="E100" s="393"/>
      <c r="F100" s="393"/>
      <c r="G100" s="393"/>
      <c r="H100" s="393"/>
      <c r="I100" s="393"/>
      <c r="J100" s="393"/>
      <c r="K100" s="289"/>
    </row>
    <row r="101" spans="2:11" ht="17.25" customHeight="1">
      <c r="B101" s="288"/>
      <c r="C101" s="290" t="s">
        <v>4041</v>
      </c>
      <c r="D101" s="290"/>
      <c r="E101" s="290"/>
      <c r="F101" s="290" t="s">
        <v>4042</v>
      </c>
      <c r="G101" s="291"/>
      <c r="H101" s="290" t="s">
        <v>190</v>
      </c>
      <c r="I101" s="290" t="s">
        <v>60</v>
      </c>
      <c r="J101" s="290" t="s">
        <v>4043</v>
      </c>
      <c r="K101" s="289"/>
    </row>
    <row r="102" spans="2:11" ht="17.25" customHeight="1">
      <c r="B102" s="288"/>
      <c r="C102" s="292" t="s">
        <v>4044</v>
      </c>
      <c r="D102" s="292"/>
      <c r="E102" s="292"/>
      <c r="F102" s="293" t="s">
        <v>4045</v>
      </c>
      <c r="G102" s="294"/>
      <c r="H102" s="292"/>
      <c r="I102" s="292"/>
      <c r="J102" s="292" t="s">
        <v>4046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56</v>
      </c>
      <c r="D104" s="295"/>
      <c r="E104" s="295"/>
      <c r="F104" s="297" t="s">
        <v>4047</v>
      </c>
      <c r="G104" s="306"/>
      <c r="H104" s="278" t="s">
        <v>4086</v>
      </c>
      <c r="I104" s="278" t="s">
        <v>4049</v>
      </c>
      <c r="J104" s="278">
        <v>20</v>
      </c>
      <c r="K104" s="289"/>
    </row>
    <row r="105" spans="2:11" ht="15" customHeight="1">
      <c r="B105" s="288"/>
      <c r="C105" s="278" t="s">
        <v>4050</v>
      </c>
      <c r="D105" s="278"/>
      <c r="E105" s="278"/>
      <c r="F105" s="297" t="s">
        <v>4047</v>
      </c>
      <c r="G105" s="278"/>
      <c r="H105" s="278" t="s">
        <v>4086</v>
      </c>
      <c r="I105" s="278" t="s">
        <v>4049</v>
      </c>
      <c r="J105" s="278">
        <v>120</v>
      </c>
      <c r="K105" s="289"/>
    </row>
    <row r="106" spans="2:11" ht="15" customHeight="1">
      <c r="B106" s="298"/>
      <c r="C106" s="278" t="s">
        <v>4052</v>
      </c>
      <c r="D106" s="278"/>
      <c r="E106" s="278"/>
      <c r="F106" s="297" t="s">
        <v>4053</v>
      </c>
      <c r="G106" s="278"/>
      <c r="H106" s="278" t="s">
        <v>4086</v>
      </c>
      <c r="I106" s="278" t="s">
        <v>4049</v>
      </c>
      <c r="J106" s="278">
        <v>50</v>
      </c>
      <c r="K106" s="289"/>
    </row>
    <row r="107" spans="2:11" ht="15" customHeight="1">
      <c r="B107" s="298"/>
      <c r="C107" s="278" t="s">
        <v>4055</v>
      </c>
      <c r="D107" s="278"/>
      <c r="E107" s="278"/>
      <c r="F107" s="297" t="s">
        <v>4047</v>
      </c>
      <c r="G107" s="278"/>
      <c r="H107" s="278" t="s">
        <v>4086</v>
      </c>
      <c r="I107" s="278" t="s">
        <v>4057</v>
      </c>
      <c r="J107" s="278"/>
      <c r="K107" s="289"/>
    </row>
    <row r="108" spans="2:11" ht="15" customHeight="1">
      <c r="B108" s="298"/>
      <c r="C108" s="278" t="s">
        <v>4066</v>
      </c>
      <c r="D108" s="278"/>
      <c r="E108" s="278"/>
      <c r="F108" s="297" t="s">
        <v>4053</v>
      </c>
      <c r="G108" s="278"/>
      <c r="H108" s="278" t="s">
        <v>4086</v>
      </c>
      <c r="I108" s="278" t="s">
        <v>4049</v>
      </c>
      <c r="J108" s="278">
        <v>50</v>
      </c>
      <c r="K108" s="289"/>
    </row>
    <row r="109" spans="2:11" ht="15" customHeight="1">
      <c r="B109" s="298"/>
      <c r="C109" s="278" t="s">
        <v>4074</v>
      </c>
      <c r="D109" s="278"/>
      <c r="E109" s="278"/>
      <c r="F109" s="297" t="s">
        <v>4053</v>
      </c>
      <c r="G109" s="278"/>
      <c r="H109" s="278" t="s">
        <v>4086</v>
      </c>
      <c r="I109" s="278" t="s">
        <v>4049</v>
      </c>
      <c r="J109" s="278">
        <v>50</v>
      </c>
      <c r="K109" s="289"/>
    </row>
    <row r="110" spans="2:11" ht="15" customHeight="1">
      <c r="B110" s="298"/>
      <c r="C110" s="278" t="s">
        <v>4072</v>
      </c>
      <c r="D110" s="278"/>
      <c r="E110" s="278"/>
      <c r="F110" s="297" t="s">
        <v>4053</v>
      </c>
      <c r="G110" s="278"/>
      <c r="H110" s="278" t="s">
        <v>4086</v>
      </c>
      <c r="I110" s="278" t="s">
        <v>4049</v>
      </c>
      <c r="J110" s="278">
        <v>50</v>
      </c>
      <c r="K110" s="289"/>
    </row>
    <row r="111" spans="2:11" ht="15" customHeight="1">
      <c r="B111" s="298"/>
      <c r="C111" s="278" t="s">
        <v>56</v>
      </c>
      <c r="D111" s="278"/>
      <c r="E111" s="278"/>
      <c r="F111" s="297" t="s">
        <v>4047</v>
      </c>
      <c r="G111" s="278"/>
      <c r="H111" s="278" t="s">
        <v>4087</v>
      </c>
      <c r="I111" s="278" t="s">
        <v>4049</v>
      </c>
      <c r="J111" s="278">
        <v>20</v>
      </c>
      <c r="K111" s="289"/>
    </row>
    <row r="112" spans="2:11" ht="15" customHeight="1">
      <c r="B112" s="298"/>
      <c r="C112" s="278" t="s">
        <v>4088</v>
      </c>
      <c r="D112" s="278"/>
      <c r="E112" s="278"/>
      <c r="F112" s="297" t="s">
        <v>4047</v>
      </c>
      <c r="G112" s="278"/>
      <c r="H112" s="278" t="s">
        <v>4089</v>
      </c>
      <c r="I112" s="278" t="s">
        <v>4049</v>
      </c>
      <c r="J112" s="278">
        <v>120</v>
      </c>
      <c r="K112" s="289"/>
    </row>
    <row r="113" spans="2:11" ht="15" customHeight="1">
      <c r="B113" s="298"/>
      <c r="C113" s="278" t="s">
        <v>41</v>
      </c>
      <c r="D113" s="278"/>
      <c r="E113" s="278"/>
      <c r="F113" s="297" t="s">
        <v>4047</v>
      </c>
      <c r="G113" s="278"/>
      <c r="H113" s="278" t="s">
        <v>4090</v>
      </c>
      <c r="I113" s="278" t="s">
        <v>4081</v>
      </c>
      <c r="J113" s="278"/>
      <c r="K113" s="289"/>
    </row>
    <row r="114" spans="2:11" ht="15" customHeight="1">
      <c r="B114" s="298"/>
      <c r="C114" s="278" t="s">
        <v>51</v>
      </c>
      <c r="D114" s="278"/>
      <c r="E114" s="278"/>
      <c r="F114" s="297" t="s">
        <v>4047</v>
      </c>
      <c r="G114" s="278"/>
      <c r="H114" s="278" t="s">
        <v>4091</v>
      </c>
      <c r="I114" s="278" t="s">
        <v>4081</v>
      </c>
      <c r="J114" s="278"/>
      <c r="K114" s="289"/>
    </row>
    <row r="115" spans="2:11" ht="15" customHeight="1">
      <c r="B115" s="298"/>
      <c r="C115" s="278" t="s">
        <v>60</v>
      </c>
      <c r="D115" s="278"/>
      <c r="E115" s="278"/>
      <c r="F115" s="297" t="s">
        <v>4047</v>
      </c>
      <c r="G115" s="278"/>
      <c r="H115" s="278" t="s">
        <v>4092</v>
      </c>
      <c r="I115" s="278" t="s">
        <v>4093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2" t="s">
        <v>4094</v>
      </c>
      <c r="D120" s="392"/>
      <c r="E120" s="392"/>
      <c r="F120" s="392"/>
      <c r="G120" s="392"/>
      <c r="H120" s="392"/>
      <c r="I120" s="392"/>
      <c r="J120" s="392"/>
      <c r="K120" s="314"/>
    </row>
    <row r="121" spans="2:11" ht="17.25" customHeight="1">
      <c r="B121" s="315"/>
      <c r="C121" s="290" t="s">
        <v>4041</v>
      </c>
      <c r="D121" s="290"/>
      <c r="E121" s="290"/>
      <c r="F121" s="290" t="s">
        <v>4042</v>
      </c>
      <c r="G121" s="291"/>
      <c r="H121" s="290" t="s">
        <v>190</v>
      </c>
      <c r="I121" s="290" t="s">
        <v>60</v>
      </c>
      <c r="J121" s="290" t="s">
        <v>4043</v>
      </c>
      <c r="K121" s="316"/>
    </row>
    <row r="122" spans="2:11" ht="17.25" customHeight="1">
      <c r="B122" s="315"/>
      <c r="C122" s="292" t="s">
        <v>4044</v>
      </c>
      <c r="D122" s="292"/>
      <c r="E122" s="292"/>
      <c r="F122" s="293" t="s">
        <v>4045</v>
      </c>
      <c r="G122" s="294"/>
      <c r="H122" s="292"/>
      <c r="I122" s="292"/>
      <c r="J122" s="292" t="s">
        <v>4046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4050</v>
      </c>
      <c r="D124" s="295"/>
      <c r="E124" s="295"/>
      <c r="F124" s="297" t="s">
        <v>4047</v>
      </c>
      <c r="G124" s="278"/>
      <c r="H124" s="278" t="s">
        <v>4086</v>
      </c>
      <c r="I124" s="278" t="s">
        <v>4049</v>
      </c>
      <c r="J124" s="278">
        <v>120</v>
      </c>
      <c r="K124" s="319"/>
    </row>
    <row r="125" spans="2:11" ht="15" customHeight="1">
      <c r="B125" s="317"/>
      <c r="C125" s="278" t="s">
        <v>4095</v>
      </c>
      <c r="D125" s="278"/>
      <c r="E125" s="278"/>
      <c r="F125" s="297" t="s">
        <v>4047</v>
      </c>
      <c r="G125" s="278"/>
      <c r="H125" s="278" t="s">
        <v>4096</v>
      </c>
      <c r="I125" s="278" t="s">
        <v>4049</v>
      </c>
      <c r="J125" s="278" t="s">
        <v>4097</v>
      </c>
      <c r="K125" s="319"/>
    </row>
    <row r="126" spans="2:11" ht="15" customHeight="1">
      <c r="B126" s="317"/>
      <c r="C126" s="278" t="s">
        <v>3996</v>
      </c>
      <c r="D126" s="278"/>
      <c r="E126" s="278"/>
      <c r="F126" s="297" t="s">
        <v>4047</v>
      </c>
      <c r="G126" s="278"/>
      <c r="H126" s="278" t="s">
        <v>4098</v>
      </c>
      <c r="I126" s="278" t="s">
        <v>4049</v>
      </c>
      <c r="J126" s="278" t="s">
        <v>4097</v>
      </c>
      <c r="K126" s="319"/>
    </row>
    <row r="127" spans="2:11" ht="15" customHeight="1">
      <c r="B127" s="317"/>
      <c r="C127" s="278" t="s">
        <v>4058</v>
      </c>
      <c r="D127" s="278"/>
      <c r="E127" s="278"/>
      <c r="F127" s="297" t="s">
        <v>4053</v>
      </c>
      <c r="G127" s="278"/>
      <c r="H127" s="278" t="s">
        <v>4059</v>
      </c>
      <c r="I127" s="278" t="s">
        <v>4049</v>
      </c>
      <c r="J127" s="278">
        <v>15</v>
      </c>
      <c r="K127" s="319"/>
    </row>
    <row r="128" spans="2:11" ht="15" customHeight="1">
      <c r="B128" s="317"/>
      <c r="C128" s="299" t="s">
        <v>4060</v>
      </c>
      <c r="D128" s="299"/>
      <c r="E128" s="299"/>
      <c r="F128" s="300" t="s">
        <v>4053</v>
      </c>
      <c r="G128" s="299"/>
      <c r="H128" s="299" t="s">
        <v>4061</v>
      </c>
      <c r="I128" s="299" t="s">
        <v>4049</v>
      </c>
      <c r="J128" s="299">
        <v>15</v>
      </c>
      <c r="K128" s="319"/>
    </row>
    <row r="129" spans="2:11" ht="15" customHeight="1">
      <c r="B129" s="317"/>
      <c r="C129" s="299" t="s">
        <v>4062</v>
      </c>
      <c r="D129" s="299"/>
      <c r="E129" s="299"/>
      <c r="F129" s="300" t="s">
        <v>4053</v>
      </c>
      <c r="G129" s="299"/>
      <c r="H129" s="299" t="s">
        <v>4063</v>
      </c>
      <c r="I129" s="299" t="s">
        <v>4049</v>
      </c>
      <c r="J129" s="299">
        <v>20</v>
      </c>
      <c r="K129" s="319"/>
    </row>
    <row r="130" spans="2:11" ht="15" customHeight="1">
      <c r="B130" s="317"/>
      <c r="C130" s="299" t="s">
        <v>4064</v>
      </c>
      <c r="D130" s="299"/>
      <c r="E130" s="299"/>
      <c r="F130" s="300" t="s">
        <v>4053</v>
      </c>
      <c r="G130" s="299"/>
      <c r="H130" s="299" t="s">
        <v>4065</v>
      </c>
      <c r="I130" s="299" t="s">
        <v>4049</v>
      </c>
      <c r="J130" s="299">
        <v>20</v>
      </c>
      <c r="K130" s="319"/>
    </row>
    <row r="131" spans="2:11" ht="15" customHeight="1">
      <c r="B131" s="317"/>
      <c r="C131" s="278" t="s">
        <v>4052</v>
      </c>
      <c r="D131" s="278"/>
      <c r="E131" s="278"/>
      <c r="F131" s="297" t="s">
        <v>4053</v>
      </c>
      <c r="G131" s="278"/>
      <c r="H131" s="278" t="s">
        <v>4086</v>
      </c>
      <c r="I131" s="278" t="s">
        <v>4049</v>
      </c>
      <c r="J131" s="278">
        <v>50</v>
      </c>
      <c r="K131" s="319"/>
    </row>
    <row r="132" spans="2:11" ht="15" customHeight="1">
      <c r="B132" s="317"/>
      <c r="C132" s="278" t="s">
        <v>4066</v>
      </c>
      <c r="D132" s="278"/>
      <c r="E132" s="278"/>
      <c r="F132" s="297" t="s">
        <v>4053</v>
      </c>
      <c r="G132" s="278"/>
      <c r="H132" s="278" t="s">
        <v>4086</v>
      </c>
      <c r="I132" s="278" t="s">
        <v>4049</v>
      </c>
      <c r="J132" s="278">
        <v>50</v>
      </c>
      <c r="K132" s="319"/>
    </row>
    <row r="133" spans="2:11" ht="15" customHeight="1">
      <c r="B133" s="317"/>
      <c r="C133" s="278" t="s">
        <v>4072</v>
      </c>
      <c r="D133" s="278"/>
      <c r="E133" s="278"/>
      <c r="F133" s="297" t="s">
        <v>4053</v>
      </c>
      <c r="G133" s="278"/>
      <c r="H133" s="278" t="s">
        <v>4086</v>
      </c>
      <c r="I133" s="278" t="s">
        <v>4049</v>
      </c>
      <c r="J133" s="278">
        <v>50</v>
      </c>
      <c r="K133" s="319"/>
    </row>
    <row r="134" spans="2:11" ht="15" customHeight="1">
      <c r="B134" s="317"/>
      <c r="C134" s="278" t="s">
        <v>4074</v>
      </c>
      <c r="D134" s="278"/>
      <c r="E134" s="278"/>
      <c r="F134" s="297" t="s">
        <v>4053</v>
      </c>
      <c r="G134" s="278"/>
      <c r="H134" s="278" t="s">
        <v>4086</v>
      </c>
      <c r="I134" s="278" t="s">
        <v>4049</v>
      </c>
      <c r="J134" s="278">
        <v>50</v>
      </c>
      <c r="K134" s="319"/>
    </row>
    <row r="135" spans="2:11" ht="15" customHeight="1">
      <c r="B135" s="317"/>
      <c r="C135" s="278" t="s">
        <v>195</v>
      </c>
      <c r="D135" s="278"/>
      <c r="E135" s="278"/>
      <c r="F135" s="297" t="s">
        <v>4053</v>
      </c>
      <c r="G135" s="278"/>
      <c r="H135" s="278" t="s">
        <v>4099</v>
      </c>
      <c r="I135" s="278" t="s">
        <v>4049</v>
      </c>
      <c r="J135" s="278">
        <v>255</v>
      </c>
      <c r="K135" s="319"/>
    </row>
    <row r="136" spans="2:11" ht="15" customHeight="1">
      <c r="B136" s="317"/>
      <c r="C136" s="278" t="s">
        <v>4076</v>
      </c>
      <c r="D136" s="278"/>
      <c r="E136" s="278"/>
      <c r="F136" s="297" t="s">
        <v>4047</v>
      </c>
      <c r="G136" s="278"/>
      <c r="H136" s="278" t="s">
        <v>4100</v>
      </c>
      <c r="I136" s="278" t="s">
        <v>4078</v>
      </c>
      <c r="J136" s="278"/>
      <c r="K136" s="319"/>
    </row>
    <row r="137" spans="2:11" ht="15" customHeight="1">
      <c r="B137" s="317"/>
      <c r="C137" s="278" t="s">
        <v>4079</v>
      </c>
      <c r="D137" s="278"/>
      <c r="E137" s="278"/>
      <c r="F137" s="297" t="s">
        <v>4047</v>
      </c>
      <c r="G137" s="278"/>
      <c r="H137" s="278" t="s">
        <v>4101</v>
      </c>
      <c r="I137" s="278" t="s">
        <v>4081</v>
      </c>
      <c r="J137" s="278"/>
      <c r="K137" s="319"/>
    </row>
    <row r="138" spans="2:11" ht="15" customHeight="1">
      <c r="B138" s="317"/>
      <c r="C138" s="278" t="s">
        <v>4082</v>
      </c>
      <c r="D138" s="278"/>
      <c r="E138" s="278"/>
      <c r="F138" s="297" t="s">
        <v>4047</v>
      </c>
      <c r="G138" s="278"/>
      <c r="H138" s="278" t="s">
        <v>4082</v>
      </c>
      <c r="I138" s="278" t="s">
        <v>4081</v>
      </c>
      <c r="J138" s="278"/>
      <c r="K138" s="319"/>
    </row>
    <row r="139" spans="2:11" ht="15" customHeight="1">
      <c r="B139" s="317"/>
      <c r="C139" s="278" t="s">
        <v>41</v>
      </c>
      <c r="D139" s="278"/>
      <c r="E139" s="278"/>
      <c r="F139" s="297" t="s">
        <v>4047</v>
      </c>
      <c r="G139" s="278"/>
      <c r="H139" s="278" t="s">
        <v>4102</v>
      </c>
      <c r="I139" s="278" t="s">
        <v>4081</v>
      </c>
      <c r="J139" s="278"/>
      <c r="K139" s="319"/>
    </row>
    <row r="140" spans="2:11" ht="15" customHeight="1">
      <c r="B140" s="317"/>
      <c r="C140" s="278" t="s">
        <v>4103</v>
      </c>
      <c r="D140" s="278"/>
      <c r="E140" s="278"/>
      <c r="F140" s="297" t="s">
        <v>4047</v>
      </c>
      <c r="G140" s="278"/>
      <c r="H140" s="278" t="s">
        <v>4104</v>
      </c>
      <c r="I140" s="278" t="s">
        <v>4081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3" t="s">
        <v>4105</v>
      </c>
      <c r="D145" s="393"/>
      <c r="E145" s="393"/>
      <c r="F145" s="393"/>
      <c r="G145" s="393"/>
      <c r="H145" s="393"/>
      <c r="I145" s="393"/>
      <c r="J145" s="393"/>
      <c r="K145" s="289"/>
    </row>
    <row r="146" spans="2:11" ht="17.25" customHeight="1">
      <c r="B146" s="288"/>
      <c r="C146" s="290" t="s">
        <v>4041</v>
      </c>
      <c r="D146" s="290"/>
      <c r="E146" s="290"/>
      <c r="F146" s="290" t="s">
        <v>4042</v>
      </c>
      <c r="G146" s="291"/>
      <c r="H146" s="290" t="s">
        <v>190</v>
      </c>
      <c r="I146" s="290" t="s">
        <v>60</v>
      </c>
      <c r="J146" s="290" t="s">
        <v>4043</v>
      </c>
      <c r="K146" s="289"/>
    </row>
    <row r="147" spans="2:11" ht="17.25" customHeight="1">
      <c r="B147" s="288"/>
      <c r="C147" s="292" t="s">
        <v>4044</v>
      </c>
      <c r="D147" s="292"/>
      <c r="E147" s="292"/>
      <c r="F147" s="293" t="s">
        <v>4045</v>
      </c>
      <c r="G147" s="294"/>
      <c r="H147" s="292"/>
      <c r="I147" s="292"/>
      <c r="J147" s="292" t="s">
        <v>4046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4050</v>
      </c>
      <c r="D149" s="278"/>
      <c r="E149" s="278"/>
      <c r="F149" s="324" t="s">
        <v>4047</v>
      </c>
      <c r="G149" s="278"/>
      <c r="H149" s="323" t="s">
        <v>4086</v>
      </c>
      <c r="I149" s="323" t="s">
        <v>4049</v>
      </c>
      <c r="J149" s="323">
        <v>120</v>
      </c>
      <c r="K149" s="319"/>
    </row>
    <row r="150" spans="2:11" ht="15" customHeight="1">
      <c r="B150" s="298"/>
      <c r="C150" s="323" t="s">
        <v>4095</v>
      </c>
      <c r="D150" s="278"/>
      <c r="E150" s="278"/>
      <c r="F150" s="324" t="s">
        <v>4047</v>
      </c>
      <c r="G150" s="278"/>
      <c r="H150" s="323" t="s">
        <v>4106</v>
      </c>
      <c r="I150" s="323" t="s">
        <v>4049</v>
      </c>
      <c r="J150" s="323" t="s">
        <v>4097</v>
      </c>
      <c r="K150" s="319"/>
    </row>
    <row r="151" spans="2:11" ht="15" customHeight="1">
      <c r="B151" s="298"/>
      <c r="C151" s="323" t="s">
        <v>3996</v>
      </c>
      <c r="D151" s="278"/>
      <c r="E151" s="278"/>
      <c r="F151" s="324" t="s">
        <v>4047</v>
      </c>
      <c r="G151" s="278"/>
      <c r="H151" s="323" t="s">
        <v>4107</v>
      </c>
      <c r="I151" s="323" t="s">
        <v>4049</v>
      </c>
      <c r="J151" s="323" t="s">
        <v>4097</v>
      </c>
      <c r="K151" s="319"/>
    </row>
    <row r="152" spans="2:11" ht="15" customHeight="1">
      <c r="B152" s="298"/>
      <c r="C152" s="323" t="s">
        <v>4052</v>
      </c>
      <c r="D152" s="278"/>
      <c r="E152" s="278"/>
      <c r="F152" s="324" t="s">
        <v>4053</v>
      </c>
      <c r="G152" s="278"/>
      <c r="H152" s="323" t="s">
        <v>4086</v>
      </c>
      <c r="I152" s="323" t="s">
        <v>4049</v>
      </c>
      <c r="J152" s="323">
        <v>50</v>
      </c>
      <c r="K152" s="319"/>
    </row>
    <row r="153" spans="2:11" ht="15" customHeight="1">
      <c r="B153" s="298"/>
      <c r="C153" s="323" t="s">
        <v>4055</v>
      </c>
      <c r="D153" s="278"/>
      <c r="E153" s="278"/>
      <c r="F153" s="324" t="s">
        <v>4047</v>
      </c>
      <c r="G153" s="278"/>
      <c r="H153" s="323" t="s">
        <v>4086</v>
      </c>
      <c r="I153" s="323" t="s">
        <v>4057</v>
      </c>
      <c r="J153" s="323"/>
      <c r="K153" s="319"/>
    </row>
    <row r="154" spans="2:11" ht="15" customHeight="1">
      <c r="B154" s="298"/>
      <c r="C154" s="323" t="s">
        <v>4066</v>
      </c>
      <c r="D154" s="278"/>
      <c r="E154" s="278"/>
      <c r="F154" s="324" t="s">
        <v>4053</v>
      </c>
      <c r="G154" s="278"/>
      <c r="H154" s="323" t="s">
        <v>4086</v>
      </c>
      <c r="I154" s="323" t="s">
        <v>4049</v>
      </c>
      <c r="J154" s="323">
        <v>50</v>
      </c>
      <c r="K154" s="319"/>
    </row>
    <row r="155" spans="2:11" ht="15" customHeight="1">
      <c r="B155" s="298"/>
      <c r="C155" s="323" t="s">
        <v>4074</v>
      </c>
      <c r="D155" s="278"/>
      <c r="E155" s="278"/>
      <c r="F155" s="324" t="s">
        <v>4053</v>
      </c>
      <c r="G155" s="278"/>
      <c r="H155" s="323" t="s">
        <v>4086</v>
      </c>
      <c r="I155" s="323" t="s">
        <v>4049</v>
      </c>
      <c r="J155" s="323">
        <v>50</v>
      </c>
      <c r="K155" s="319"/>
    </row>
    <row r="156" spans="2:11" ht="15" customHeight="1">
      <c r="B156" s="298"/>
      <c r="C156" s="323" t="s">
        <v>4072</v>
      </c>
      <c r="D156" s="278"/>
      <c r="E156" s="278"/>
      <c r="F156" s="324" t="s">
        <v>4053</v>
      </c>
      <c r="G156" s="278"/>
      <c r="H156" s="323" t="s">
        <v>4086</v>
      </c>
      <c r="I156" s="323" t="s">
        <v>4049</v>
      </c>
      <c r="J156" s="323">
        <v>50</v>
      </c>
      <c r="K156" s="319"/>
    </row>
    <row r="157" spans="2:11" ht="15" customHeight="1">
      <c r="B157" s="298"/>
      <c r="C157" s="323" t="s">
        <v>182</v>
      </c>
      <c r="D157" s="278"/>
      <c r="E157" s="278"/>
      <c r="F157" s="324" t="s">
        <v>4047</v>
      </c>
      <c r="G157" s="278"/>
      <c r="H157" s="323" t="s">
        <v>4108</v>
      </c>
      <c r="I157" s="323" t="s">
        <v>4049</v>
      </c>
      <c r="J157" s="323" t="s">
        <v>4109</v>
      </c>
      <c r="K157" s="319"/>
    </row>
    <row r="158" spans="2:11" ht="15" customHeight="1">
      <c r="B158" s="298"/>
      <c r="C158" s="323" t="s">
        <v>4110</v>
      </c>
      <c r="D158" s="278"/>
      <c r="E158" s="278"/>
      <c r="F158" s="324" t="s">
        <v>4047</v>
      </c>
      <c r="G158" s="278"/>
      <c r="H158" s="323" t="s">
        <v>4111</v>
      </c>
      <c r="I158" s="323" t="s">
        <v>4081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2" t="s">
        <v>4112</v>
      </c>
      <c r="D163" s="392"/>
      <c r="E163" s="392"/>
      <c r="F163" s="392"/>
      <c r="G163" s="392"/>
      <c r="H163" s="392"/>
      <c r="I163" s="392"/>
      <c r="J163" s="392"/>
      <c r="K163" s="270"/>
    </row>
    <row r="164" spans="2:11" ht="17.25" customHeight="1">
      <c r="B164" s="269"/>
      <c r="C164" s="290" t="s">
        <v>4041</v>
      </c>
      <c r="D164" s="290"/>
      <c r="E164" s="290"/>
      <c r="F164" s="290" t="s">
        <v>4042</v>
      </c>
      <c r="G164" s="327"/>
      <c r="H164" s="328" t="s">
        <v>190</v>
      </c>
      <c r="I164" s="328" t="s">
        <v>60</v>
      </c>
      <c r="J164" s="290" t="s">
        <v>4043</v>
      </c>
      <c r="K164" s="270"/>
    </row>
    <row r="165" spans="2:11" ht="17.25" customHeight="1">
      <c r="B165" s="271"/>
      <c r="C165" s="292" t="s">
        <v>4044</v>
      </c>
      <c r="D165" s="292"/>
      <c r="E165" s="292"/>
      <c r="F165" s="293" t="s">
        <v>4045</v>
      </c>
      <c r="G165" s="329"/>
      <c r="H165" s="330"/>
      <c r="I165" s="330"/>
      <c r="J165" s="292" t="s">
        <v>4046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4050</v>
      </c>
      <c r="D167" s="278"/>
      <c r="E167" s="278"/>
      <c r="F167" s="297" t="s">
        <v>4047</v>
      </c>
      <c r="G167" s="278"/>
      <c r="H167" s="278" t="s">
        <v>4086</v>
      </c>
      <c r="I167" s="278" t="s">
        <v>4049</v>
      </c>
      <c r="J167" s="278">
        <v>120</v>
      </c>
      <c r="K167" s="319"/>
    </row>
    <row r="168" spans="2:11" ht="15" customHeight="1">
      <c r="B168" s="298"/>
      <c r="C168" s="278" t="s">
        <v>4095</v>
      </c>
      <c r="D168" s="278"/>
      <c r="E168" s="278"/>
      <c r="F168" s="297" t="s">
        <v>4047</v>
      </c>
      <c r="G168" s="278"/>
      <c r="H168" s="278" t="s">
        <v>4096</v>
      </c>
      <c r="I168" s="278" t="s">
        <v>4049</v>
      </c>
      <c r="J168" s="278" t="s">
        <v>4097</v>
      </c>
      <c r="K168" s="319"/>
    </row>
    <row r="169" spans="2:11" ht="15" customHeight="1">
      <c r="B169" s="298"/>
      <c r="C169" s="278" t="s">
        <v>3996</v>
      </c>
      <c r="D169" s="278"/>
      <c r="E169" s="278"/>
      <c r="F169" s="297" t="s">
        <v>4047</v>
      </c>
      <c r="G169" s="278"/>
      <c r="H169" s="278" t="s">
        <v>4113</v>
      </c>
      <c r="I169" s="278" t="s">
        <v>4049</v>
      </c>
      <c r="J169" s="278" t="s">
        <v>4097</v>
      </c>
      <c r="K169" s="319"/>
    </row>
    <row r="170" spans="2:11" ht="15" customHeight="1">
      <c r="B170" s="298"/>
      <c r="C170" s="278" t="s">
        <v>4052</v>
      </c>
      <c r="D170" s="278"/>
      <c r="E170" s="278"/>
      <c r="F170" s="297" t="s">
        <v>4053</v>
      </c>
      <c r="G170" s="278"/>
      <c r="H170" s="278" t="s">
        <v>4113</v>
      </c>
      <c r="I170" s="278" t="s">
        <v>4049</v>
      </c>
      <c r="J170" s="278">
        <v>50</v>
      </c>
      <c r="K170" s="319"/>
    </row>
    <row r="171" spans="2:11" ht="15" customHeight="1">
      <c r="B171" s="298"/>
      <c r="C171" s="278" t="s">
        <v>4055</v>
      </c>
      <c r="D171" s="278"/>
      <c r="E171" s="278"/>
      <c r="F171" s="297" t="s">
        <v>4047</v>
      </c>
      <c r="G171" s="278"/>
      <c r="H171" s="278" t="s">
        <v>4113</v>
      </c>
      <c r="I171" s="278" t="s">
        <v>4057</v>
      </c>
      <c r="J171" s="278"/>
      <c r="K171" s="319"/>
    </row>
    <row r="172" spans="2:11" ht="15" customHeight="1">
      <c r="B172" s="298"/>
      <c r="C172" s="278" t="s">
        <v>4066</v>
      </c>
      <c r="D172" s="278"/>
      <c r="E172" s="278"/>
      <c r="F172" s="297" t="s">
        <v>4053</v>
      </c>
      <c r="G172" s="278"/>
      <c r="H172" s="278" t="s">
        <v>4113</v>
      </c>
      <c r="I172" s="278" t="s">
        <v>4049</v>
      </c>
      <c r="J172" s="278">
        <v>50</v>
      </c>
      <c r="K172" s="319"/>
    </row>
    <row r="173" spans="2:11" ht="15" customHeight="1">
      <c r="B173" s="298"/>
      <c r="C173" s="278" t="s">
        <v>4074</v>
      </c>
      <c r="D173" s="278"/>
      <c r="E173" s="278"/>
      <c r="F173" s="297" t="s">
        <v>4053</v>
      </c>
      <c r="G173" s="278"/>
      <c r="H173" s="278" t="s">
        <v>4113</v>
      </c>
      <c r="I173" s="278" t="s">
        <v>4049</v>
      </c>
      <c r="J173" s="278">
        <v>50</v>
      </c>
      <c r="K173" s="319"/>
    </row>
    <row r="174" spans="2:11" ht="15" customHeight="1">
      <c r="B174" s="298"/>
      <c r="C174" s="278" t="s">
        <v>4072</v>
      </c>
      <c r="D174" s="278"/>
      <c r="E174" s="278"/>
      <c r="F174" s="297" t="s">
        <v>4053</v>
      </c>
      <c r="G174" s="278"/>
      <c r="H174" s="278" t="s">
        <v>4113</v>
      </c>
      <c r="I174" s="278" t="s">
        <v>4049</v>
      </c>
      <c r="J174" s="278">
        <v>50</v>
      </c>
      <c r="K174" s="319"/>
    </row>
    <row r="175" spans="2:11" ht="15" customHeight="1">
      <c r="B175" s="298"/>
      <c r="C175" s="278" t="s">
        <v>189</v>
      </c>
      <c r="D175" s="278"/>
      <c r="E175" s="278"/>
      <c r="F175" s="297" t="s">
        <v>4047</v>
      </c>
      <c r="G175" s="278"/>
      <c r="H175" s="278" t="s">
        <v>4114</v>
      </c>
      <c r="I175" s="278" t="s">
        <v>4115</v>
      </c>
      <c r="J175" s="278"/>
      <c r="K175" s="319"/>
    </row>
    <row r="176" spans="2:11" ht="15" customHeight="1">
      <c r="B176" s="298"/>
      <c r="C176" s="278" t="s">
        <v>60</v>
      </c>
      <c r="D176" s="278"/>
      <c r="E176" s="278"/>
      <c r="F176" s="297" t="s">
        <v>4047</v>
      </c>
      <c r="G176" s="278"/>
      <c r="H176" s="278" t="s">
        <v>4116</v>
      </c>
      <c r="I176" s="278" t="s">
        <v>4117</v>
      </c>
      <c r="J176" s="278">
        <v>1</v>
      </c>
      <c r="K176" s="319"/>
    </row>
    <row r="177" spans="2:11" ht="15" customHeight="1">
      <c r="B177" s="298"/>
      <c r="C177" s="278" t="s">
        <v>56</v>
      </c>
      <c r="D177" s="278"/>
      <c r="E177" s="278"/>
      <c r="F177" s="297" t="s">
        <v>4047</v>
      </c>
      <c r="G177" s="278"/>
      <c r="H177" s="278" t="s">
        <v>4118</v>
      </c>
      <c r="I177" s="278" t="s">
        <v>4049</v>
      </c>
      <c r="J177" s="278">
        <v>20</v>
      </c>
      <c r="K177" s="319"/>
    </row>
    <row r="178" spans="2:11" ht="15" customHeight="1">
      <c r="B178" s="298"/>
      <c r="C178" s="278" t="s">
        <v>190</v>
      </c>
      <c r="D178" s="278"/>
      <c r="E178" s="278"/>
      <c r="F178" s="297" t="s">
        <v>4047</v>
      </c>
      <c r="G178" s="278"/>
      <c r="H178" s="278" t="s">
        <v>4119</v>
      </c>
      <c r="I178" s="278" t="s">
        <v>4049</v>
      </c>
      <c r="J178" s="278">
        <v>255</v>
      </c>
      <c r="K178" s="319"/>
    </row>
    <row r="179" spans="2:11" ht="15" customHeight="1">
      <c r="B179" s="298"/>
      <c r="C179" s="278" t="s">
        <v>191</v>
      </c>
      <c r="D179" s="278"/>
      <c r="E179" s="278"/>
      <c r="F179" s="297" t="s">
        <v>4047</v>
      </c>
      <c r="G179" s="278"/>
      <c r="H179" s="278" t="s">
        <v>4012</v>
      </c>
      <c r="I179" s="278" t="s">
        <v>4049</v>
      </c>
      <c r="J179" s="278">
        <v>10</v>
      </c>
      <c r="K179" s="319"/>
    </row>
    <row r="180" spans="2:11" ht="15" customHeight="1">
      <c r="B180" s="298"/>
      <c r="C180" s="278" t="s">
        <v>192</v>
      </c>
      <c r="D180" s="278"/>
      <c r="E180" s="278"/>
      <c r="F180" s="297" t="s">
        <v>4047</v>
      </c>
      <c r="G180" s="278"/>
      <c r="H180" s="278" t="s">
        <v>4120</v>
      </c>
      <c r="I180" s="278" t="s">
        <v>4081</v>
      </c>
      <c r="J180" s="278"/>
      <c r="K180" s="319"/>
    </row>
    <row r="181" spans="2:11" ht="15" customHeight="1">
      <c r="B181" s="298"/>
      <c r="C181" s="278" t="s">
        <v>4121</v>
      </c>
      <c r="D181" s="278"/>
      <c r="E181" s="278"/>
      <c r="F181" s="297" t="s">
        <v>4047</v>
      </c>
      <c r="G181" s="278"/>
      <c r="H181" s="278" t="s">
        <v>4122</v>
      </c>
      <c r="I181" s="278" t="s">
        <v>4081</v>
      </c>
      <c r="J181" s="278"/>
      <c r="K181" s="319"/>
    </row>
    <row r="182" spans="2:11" ht="15" customHeight="1">
      <c r="B182" s="298"/>
      <c r="C182" s="278" t="s">
        <v>4110</v>
      </c>
      <c r="D182" s="278"/>
      <c r="E182" s="278"/>
      <c r="F182" s="297" t="s">
        <v>4047</v>
      </c>
      <c r="G182" s="278"/>
      <c r="H182" s="278" t="s">
        <v>4123</v>
      </c>
      <c r="I182" s="278" t="s">
        <v>4081</v>
      </c>
      <c r="J182" s="278"/>
      <c r="K182" s="319"/>
    </row>
    <row r="183" spans="2:11" ht="15" customHeight="1">
      <c r="B183" s="298"/>
      <c r="C183" s="278" t="s">
        <v>194</v>
      </c>
      <c r="D183" s="278"/>
      <c r="E183" s="278"/>
      <c r="F183" s="297" t="s">
        <v>4053</v>
      </c>
      <c r="G183" s="278"/>
      <c r="H183" s="278" t="s">
        <v>4124</v>
      </c>
      <c r="I183" s="278" t="s">
        <v>4049</v>
      </c>
      <c r="J183" s="278">
        <v>50</v>
      </c>
      <c r="K183" s="319"/>
    </row>
    <row r="184" spans="2:11" ht="15" customHeight="1">
      <c r="B184" s="298"/>
      <c r="C184" s="278" t="s">
        <v>4125</v>
      </c>
      <c r="D184" s="278"/>
      <c r="E184" s="278"/>
      <c r="F184" s="297" t="s">
        <v>4053</v>
      </c>
      <c r="G184" s="278"/>
      <c r="H184" s="278" t="s">
        <v>4126</v>
      </c>
      <c r="I184" s="278" t="s">
        <v>4127</v>
      </c>
      <c r="J184" s="278"/>
      <c r="K184" s="319"/>
    </row>
    <row r="185" spans="2:11" ht="15" customHeight="1">
      <c r="B185" s="298"/>
      <c r="C185" s="278" t="s">
        <v>4128</v>
      </c>
      <c r="D185" s="278"/>
      <c r="E185" s="278"/>
      <c r="F185" s="297" t="s">
        <v>4053</v>
      </c>
      <c r="G185" s="278"/>
      <c r="H185" s="278" t="s">
        <v>4129</v>
      </c>
      <c r="I185" s="278" t="s">
        <v>4127</v>
      </c>
      <c r="J185" s="278"/>
      <c r="K185" s="319"/>
    </row>
    <row r="186" spans="2:11" ht="15" customHeight="1">
      <c r="B186" s="298"/>
      <c r="C186" s="278" t="s">
        <v>4130</v>
      </c>
      <c r="D186" s="278"/>
      <c r="E186" s="278"/>
      <c r="F186" s="297" t="s">
        <v>4053</v>
      </c>
      <c r="G186" s="278"/>
      <c r="H186" s="278" t="s">
        <v>4131</v>
      </c>
      <c r="I186" s="278" t="s">
        <v>4127</v>
      </c>
      <c r="J186" s="278"/>
      <c r="K186" s="319"/>
    </row>
    <row r="187" spans="2:11" ht="15" customHeight="1">
      <c r="B187" s="298"/>
      <c r="C187" s="331" t="s">
        <v>4132</v>
      </c>
      <c r="D187" s="278"/>
      <c r="E187" s="278"/>
      <c r="F187" s="297" t="s">
        <v>4053</v>
      </c>
      <c r="G187" s="278"/>
      <c r="H187" s="278" t="s">
        <v>4133</v>
      </c>
      <c r="I187" s="278" t="s">
        <v>4134</v>
      </c>
      <c r="J187" s="332" t="s">
        <v>4135</v>
      </c>
      <c r="K187" s="319"/>
    </row>
    <row r="188" spans="2:11" ht="15" customHeight="1">
      <c r="B188" s="298"/>
      <c r="C188" s="283" t="s">
        <v>45</v>
      </c>
      <c r="D188" s="278"/>
      <c r="E188" s="278"/>
      <c r="F188" s="297" t="s">
        <v>4047</v>
      </c>
      <c r="G188" s="278"/>
      <c r="H188" s="274" t="s">
        <v>4136</v>
      </c>
      <c r="I188" s="278" t="s">
        <v>4137</v>
      </c>
      <c r="J188" s="278"/>
      <c r="K188" s="319"/>
    </row>
    <row r="189" spans="2:11" ht="15" customHeight="1">
      <c r="B189" s="298"/>
      <c r="C189" s="283" t="s">
        <v>4138</v>
      </c>
      <c r="D189" s="278"/>
      <c r="E189" s="278"/>
      <c r="F189" s="297" t="s">
        <v>4047</v>
      </c>
      <c r="G189" s="278"/>
      <c r="H189" s="278" t="s">
        <v>4139</v>
      </c>
      <c r="I189" s="278" t="s">
        <v>4081</v>
      </c>
      <c r="J189" s="278"/>
      <c r="K189" s="319"/>
    </row>
    <row r="190" spans="2:11" ht="15" customHeight="1">
      <c r="B190" s="298"/>
      <c r="C190" s="283" t="s">
        <v>4140</v>
      </c>
      <c r="D190" s="278"/>
      <c r="E190" s="278"/>
      <c r="F190" s="297" t="s">
        <v>4047</v>
      </c>
      <c r="G190" s="278"/>
      <c r="H190" s="278" t="s">
        <v>4141</v>
      </c>
      <c r="I190" s="278" t="s">
        <v>4081</v>
      </c>
      <c r="J190" s="278"/>
      <c r="K190" s="319"/>
    </row>
    <row r="191" spans="2:11" ht="15" customHeight="1">
      <c r="B191" s="298"/>
      <c r="C191" s="283" t="s">
        <v>4142</v>
      </c>
      <c r="D191" s="278"/>
      <c r="E191" s="278"/>
      <c r="F191" s="297" t="s">
        <v>4053</v>
      </c>
      <c r="G191" s="278"/>
      <c r="H191" s="278" t="s">
        <v>4143</v>
      </c>
      <c r="I191" s="278" t="s">
        <v>4081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2" t="s">
        <v>4144</v>
      </c>
      <c r="D197" s="392"/>
      <c r="E197" s="392"/>
      <c r="F197" s="392"/>
      <c r="G197" s="392"/>
      <c r="H197" s="392"/>
      <c r="I197" s="392"/>
      <c r="J197" s="392"/>
      <c r="K197" s="270"/>
    </row>
    <row r="198" spans="2:11" ht="25.5" customHeight="1">
      <c r="B198" s="269"/>
      <c r="C198" s="334" t="s">
        <v>4145</v>
      </c>
      <c r="D198" s="334"/>
      <c r="E198" s="334"/>
      <c r="F198" s="334" t="s">
        <v>4146</v>
      </c>
      <c r="G198" s="335"/>
      <c r="H198" s="391" t="s">
        <v>4147</v>
      </c>
      <c r="I198" s="391"/>
      <c r="J198" s="391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4137</v>
      </c>
      <c r="D200" s="278"/>
      <c r="E200" s="278"/>
      <c r="F200" s="297" t="s">
        <v>46</v>
      </c>
      <c r="G200" s="278"/>
      <c r="H200" s="389" t="s">
        <v>4148</v>
      </c>
      <c r="I200" s="389"/>
      <c r="J200" s="389"/>
      <c r="K200" s="319"/>
    </row>
    <row r="201" spans="2:11" ht="15" customHeight="1">
      <c r="B201" s="298"/>
      <c r="C201" s="304"/>
      <c r="D201" s="278"/>
      <c r="E201" s="278"/>
      <c r="F201" s="297" t="s">
        <v>47</v>
      </c>
      <c r="G201" s="278"/>
      <c r="H201" s="389" t="s">
        <v>4149</v>
      </c>
      <c r="I201" s="389"/>
      <c r="J201" s="389"/>
      <c r="K201" s="319"/>
    </row>
    <row r="202" spans="2:11" ht="15" customHeight="1">
      <c r="B202" s="298"/>
      <c r="C202" s="304"/>
      <c r="D202" s="278"/>
      <c r="E202" s="278"/>
      <c r="F202" s="297" t="s">
        <v>50</v>
      </c>
      <c r="G202" s="278"/>
      <c r="H202" s="389" t="s">
        <v>4150</v>
      </c>
      <c r="I202" s="389"/>
      <c r="J202" s="389"/>
      <c r="K202" s="319"/>
    </row>
    <row r="203" spans="2:11" ht="15" customHeight="1">
      <c r="B203" s="298"/>
      <c r="C203" s="278"/>
      <c r="D203" s="278"/>
      <c r="E203" s="278"/>
      <c r="F203" s="297" t="s">
        <v>48</v>
      </c>
      <c r="G203" s="278"/>
      <c r="H203" s="389" t="s">
        <v>4151</v>
      </c>
      <c r="I203" s="389"/>
      <c r="J203" s="389"/>
      <c r="K203" s="319"/>
    </row>
    <row r="204" spans="2:11" ht="15" customHeight="1">
      <c r="B204" s="298"/>
      <c r="C204" s="278"/>
      <c r="D204" s="278"/>
      <c r="E204" s="278"/>
      <c r="F204" s="297" t="s">
        <v>49</v>
      </c>
      <c r="G204" s="278"/>
      <c r="H204" s="389" t="s">
        <v>4152</v>
      </c>
      <c r="I204" s="389"/>
      <c r="J204" s="389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4093</v>
      </c>
      <c r="D206" s="278"/>
      <c r="E206" s="278"/>
      <c r="F206" s="297" t="s">
        <v>99</v>
      </c>
      <c r="G206" s="278"/>
      <c r="H206" s="389" t="s">
        <v>4153</v>
      </c>
      <c r="I206" s="389"/>
      <c r="J206" s="389"/>
      <c r="K206" s="319"/>
    </row>
    <row r="207" spans="2:11" ht="15" customHeight="1">
      <c r="B207" s="298"/>
      <c r="C207" s="304"/>
      <c r="D207" s="278"/>
      <c r="E207" s="278"/>
      <c r="F207" s="297" t="s">
        <v>82</v>
      </c>
      <c r="G207" s="278"/>
      <c r="H207" s="389" t="s">
        <v>3991</v>
      </c>
      <c r="I207" s="389"/>
      <c r="J207" s="389"/>
      <c r="K207" s="319"/>
    </row>
    <row r="208" spans="2:11" ht="15" customHeight="1">
      <c r="B208" s="298"/>
      <c r="C208" s="278"/>
      <c r="D208" s="278"/>
      <c r="E208" s="278"/>
      <c r="F208" s="297" t="s">
        <v>3989</v>
      </c>
      <c r="G208" s="278"/>
      <c r="H208" s="389" t="s">
        <v>4154</v>
      </c>
      <c r="I208" s="389"/>
      <c r="J208" s="389"/>
      <c r="K208" s="319"/>
    </row>
    <row r="209" spans="2:11" ht="15" customHeight="1">
      <c r="B209" s="336"/>
      <c r="C209" s="304"/>
      <c r="D209" s="304"/>
      <c r="E209" s="304"/>
      <c r="F209" s="297" t="s">
        <v>3992</v>
      </c>
      <c r="G209" s="283"/>
      <c r="H209" s="390" t="s">
        <v>3993</v>
      </c>
      <c r="I209" s="390"/>
      <c r="J209" s="390"/>
      <c r="K209" s="337"/>
    </row>
    <row r="210" spans="2:11" ht="15" customHeight="1">
      <c r="B210" s="336"/>
      <c r="C210" s="304"/>
      <c r="D210" s="304"/>
      <c r="E210" s="304"/>
      <c r="F210" s="297" t="s">
        <v>3994</v>
      </c>
      <c r="G210" s="283"/>
      <c r="H210" s="390" t="s">
        <v>4155</v>
      </c>
      <c r="I210" s="390"/>
      <c r="J210" s="390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4117</v>
      </c>
      <c r="D212" s="304"/>
      <c r="E212" s="304"/>
      <c r="F212" s="297">
        <v>1</v>
      </c>
      <c r="G212" s="283"/>
      <c r="H212" s="390" t="s">
        <v>4156</v>
      </c>
      <c r="I212" s="390"/>
      <c r="J212" s="390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0" t="s">
        <v>4157</v>
      </c>
      <c r="I213" s="390"/>
      <c r="J213" s="390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0" t="s">
        <v>4158</v>
      </c>
      <c r="I214" s="390"/>
      <c r="J214" s="390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0" t="s">
        <v>4159</v>
      </c>
      <c r="I215" s="390"/>
      <c r="J215" s="390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221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03 - PS 03-Gastro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222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223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03 - PS 03-Gastro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224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225</v>
      </c>
      <c r="F80" s="190" t="s">
        <v>22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226</v>
      </c>
      <c r="F81" s="194" t="s">
        <v>227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24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24</v>
      </c>
      <c r="BM81" s="23" t="s">
        <v>228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229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04 - PS 04-Lezecké stěny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214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230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 xml:space="preserve">TRUTNOV 04 - PS 04-Lezecké stěny 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202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231</v>
      </c>
      <c r="F80" s="190" t="s">
        <v>232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233</v>
      </c>
      <c r="F81" s="194" t="s">
        <v>234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24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24</v>
      </c>
      <c r="BM81" s="23" t="s">
        <v>235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236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05 - PS 05-Vodní prvky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214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237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 xml:space="preserve">TRUTNOV 05 - PS 05-Vodní prvky 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202</v>
      </c>
      <c r="F79" s="178" t="s">
        <v>202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204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238</v>
      </c>
      <c r="F80" s="190" t="s">
        <v>239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204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240</v>
      </c>
      <c r="F81" s="194" t="s">
        <v>241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24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24</v>
      </c>
      <c r="BM81" s="23" t="s">
        <v>242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243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ROUND(SUM(BE78:BE153),2)</f>
        <v>0</v>
      </c>
      <c r="G30" s="41"/>
      <c r="H30" s="41"/>
      <c r="I30" s="130">
        <v>0.21</v>
      </c>
      <c r="J30" s="129">
        <f>ROUND(ROUND((SUM(BE78:BE153)),2)*I30,2)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ROUND(SUM(BF78:BF153),2)</f>
        <v>0</v>
      </c>
      <c r="G31" s="41"/>
      <c r="H31" s="41"/>
      <c r="I31" s="130">
        <v>0.15</v>
      </c>
      <c r="J31" s="129">
        <f>ROUND(ROUND((SUM(BF78:BF153)),2)*I31,2)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ROUND(SUM(BG78:BG153),2)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ROUND(SUM(BH78:BH153),2)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ROUND(SUM(BI78:BI153),2)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TRUTNOV 05a - PS 06-Interier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244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245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>TRUTNOV 05a - PS 06-Interier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246</v>
      </c>
      <c r="F79" s="178" t="s">
        <v>247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84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248</v>
      </c>
      <c r="F80" s="190" t="s">
        <v>249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SUM(P81:P153)</f>
        <v>0</v>
      </c>
      <c r="Q80" s="183"/>
      <c r="R80" s="184">
        <f>SUM(R81:R153)</f>
        <v>0</v>
      </c>
      <c r="S80" s="183"/>
      <c r="T80" s="185">
        <f>SUM(T81:T153)</f>
        <v>0</v>
      </c>
      <c r="AR80" s="186" t="s">
        <v>84</v>
      </c>
      <c r="AT80" s="187" t="s">
        <v>74</v>
      </c>
      <c r="AU80" s="187" t="s">
        <v>24</v>
      </c>
      <c r="AY80" s="186" t="s">
        <v>205</v>
      </c>
      <c r="BK80" s="188">
        <f>SUM(BK81:BK153)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250</v>
      </c>
      <c r="F81" s="194" t="s">
        <v>251</v>
      </c>
      <c r="G81" s="195" t="s">
        <v>252</v>
      </c>
      <c r="H81" s="196">
        <v>179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05" t="s">
        <v>46</v>
      </c>
      <c r="O81" s="41"/>
      <c r="P81" s="206">
        <f>O81*H81</f>
        <v>0</v>
      </c>
      <c r="Q81" s="206">
        <v>0</v>
      </c>
      <c r="R81" s="206">
        <f>Q81*H81</f>
        <v>0</v>
      </c>
      <c r="S81" s="206">
        <v>0</v>
      </c>
      <c r="T81" s="207">
        <f>S81*H81</f>
        <v>0</v>
      </c>
      <c r="AR81" s="23" t="s">
        <v>253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253</v>
      </c>
      <c r="BM81" s="23" t="s">
        <v>254</v>
      </c>
    </row>
    <row r="82" spans="2:51" s="11" customFormat="1" ht="13.5">
      <c r="B82" s="208"/>
      <c r="C82" s="209"/>
      <c r="D82" s="210" t="s">
        <v>255</v>
      </c>
      <c r="E82" s="211" t="s">
        <v>22</v>
      </c>
      <c r="F82" s="212" t="s">
        <v>256</v>
      </c>
      <c r="G82" s="209"/>
      <c r="H82" s="213" t="s">
        <v>22</v>
      </c>
      <c r="I82" s="214"/>
      <c r="J82" s="209"/>
      <c r="K82" s="209"/>
      <c r="L82" s="215"/>
      <c r="M82" s="216"/>
      <c r="N82" s="217"/>
      <c r="O82" s="217"/>
      <c r="P82" s="217"/>
      <c r="Q82" s="217"/>
      <c r="R82" s="217"/>
      <c r="S82" s="217"/>
      <c r="T82" s="218"/>
      <c r="AT82" s="219" t="s">
        <v>255</v>
      </c>
      <c r="AU82" s="219" t="s">
        <v>84</v>
      </c>
      <c r="AV82" s="11" t="s">
        <v>24</v>
      </c>
      <c r="AW82" s="11" t="s">
        <v>39</v>
      </c>
      <c r="AX82" s="11" t="s">
        <v>75</v>
      </c>
      <c r="AY82" s="219" t="s">
        <v>205</v>
      </c>
    </row>
    <row r="83" spans="2:51" s="12" customFormat="1" ht="13.5">
      <c r="B83" s="220"/>
      <c r="C83" s="221"/>
      <c r="D83" s="222" t="s">
        <v>255</v>
      </c>
      <c r="E83" s="223" t="s">
        <v>22</v>
      </c>
      <c r="F83" s="224" t="s">
        <v>257</v>
      </c>
      <c r="G83" s="221"/>
      <c r="H83" s="225">
        <v>179</v>
      </c>
      <c r="I83" s="226"/>
      <c r="J83" s="221"/>
      <c r="K83" s="221"/>
      <c r="L83" s="227"/>
      <c r="M83" s="228"/>
      <c r="N83" s="229"/>
      <c r="O83" s="229"/>
      <c r="P83" s="229"/>
      <c r="Q83" s="229"/>
      <c r="R83" s="229"/>
      <c r="S83" s="229"/>
      <c r="T83" s="230"/>
      <c r="AT83" s="231" t="s">
        <v>255</v>
      </c>
      <c r="AU83" s="231" t="s">
        <v>84</v>
      </c>
      <c r="AV83" s="12" t="s">
        <v>84</v>
      </c>
      <c r="AW83" s="12" t="s">
        <v>39</v>
      </c>
      <c r="AX83" s="12" t="s">
        <v>24</v>
      </c>
      <c r="AY83" s="231" t="s">
        <v>205</v>
      </c>
    </row>
    <row r="84" spans="2:65" s="1" customFormat="1" ht="22.5" customHeight="1">
      <c r="B84" s="40"/>
      <c r="C84" s="192" t="s">
        <v>84</v>
      </c>
      <c r="D84" s="192" t="s">
        <v>208</v>
      </c>
      <c r="E84" s="193" t="s">
        <v>258</v>
      </c>
      <c r="F84" s="194" t="s">
        <v>259</v>
      </c>
      <c r="G84" s="195" t="s">
        <v>252</v>
      </c>
      <c r="H84" s="196">
        <v>12</v>
      </c>
      <c r="I84" s="197"/>
      <c r="J84" s="198">
        <f>ROUND(I84*H84,2)</f>
        <v>0</v>
      </c>
      <c r="K84" s="194" t="s">
        <v>22</v>
      </c>
      <c r="L84" s="60"/>
      <c r="M84" s="199" t="s">
        <v>22</v>
      </c>
      <c r="N84" s="205" t="s">
        <v>46</v>
      </c>
      <c r="O84" s="41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AR84" s="23" t="s">
        <v>253</v>
      </c>
      <c r="AT84" s="23" t="s">
        <v>208</v>
      </c>
      <c r="AU84" s="23" t="s">
        <v>84</v>
      </c>
      <c r="AY84" s="23" t="s">
        <v>205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3" t="s">
        <v>24</v>
      </c>
      <c r="BK84" s="204">
        <f>ROUND(I84*H84,2)</f>
        <v>0</v>
      </c>
      <c r="BL84" s="23" t="s">
        <v>253</v>
      </c>
      <c r="BM84" s="23" t="s">
        <v>260</v>
      </c>
    </row>
    <row r="85" spans="2:51" s="12" customFormat="1" ht="13.5">
      <c r="B85" s="220"/>
      <c r="C85" s="221"/>
      <c r="D85" s="222" t="s">
        <v>255</v>
      </c>
      <c r="E85" s="223" t="s">
        <v>22</v>
      </c>
      <c r="F85" s="224" t="s">
        <v>261</v>
      </c>
      <c r="G85" s="221"/>
      <c r="H85" s="225">
        <v>12</v>
      </c>
      <c r="I85" s="226"/>
      <c r="J85" s="221"/>
      <c r="K85" s="221"/>
      <c r="L85" s="227"/>
      <c r="M85" s="228"/>
      <c r="N85" s="229"/>
      <c r="O85" s="229"/>
      <c r="P85" s="229"/>
      <c r="Q85" s="229"/>
      <c r="R85" s="229"/>
      <c r="S85" s="229"/>
      <c r="T85" s="230"/>
      <c r="AT85" s="231" t="s">
        <v>255</v>
      </c>
      <c r="AU85" s="231" t="s">
        <v>84</v>
      </c>
      <c r="AV85" s="12" t="s">
        <v>84</v>
      </c>
      <c r="AW85" s="12" t="s">
        <v>39</v>
      </c>
      <c r="AX85" s="12" t="s">
        <v>24</v>
      </c>
      <c r="AY85" s="231" t="s">
        <v>205</v>
      </c>
    </row>
    <row r="86" spans="2:65" s="1" customFormat="1" ht="22.5" customHeight="1">
      <c r="B86" s="40"/>
      <c r="C86" s="192" t="s">
        <v>204</v>
      </c>
      <c r="D86" s="192" t="s">
        <v>208</v>
      </c>
      <c r="E86" s="193" t="s">
        <v>262</v>
      </c>
      <c r="F86" s="194" t="s">
        <v>263</v>
      </c>
      <c r="G86" s="195" t="s">
        <v>252</v>
      </c>
      <c r="H86" s="196">
        <v>26</v>
      </c>
      <c r="I86" s="197"/>
      <c r="J86" s="198">
        <f>ROUND(I86*H86,2)</f>
        <v>0</v>
      </c>
      <c r="K86" s="194" t="s">
        <v>22</v>
      </c>
      <c r="L86" s="60"/>
      <c r="M86" s="199" t="s">
        <v>22</v>
      </c>
      <c r="N86" s="205" t="s">
        <v>46</v>
      </c>
      <c r="O86" s="41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AR86" s="23" t="s">
        <v>253</v>
      </c>
      <c r="AT86" s="23" t="s">
        <v>208</v>
      </c>
      <c r="AU86" s="23" t="s">
        <v>84</v>
      </c>
      <c r="AY86" s="23" t="s">
        <v>205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3" t="s">
        <v>24</v>
      </c>
      <c r="BK86" s="204">
        <f>ROUND(I86*H86,2)</f>
        <v>0</v>
      </c>
      <c r="BL86" s="23" t="s">
        <v>253</v>
      </c>
      <c r="BM86" s="23" t="s">
        <v>264</v>
      </c>
    </row>
    <row r="87" spans="2:51" s="12" customFormat="1" ht="13.5">
      <c r="B87" s="220"/>
      <c r="C87" s="221"/>
      <c r="D87" s="222" t="s">
        <v>255</v>
      </c>
      <c r="E87" s="223" t="s">
        <v>22</v>
      </c>
      <c r="F87" s="224" t="s">
        <v>265</v>
      </c>
      <c r="G87" s="221"/>
      <c r="H87" s="225">
        <v>26</v>
      </c>
      <c r="I87" s="226"/>
      <c r="J87" s="221"/>
      <c r="K87" s="221"/>
      <c r="L87" s="227"/>
      <c r="M87" s="228"/>
      <c r="N87" s="229"/>
      <c r="O87" s="229"/>
      <c r="P87" s="229"/>
      <c r="Q87" s="229"/>
      <c r="R87" s="229"/>
      <c r="S87" s="229"/>
      <c r="T87" s="230"/>
      <c r="AT87" s="231" t="s">
        <v>255</v>
      </c>
      <c r="AU87" s="231" t="s">
        <v>84</v>
      </c>
      <c r="AV87" s="12" t="s">
        <v>84</v>
      </c>
      <c r="AW87" s="12" t="s">
        <v>39</v>
      </c>
      <c r="AX87" s="12" t="s">
        <v>24</v>
      </c>
      <c r="AY87" s="231" t="s">
        <v>205</v>
      </c>
    </row>
    <row r="88" spans="2:65" s="1" customFormat="1" ht="22.5" customHeight="1">
      <c r="B88" s="40"/>
      <c r="C88" s="192" t="s">
        <v>266</v>
      </c>
      <c r="D88" s="192" t="s">
        <v>208</v>
      </c>
      <c r="E88" s="193" t="s">
        <v>267</v>
      </c>
      <c r="F88" s="194" t="s">
        <v>268</v>
      </c>
      <c r="G88" s="195" t="s">
        <v>252</v>
      </c>
      <c r="H88" s="196">
        <v>4</v>
      </c>
      <c r="I88" s="197"/>
      <c r="J88" s="198">
        <f>ROUND(I88*H88,2)</f>
        <v>0</v>
      </c>
      <c r="K88" s="194" t="s">
        <v>22</v>
      </c>
      <c r="L88" s="60"/>
      <c r="M88" s="199" t="s">
        <v>22</v>
      </c>
      <c r="N88" s="205" t="s">
        <v>46</v>
      </c>
      <c r="O88" s="41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23" t="s">
        <v>253</v>
      </c>
      <c r="AT88" s="23" t="s">
        <v>208</v>
      </c>
      <c r="AU88" s="23" t="s">
        <v>84</v>
      </c>
      <c r="AY88" s="23" t="s">
        <v>205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24</v>
      </c>
      <c r="BK88" s="204">
        <f>ROUND(I88*H88,2)</f>
        <v>0</v>
      </c>
      <c r="BL88" s="23" t="s">
        <v>253</v>
      </c>
      <c r="BM88" s="23" t="s">
        <v>269</v>
      </c>
    </row>
    <row r="89" spans="2:51" s="12" customFormat="1" ht="13.5">
      <c r="B89" s="220"/>
      <c r="C89" s="221"/>
      <c r="D89" s="222" t="s">
        <v>255</v>
      </c>
      <c r="E89" s="223" t="s">
        <v>22</v>
      </c>
      <c r="F89" s="224" t="s">
        <v>270</v>
      </c>
      <c r="G89" s="221"/>
      <c r="H89" s="225">
        <v>4</v>
      </c>
      <c r="I89" s="226"/>
      <c r="J89" s="221"/>
      <c r="K89" s="221"/>
      <c r="L89" s="227"/>
      <c r="M89" s="228"/>
      <c r="N89" s="229"/>
      <c r="O89" s="229"/>
      <c r="P89" s="229"/>
      <c r="Q89" s="229"/>
      <c r="R89" s="229"/>
      <c r="S89" s="229"/>
      <c r="T89" s="230"/>
      <c r="AT89" s="231" t="s">
        <v>255</v>
      </c>
      <c r="AU89" s="231" t="s">
        <v>84</v>
      </c>
      <c r="AV89" s="12" t="s">
        <v>84</v>
      </c>
      <c r="AW89" s="12" t="s">
        <v>39</v>
      </c>
      <c r="AX89" s="12" t="s">
        <v>24</v>
      </c>
      <c r="AY89" s="231" t="s">
        <v>205</v>
      </c>
    </row>
    <row r="90" spans="2:65" s="1" customFormat="1" ht="22.5" customHeight="1">
      <c r="B90" s="40"/>
      <c r="C90" s="192" t="s">
        <v>271</v>
      </c>
      <c r="D90" s="192" t="s">
        <v>208</v>
      </c>
      <c r="E90" s="193" t="s">
        <v>272</v>
      </c>
      <c r="F90" s="194" t="s">
        <v>273</v>
      </c>
      <c r="G90" s="195" t="s">
        <v>252</v>
      </c>
      <c r="H90" s="196">
        <v>35</v>
      </c>
      <c r="I90" s="197"/>
      <c r="J90" s="198">
        <f>ROUND(I90*H90,2)</f>
        <v>0</v>
      </c>
      <c r="K90" s="194" t="s">
        <v>22</v>
      </c>
      <c r="L90" s="60"/>
      <c r="M90" s="199" t="s">
        <v>22</v>
      </c>
      <c r="N90" s="205" t="s">
        <v>46</v>
      </c>
      <c r="O90" s="41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AR90" s="23" t="s">
        <v>253</v>
      </c>
      <c r="AT90" s="23" t="s">
        <v>208</v>
      </c>
      <c r="AU90" s="23" t="s">
        <v>84</v>
      </c>
      <c r="AY90" s="23" t="s">
        <v>205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24</v>
      </c>
      <c r="BK90" s="204">
        <f>ROUND(I90*H90,2)</f>
        <v>0</v>
      </c>
      <c r="BL90" s="23" t="s">
        <v>253</v>
      </c>
      <c r="BM90" s="23" t="s">
        <v>274</v>
      </c>
    </row>
    <row r="91" spans="2:51" s="12" customFormat="1" ht="13.5">
      <c r="B91" s="220"/>
      <c r="C91" s="221"/>
      <c r="D91" s="222" t="s">
        <v>255</v>
      </c>
      <c r="E91" s="223" t="s">
        <v>22</v>
      </c>
      <c r="F91" s="224" t="s">
        <v>275</v>
      </c>
      <c r="G91" s="221"/>
      <c r="H91" s="225">
        <v>35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AT91" s="231" t="s">
        <v>255</v>
      </c>
      <c r="AU91" s="231" t="s">
        <v>84</v>
      </c>
      <c r="AV91" s="12" t="s">
        <v>84</v>
      </c>
      <c r="AW91" s="12" t="s">
        <v>39</v>
      </c>
      <c r="AX91" s="12" t="s">
        <v>24</v>
      </c>
      <c r="AY91" s="231" t="s">
        <v>205</v>
      </c>
    </row>
    <row r="92" spans="2:65" s="1" customFormat="1" ht="22.5" customHeight="1">
      <c r="B92" s="40"/>
      <c r="C92" s="192" t="s">
        <v>276</v>
      </c>
      <c r="D92" s="192" t="s">
        <v>208</v>
      </c>
      <c r="E92" s="193" t="s">
        <v>277</v>
      </c>
      <c r="F92" s="194" t="s">
        <v>278</v>
      </c>
      <c r="G92" s="195" t="s">
        <v>252</v>
      </c>
      <c r="H92" s="196">
        <v>66</v>
      </c>
      <c r="I92" s="197"/>
      <c r="J92" s="198">
        <f>ROUND(I92*H92,2)</f>
        <v>0</v>
      </c>
      <c r="K92" s="194" t="s">
        <v>22</v>
      </c>
      <c r="L92" s="60"/>
      <c r="M92" s="199" t="s">
        <v>22</v>
      </c>
      <c r="N92" s="205" t="s">
        <v>46</v>
      </c>
      <c r="O92" s="41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23" t="s">
        <v>253</v>
      </c>
      <c r="AT92" s="23" t="s">
        <v>208</v>
      </c>
      <c r="AU92" s="23" t="s">
        <v>84</v>
      </c>
      <c r="AY92" s="23" t="s">
        <v>205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24</v>
      </c>
      <c r="BK92" s="204">
        <f>ROUND(I92*H92,2)</f>
        <v>0</v>
      </c>
      <c r="BL92" s="23" t="s">
        <v>253</v>
      </c>
      <c r="BM92" s="23" t="s">
        <v>279</v>
      </c>
    </row>
    <row r="93" spans="2:51" s="12" customFormat="1" ht="13.5">
      <c r="B93" s="220"/>
      <c r="C93" s="221"/>
      <c r="D93" s="222" t="s">
        <v>255</v>
      </c>
      <c r="E93" s="223" t="s">
        <v>22</v>
      </c>
      <c r="F93" s="224" t="s">
        <v>280</v>
      </c>
      <c r="G93" s="221"/>
      <c r="H93" s="225">
        <v>66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AT93" s="231" t="s">
        <v>255</v>
      </c>
      <c r="AU93" s="231" t="s">
        <v>84</v>
      </c>
      <c r="AV93" s="12" t="s">
        <v>84</v>
      </c>
      <c r="AW93" s="12" t="s">
        <v>39</v>
      </c>
      <c r="AX93" s="12" t="s">
        <v>24</v>
      </c>
      <c r="AY93" s="231" t="s">
        <v>205</v>
      </c>
    </row>
    <row r="94" spans="2:65" s="1" customFormat="1" ht="22.5" customHeight="1">
      <c r="B94" s="40"/>
      <c r="C94" s="192" t="s">
        <v>281</v>
      </c>
      <c r="D94" s="192" t="s">
        <v>208</v>
      </c>
      <c r="E94" s="193" t="s">
        <v>282</v>
      </c>
      <c r="F94" s="194" t="s">
        <v>283</v>
      </c>
      <c r="G94" s="195" t="s">
        <v>252</v>
      </c>
      <c r="H94" s="196">
        <v>10</v>
      </c>
      <c r="I94" s="197"/>
      <c r="J94" s="198">
        <f>ROUND(I94*H94,2)</f>
        <v>0</v>
      </c>
      <c r="K94" s="194" t="s">
        <v>22</v>
      </c>
      <c r="L94" s="60"/>
      <c r="M94" s="199" t="s">
        <v>22</v>
      </c>
      <c r="N94" s="205" t="s">
        <v>46</v>
      </c>
      <c r="O94" s="41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3" t="s">
        <v>253</v>
      </c>
      <c r="AT94" s="23" t="s">
        <v>208</v>
      </c>
      <c r="AU94" s="23" t="s">
        <v>84</v>
      </c>
      <c r="AY94" s="23" t="s">
        <v>205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24</v>
      </c>
      <c r="BK94" s="204">
        <f>ROUND(I94*H94,2)</f>
        <v>0</v>
      </c>
      <c r="BL94" s="23" t="s">
        <v>253</v>
      </c>
      <c r="BM94" s="23" t="s">
        <v>284</v>
      </c>
    </row>
    <row r="95" spans="2:51" s="12" customFormat="1" ht="13.5">
      <c r="B95" s="220"/>
      <c r="C95" s="221"/>
      <c r="D95" s="222" t="s">
        <v>255</v>
      </c>
      <c r="E95" s="223" t="s">
        <v>22</v>
      </c>
      <c r="F95" s="224" t="s">
        <v>285</v>
      </c>
      <c r="G95" s="221"/>
      <c r="H95" s="225">
        <v>10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255</v>
      </c>
      <c r="AU95" s="231" t="s">
        <v>84</v>
      </c>
      <c r="AV95" s="12" t="s">
        <v>84</v>
      </c>
      <c r="AW95" s="12" t="s">
        <v>39</v>
      </c>
      <c r="AX95" s="12" t="s">
        <v>24</v>
      </c>
      <c r="AY95" s="231" t="s">
        <v>205</v>
      </c>
    </row>
    <row r="96" spans="2:65" s="1" customFormat="1" ht="22.5" customHeight="1">
      <c r="B96" s="40"/>
      <c r="C96" s="192" t="s">
        <v>286</v>
      </c>
      <c r="D96" s="192" t="s">
        <v>208</v>
      </c>
      <c r="E96" s="193" t="s">
        <v>287</v>
      </c>
      <c r="F96" s="194" t="s">
        <v>288</v>
      </c>
      <c r="G96" s="195" t="s">
        <v>252</v>
      </c>
      <c r="H96" s="196">
        <v>25</v>
      </c>
      <c r="I96" s="197"/>
      <c r="J96" s="198">
        <f>ROUND(I96*H96,2)</f>
        <v>0</v>
      </c>
      <c r="K96" s="194" t="s">
        <v>22</v>
      </c>
      <c r="L96" s="60"/>
      <c r="M96" s="199" t="s">
        <v>22</v>
      </c>
      <c r="N96" s="205" t="s">
        <v>46</v>
      </c>
      <c r="O96" s="41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3" t="s">
        <v>253</v>
      </c>
      <c r="AT96" s="23" t="s">
        <v>208</v>
      </c>
      <c r="AU96" s="23" t="s">
        <v>84</v>
      </c>
      <c r="AY96" s="23" t="s">
        <v>205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24</v>
      </c>
      <c r="BK96" s="204">
        <f>ROUND(I96*H96,2)</f>
        <v>0</v>
      </c>
      <c r="BL96" s="23" t="s">
        <v>253</v>
      </c>
      <c r="BM96" s="23" t="s">
        <v>289</v>
      </c>
    </row>
    <row r="97" spans="2:51" s="12" customFormat="1" ht="13.5">
      <c r="B97" s="220"/>
      <c r="C97" s="221"/>
      <c r="D97" s="222" t="s">
        <v>255</v>
      </c>
      <c r="E97" s="223" t="s">
        <v>22</v>
      </c>
      <c r="F97" s="224" t="s">
        <v>290</v>
      </c>
      <c r="G97" s="221"/>
      <c r="H97" s="225">
        <v>25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255</v>
      </c>
      <c r="AU97" s="231" t="s">
        <v>84</v>
      </c>
      <c r="AV97" s="12" t="s">
        <v>84</v>
      </c>
      <c r="AW97" s="12" t="s">
        <v>39</v>
      </c>
      <c r="AX97" s="12" t="s">
        <v>24</v>
      </c>
      <c r="AY97" s="231" t="s">
        <v>205</v>
      </c>
    </row>
    <row r="98" spans="2:65" s="1" customFormat="1" ht="22.5" customHeight="1">
      <c r="B98" s="40"/>
      <c r="C98" s="192" t="s">
        <v>291</v>
      </c>
      <c r="D98" s="192" t="s">
        <v>208</v>
      </c>
      <c r="E98" s="193" t="s">
        <v>292</v>
      </c>
      <c r="F98" s="194" t="s">
        <v>293</v>
      </c>
      <c r="G98" s="195" t="s">
        <v>252</v>
      </c>
      <c r="H98" s="196">
        <v>116</v>
      </c>
      <c r="I98" s="197"/>
      <c r="J98" s="198">
        <f>ROUND(I98*H98,2)</f>
        <v>0</v>
      </c>
      <c r="K98" s="194" t="s">
        <v>22</v>
      </c>
      <c r="L98" s="60"/>
      <c r="M98" s="199" t="s">
        <v>22</v>
      </c>
      <c r="N98" s="205" t="s">
        <v>46</v>
      </c>
      <c r="O98" s="41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AR98" s="23" t="s">
        <v>253</v>
      </c>
      <c r="AT98" s="23" t="s">
        <v>208</v>
      </c>
      <c r="AU98" s="23" t="s">
        <v>84</v>
      </c>
      <c r="AY98" s="23" t="s">
        <v>205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24</v>
      </c>
      <c r="BK98" s="204">
        <f>ROUND(I98*H98,2)</f>
        <v>0</v>
      </c>
      <c r="BL98" s="23" t="s">
        <v>253</v>
      </c>
      <c r="BM98" s="23" t="s">
        <v>294</v>
      </c>
    </row>
    <row r="99" spans="2:51" s="12" customFormat="1" ht="13.5">
      <c r="B99" s="220"/>
      <c r="C99" s="221"/>
      <c r="D99" s="222" t="s">
        <v>255</v>
      </c>
      <c r="E99" s="223" t="s">
        <v>22</v>
      </c>
      <c r="F99" s="224" t="s">
        <v>295</v>
      </c>
      <c r="G99" s="221"/>
      <c r="H99" s="225">
        <v>116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255</v>
      </c>
      <c r="AU99" s="231" t="s">
        <v>84</v>
      </c>
      <c r="AV99" s="12" t="s">
        <v>84</v>
      </c>
      <c r="AW99" s="12" t="s">
        <v>39</v>
      </c>
      <c r="AX99" s="12" t="s">
        <v>24</v>
      </c>
      <c r="AY99" s="231" t="s">
        <v>205</v>
      </c>
    </row>
    <row r="100" spans="2:65" s="1" customFormat="1" ht="22.5" customHeight="1">
      <c r="B100" s="40"/>
      <c r="C100" s="192" t="s">
        <v>29</v>
      </c>
      <c r="D100" s="192" t="s">
        <v>208</v>
      </c>
      <c r="E100" s="193" t="s">
        <v>296</v>
      </c>
      <c r="F100" s="194" t="s">
        <v>297</v>
      </c>
      <c r="G100" s="195" t="s">
        <v>252</v>
      </c>
      <c r="H100" s="196">
        <v>8</v>
      </c>
      <c r="I100" s="197"/>
      <c r="J100" s="198">
        <f>ROUND(I100*H100,2)</f>
        <v>0</v>
      </c>
      <c r="K100" s="194" t="s">
        <v>22</v>
      </c>
      <c r="L100" s="60"/>
      <c r="M100" s="199" t="s">
        <v>22</v>
      </c>
      <c r="N100" s="205" t="s">
        <v>46</v>
      </c>
      <c r="O100" s="41"/>
      <c r="P100" s="206">
        <f>O100*H100</f>
        <v>0</v>
      </c>
      <c r="Q100" s="206">
        <v>0</v>
      </c>
      <c r="R100" s="206">
        <f>Q100*H100</f>
        <v>0</v>
      </c>
      <c r="S100" s="206">
        <v>0</v>
      </c>
      <c r="T100" s="207">
        <f>S100*H100</f>
        <v>0</v>
      </c>
      <c r="AR100" s="23" t="s">
        <v>253</v>
      </c>
      <c r="AT100" s="23" t="s">
        <v>208</v>
      </c>
      <c r="AU100" s="23" t="s">
        <v>84</v>
      </c>
      <c r="AY100" s="23" t="s">
        <v>205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24</v>
      </c>
      <c r="BK100" s="204">
        <f>ROUND(I100*H100,2)</f>
        <v>0</v>
      </c>
      <c r="BL100" s="23" t="s">
        <v>253</v>
      </c>
      <c r="BM100" s="23" t="s">
        <v>298</v>
      </c>
    </row>
    <row r="101" spans="2:51" s="12" customFormat="1" ht="13.5">
      <c r="B101" s="220"/>
      <c r="C101" s="221"/>
      <c r="D101" s="222" t="s">
        <v>255</v>
      </c>
      <c r="E101" s="223" t="s">
        <v>22</v>
      </c>
      <c r="F101" s="224" t="s">
        <v>299</v>
      </c>
      <c r="G101" s="221"/>
      <c r="H101" s="225">
        <v>8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255</v>
      </c>
      <c r="AU101" s="231" t="s">
        <v>84</v>
      </c>
      <c r="AV101" s="12" t="s">
        <v>84</v>
      </c>
      <c r="AW101" s="12" t="s">
        <v>39</v>
      </c>
      <c r="AX101" s="12" t="s">
        <v>24</v>
      </c>
      <c r="AY101" s="231" t="s">
        <v>205</v>
      </c>
    </row>
    <row r="102" spans="2:65" s="1" customFormat="1" ht="22.5" customHeight="1">
      <c r="B102" s="40"/>
      <c r="C102" s="192" t="s">
        <v>300</v>
      </c>
      <c r="D102" s="192" t="s">
        <v>208</v>
      </c>
      <c r="E102" s="193" t="s">
        <v>301</v>
      </c>
      <c r="F102" s="194" t="s">
        <v>302</v>
      </c>
      <c r="G102" s="195" t="s">
        <v>252</v>
      </c>
      <c r="H102" s="196">
        <v>13</v>
      </c>
      <c r="I102" s="197"/>
      <c r="J102" s="198">
        <f>ROUND(I102*H102,2)</f>
        <v>0</v>
      </c>
      <c r="K102" s="194" t="s">
        <v>22</v>
      </c>
      <c r="L102" s="60"/>
      <c r="M102" s="199" t="s">
        <v>22</v>
      </c>
      <c r="N102" s="205" t="s">
        <v>46</v>
      </c>
      <c r="O102" s="41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3" t="s">
        <v>253</v>
      </c>
      <c r="AT102" s="23" t="s">
        <v>208</v>
      </c>
      <c r="AU102" s="23" t="s">
        <v>84</v>
      </c>
      <c r="AY102" s="23" t="s">
        <v>205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24</v>
      </c>
      <c r="BK102" s="204">
        <f>ROUND(I102*H102,2)</f>
        <v>0</v>
      </c>
      <c r="BL102" s="23" t="s">
        <v>253</v>
      </c>
      <c r="BM102" s="23" t="s">
        <v>303</v>
      </c>
    </row>
    <row r="103" spans="2:51" s="12" customFormat="1" ht="13.5">
      <c r="B103" s="220"/>
      <c r="C103" s="221"/>
      <c r="D103" s="222" t="s">
        <v>255</v>
      </c>
      <c r="E103" s="223" t="s">
        <v>22</v>
      </c>
      <c r="F103" s="224" t="s">
        <v>304</v>
      </c>
      <c r="G103" s="221"/>
      <c r="H103" s="225">
        <v>13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255</v>
      </c>
      <c r="AU103" s="231" t="s">
        <v>84</v>
      </c>
      <c r="AV103" s="12" t="s">
        <v>84</v>
      </c>
      <c r="AW103" s="12" t="s">
        <v>39</v>
      </c>
      <c r="AX103" s="12" t="s">
        <v>24</v>
      </c>
      <c r="AY103" s="231" t="s">
        <v>205</v>
      </c>
    </row>
    <row r="104" spans="2:65" s="1" customFormat="1" ht="22.5" customHeight="1">
      <c r="B104" s="40"/>
      <c r="C104" s="192" t="s">
        <v>305</v>
      </c>
      <c r="D104" s="192" t="s">
        <v>208</v>
      </c>
      <c r="E104" s="193" t="s">
        <v>306</v>
      </c>
      <c r="F104" s="194" t="s">
        <v>307</v>
      </c>
      <c r="G104" s="195" t="s">
        <v>252</v>
      </c>
      <c r="H104" s="196">
        <v>13</v>
      </c>
      <c r="I104" s="197"/>
      <c r="J104" s="198">
        <f>ROUND(I104*H104,2)</f>
        <v>0</v>
      </c>
      <c r="K104" s="194" t="s">
        <v>22</v>
      </c>
      <c r="L104" s="60"/>
      <c r="M104" s="199" t="s">
        <v>22</v>
      </c>
      <c r="N104" s="205" t="s">
        <v>46</v>
      </c>
      <c r="O104" s="41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23" t="s">
        <v>253</v>
      </c>
      <c r="AT104" s="23" t="s">
        <v>208</v>
      </c>
      <c r="AU104" s="23" t="s">
        <v>84</v>
      </c>
      <c r="AY104" s="23" t="s">
        <v>205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24</v>
      </c>
      <c r="BK104" s="204">
        <f>ROUND(I104*H104,2)</f>
        <v>0</v>
      </c>
      <c r="BL104" s="23" t="s">
        <v>253</v>
      </c>
      <c r="BM104" s="23" t="s">
        <v>308</v>
      </c>
    </row>
    <row r="105" spans="2:51" s="12" customFormat="1" ht="13.5">
      <c r="B105" s="220"/>
      <c r="C105" s="221"/>
      <c r="D105" s="222" t="s">
        <v>255</v>
      </c>
      <c r="E105" s="223" t="s">
        <v>22</v>
      </c>
      <c r="F105" s="224" t="s">
        <v>309</v>
      </c>
      <c r="G105" s="221"/>
      <c r="H105" s="225">
        <v>13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255</v>
      </c>
      <c r="AU105" s="231" t="s">
        <v>84</v>
      </c>
      <c r="AV105" s="12" t="s">
        <v>84</v>
      </c>
      <c r="AW105" s="12" t="s">
        <v>39</v>
      </c>
      <c r="AX105" s="12" t="s">
        <v>24</v>
      </c>
      <c r="AY105" s="231" t="s">
        <v>205</v>
      </c>
    </row>
    <row r="106" spans="2:65" s="1" customFormat="1" ht="22.5" customHeight="1">
      <c r="B106" s="40"/>
      <c r="C106" s="192" t="s">
        <v>310</v>
      </c>
      <c r="D106" s="192" t="s">
        <v>208</v>
      </c>
      <c r="E106" s="193" t="s">
        <v>311</v>
      </c>
      <c r="F106" s="194" t="s">
        <v>312</v>
      </c>
      <c r="G106" s="195" t="s">
        <v>252</v>
      </c>
      <c r="H106" s="196">
        <v>10</v>
      </c>
      <c r="I106" s="197"/>
      <c r="J106" s="198">
        <f>ROUND(I106*H106,2)</f>
        <v>0</v>
      </c>
      <c r="K106" s="194" t="s">
        <v>22</v>
      </c>
      <c r="L106" s="60"/>
      <c r="M106" s="199" t="s">
        <v>22</v>
      </c>
      <c r="N106" s="205" t="s">
        <v>46</v>
      </c>
      <c r="O106" s="41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23" t="s">
        <v>253</v>
      </c>
      <c r="AT106" s="23" t="s">
        <v>208</v>
      </c>
      <c r="AU106" s="23" t="s">
        <v>84</v>
      </c>
      <c r="AY106" s="23" t="s">
        <v>205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24</v>
      </c>
      <c r="BK106" s="204">
        <f>ROUND(I106*H106,2)</f>
        <v>0</v>
      </c>
      <c r="BL106" s="23" t="s">
        <v>253</v>
      </c>
      <c r="BM106" s="23" t="s">
        <v>313</v>
      </c>
    </row>
    <row r="107" spans="2:51" s="12" customFormat="1" ht="13.5">
      <c r="B107" s="220"/>
      <c r="C107" s="221"/>
      <c r="D107" s="222" t="s">
        <v>255</v>
      </c>
      <c r="E107" s="223" t="s">
        <v>22</v>
      </c>
      <c r="F107" s="224" t="s">
        <v>314</v>
      </c>
      <c r="G107" s="221"/>
      <c r="H107" s="225">
        <v>10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AT107" s="231" t="s">
        <v>255</v>
      </c>
      <c r="AU107" s="231" t="s">
        <v>84</v>
      </c>
      <c r="AV107" s="12" t="s">
        <v>84</v>
      </c>
      <c r="AW107" s="12" t="s">
        <v>39</v>
      </c>
      <c r="AX107" s="12" t="s">
        <v>24</v>
      </c>
      <c r="AY107" s="231" t="s">
        <v>205</v>
      </c>
    </row>
    <row r="108" spans="2:65" s="1" customFormat="1" ht="22.5" customHeight="1">
      <c r="B108" s="40"/>
      <c r="C108" s="192" t="s">
        <v>315</v>
      </c>
      <c r="D108" s="192" t="s">
        <v>208</v>
      </c>
      <c r="E108" s="193" t="s">
        <v>316</v>
      </c>
      <c r="F108" s="194" t="s">
        <v>317</v>
      </c>
      <c r="G108" s="195" t="s">
        <v>252</v>
      </c>
      <c r="H108" s="196">
        <v>2</v>
      </c>
      <c r="I108" s="197"/>
      <c r="J108" s="198">
        <f>ROUND(I108*H108,2)</f>
        <v>0</v>
      </c>
      <c r="K108" s="194" t="s">
        <v>22</v>
      </c>
      <c r="L108" s="60"/>
      <c r="M108" s="199" t="s">
        <v>22</v>
      </c>
      <c r="N108" s="205" t="s">
        <v>46</v>
      </c>
      <c r="O108" s="41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AR108" s="23" t="s">
        <v>253</v>
      </c>
      <c r="AT108" s="23" t="s">
        <v>208</v>
      </c>
      <c r="AU108" s="23" t="s">
        <v>84</v>
      </c>
      <c r="AY108" s="23" t="s">
        <v>205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24</v>
      </c>
      <c r="BK108" s="204">
        <f>ROUND(I108*H108,2)</f>
        <v>0</v>
      </c>
      <c r="BL108" s="23" t="s">
        <v>253</v>
      </c>
      <c r="BM108" s="23" t="s">
        <v>318</v>
      </c>
    </row>
    <row r="109" spans="2:51" s="12" customFormat="1" ht="13.5">
      <c r="B109" s="220"/>
      <c r="C109" s="221"/>
      <c r="D109" s="222" t="s">
        <v>255</v>
      </c>
      <c r="E109" s="223" t="s">
        <v>22</v>
      </c>
      <c r="F109" s="224" t="s">
        <v>319</v>
      </c>
      <c r="G109" s="221"/>
      <c r="H109" s="225">
        <v>2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255</v>
      </c>
      <c r="AU109" s="231" t="s">
        <v>84</v>
      </c>
      <c r="AV109" s="12" t="s">
        <v>84</v>
      </c>
      <c r="AW109" s="12" t="s">
        <v>39</v>
      </c>
      <c r="AX109" s="12" t="s">
        <v>24</v>
      </c>
      <c r="AY109" s="231" t="s">
        <v>205</v>
      </c>
    </row>
    <row r="110" spans="2:65" s="1" customFormat="1" ht="22.5" customHeight="1">
      <c r="B110" s="40"/>
      <c r="C110" s="192" t="s">
        <v>10</v>
      </c>
      <c r="D110" s="192" t="s">
        <v>208</v>
      </c>
      <c r="E110" s="193" t="s">
        <v>320</v>
      </c>
      <c r="F110" s="194" t="s">
        <v>321</v>
      </c>
      <c r="G110" s="195" t="s">
        <v>252</v>
      </c>
      <c r="H110" s="196">
        <v>76</v>
      </c>
      <c r="I110" s="197"/>
      <c r="J110" s="198">
        <f>ROUND(I110*H110,2)</f>
        <v>0</v>
      </c>
      <c r="K110" s="194" t="s">
        <v>22</v>
      </c>
      <c r="L110" s="60"/>
      <c r="M110" s="199" t="s">
        <v>22</v>
      </c>
      <c r="N110" s="205" t="s">
        <v>46</v>
      </c>
      <c r="O110" s="41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23" t="s">
        <v>253</v>
      </c>
      <c r="AT110" s="23" t="s">
        <v>208</v>
      </c>
      <c r="AU110" s="23" t="s">
        <v>84</v>
      </c>
      <c r="AY110" s="23" t="s">
        <v>205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24</v>
      </c>
      <c r="BK110" s="204">
        <f>ROUND(I110*H110,2)</f>
        <v>0</v>
      </c>
      <c r="BL110" s="23" t="s">
        <v>253</v>
      </c>
      <c r="BM110" s="23" t="s">
        <v>322</v>
      </c>
    </row>
    <row r="111" spans="2:51" s="12" customFormat="1" ht="13.5">
      <c r="B111" s="220"/>
      <c r="C111" s="221"/>
      <c r="D111" s="222" t="s">
        <v>255</v>
      </c>
      <c r="E111" s="223" t="s">
        <v>22</v>
      </c>
      <c r="F111" s="224" t="s">
        <v>323</v>
      </c>
      <c r="G111" s="221"/>
      <c r="H111" s="225">
        <v>76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255</v>
      </c>
      <c r="AU111" s="231" t="s">
        <v>84</v>
      </c>
      <c r="AV111" s="12" t="s">
        <v>84</v>
      </c>
      <c r="AW111" s="12" t="s">
        <v>39</v>
      </c>
      <c r="AX111" s="12" t="s">
        <v>24</v>
      </c>
      <c r="AY111" s="231" t="s">
        <v>205</v>
      </c>
    </row>
    <row r="112" spans="2:65" s="1" customFormat="1" ht="22.5" customHeight="1">
      <c r="B112" s="40"/>
      <c r="C112" s="192" t="s">
        <v>253</v>
      </c>
      <c r="D112" s="192" t="s">
        <v>208</v>
      </c>
      <c r="E112" s="193" t="s">
        <v>324</v>
      </c>
      <c r="F112" s="194" t="s">
        <v>325</v>
      </c>
      <c r="G112" s="195" t="s">
        <v>252</v>
      </c>
      <c r="H112" s="196">
        <v>6</v>
      </c>
      <c r="I112" s="197"/>
      <c r="J112" s="198">
        <f>ROUND(I112*H112,2)</f>
        <v>0</v>
      </c>
      <c r="K112" s="194" t="s">
        <v>22</v>
      </c>
      <c r="L112" s="60"/>
      <c r="M112" s="199" t="s">
        <v>22</v>
      </c>
      <c r="N112" s="205" t="s">
        <v>46</v>
      </c>
      <c r="O112" s="41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AR112" s="23" t="s">
        <v>253</v>
      </c>
      <c r="AT112" s="23" t="s">
        <v>208</v>
      </c>
      <c r="AU112" s="23" t="s">
        <v>84</v>
      </c>
      <c r="AY112" s="23" t="s">
        <v>205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24</v>
      </c>
      <c r="BK112" s="204">
        <f>ROUND(I112*H112,2)</f>
        <v>0</v>
      </c>
      <c r="BL112" s="23" t="s">
        <v>253</v>
      </c>
      <c r="BM112" s="23" t="s">
        <v>326</v>
      </c>
    </row>
    <row r="113" spans="2:51" s="12" customFormat="1" ht="13.5">
      <c r="B113" s="220"/>
      <c r="C113" s="221"/>
      <c r="D113" s="222" t="s">
        <v>255</v>
      </c>
      <c r="E113" s="223" t="s">
        <v>22</v>
      </c>
      <c r="F113" s="224" t="s">
        <v>327</v>
      </c>
      <c r="G113" s="221"/>
      <c r="H113" s="225">
        <v>6</v>
      </c>
      <c r="I113" s="226"/>
      <c r="J113" s="221"/>
      <c r="K113" s="221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255</v>
      </c>
      <c r="AU113" s="231" t="s">
        <v>84</v>
      </c>
      <c r="AV113" s="12" t="s">
        <v>84</v>
      </c>
      <c r="AW113" s="12" t="s">
        <v>39</v>
      </c>
      <c r="AX113" s="12" t="s">
        <v>24</v>
      </c>
      <c r="AY113" s="231" t="s">
        <v>205</v>
      </c>
    </row>
    <row r="114" spans="2:65" s="1" customFormat="1" ht="22.5" customHeight="1">
      <c r="B114" s="40"/>
      <c r="C114" s="192" t="s">
        <v>328</v>
      </c>
      <c r="D114" s="192" t="s">
        <v>208</v>
      </c>
      <c r="E114" s="193" t="s">
        <v>329</v>
      </c>
      <c r="F114" s="194" t="s">
        <v>330</v>
      </c>
      <c r="G114" s="195" t="s">
        <v>252</v>
      </c>
      <c r="H114" s="196">
        <v>14</v>
      </c>
      <c r="I114" s="197"/>
      <c r="J114" s="198">
        <f>ROUND(I114*H114,2)</f>
        <v>0</v>
      </c>
      <c r="K114" s="194" t="s">
        <v>22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3" t="s">
        <v>253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253</v>
      </c>
      <c r="BM114" s="23" t="s">
        <v>331</v>
      </c>
    </row>
    <row r="115" spans="2:51" s="12" customFormat="1" ht="13.5">
      <c r="B115" s="220"/>
      <c r="C115" s="221"/>
      <c r="D115" s="222" t="s">
        <v>255</v>
      </c>
      <c r="E115" s="223" t="s">
        <v>22</v>
      </c>
      <c r="F115" s="224" t="s">
        <v>332</v>
      </c>
      <c r="G115" s="221"/>
      <c r="H115" s="225">
        <v>14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255</v>
      </c>
      <c r="AU115" s="231" t="s">
        <v>84</v>
      </c>
      <c r="AV115" s="12" t="s">
        <v>84</v>
      </c>
      <c r="AW115" s="12" t="s">
        <v>39</v>
      </c>
      <c r="AX115" s="12" t="s">
        <v>24</v>
      </c>
      <c r="AY115" s="231" t="s">
        <v>205</v>
      </c>
    </row>
    <row r="116" spans="2:65" s="1" customFormat="1" ht="22.5" customHeight="1">
      <c r="B116" s="40"/>
      <c r="C116" s="192" t="s">
        <v>333</v>
      </c>
      <c r="D116" s="192" t="s">
        <v>208</v>
      </c>
      <c r="E116" s="193" t="s">
        <v>334</v>
      </c>
      <c r="F116" s="194" t="s">
        <v>335</v>
      </c>
      <c r="G116" s="195" t="s">
        <v>252</v>
      </c>
      <c r="H116" s="196">
        <v>1</v>
      </c>
      <c r="I116" s="197"/>
      <c r="J116" s="198">
        <f>ROUND(I116*H116,2)</f>
        <v>0</v>
      </c>
      <c r="K116" s="194" t="s">
        <v>22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3" t="s">
        <v>253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253</v>
      </c>
      <c r="BM116" s="23" t="s">
        <v>336</v>
      </c>
    </row>
    <row r="117" spans="2:51" s="12" customFormat="1" ht="13.5">
      <c r="B117" s="220"/>
      <c r="C117" s="221"/>
      <c r="D117" s="222" t="s">
        <v>255</v>
      </c>
      <c r="E117" s="223" t="s">
        <v>22</v>
      </c>
      <c r="F117" s="224" t="s">
        <v>337</v>
      </c>
      <c r="G117" s="221"/>
      <c r="H117" s="225">
        <v>1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255</v>
      </c>
      <c r="AU117" s="231" t="s">
        <v>84</v>
      </c>
      <c r="AV117" s="12" t="s">
        <v>84</v>
      </c>
      <c r="AW117" s="12" t="s">
        <v>39</v>
      </c>
      <c r="AX117" s="12" t="s">
        <v>24</v>
      </c>
      <c r="AY117" s="231" t="s">
        <v>205</v>
      </c>
    </row>
    <row r="118" spans="2:65" s="1" customFormat="1" ht="22.5" customHeight="1">
      <c r="B118" s="40"/>
      <c r="C118" s="192" t="s">
        <v>338</v>
      </c>
      <c r="D118" s="192" t="s">
        <v>208</v>
      </c>
      <c r="E118" s="193" t="s">
        <v>339</v>
      </c>
      <c r="F118" s="194" t="s">
        <v>340</v>
      </c>
      <c r="G118" s="195" t="s">
        <v>252</v>
      </c>
      <c r="H118" s="196">
        <v>1</v>
      </c>
      <c r="I118" s="197"/>
      <c r="J118" s="198">
        <f>ROUND(I118*H118,2)</f>
        <v>0</v>
      </c>
      <c r="K118" s="194" t="s">
        <v>22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3" t="s">
        <v>253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253</v>
      </c>
      <c r="BM118" s="23" t="s">
        <v>341</v>
      </c>
    </row>
    <row r="119" spans="2:51" s="12" customFormat="1" ht="13.5">
      <c r="B119" s="220"/>
      <c r="C119" s="221"/>
      <c r="D119" s="222" t="s">
        <v>255</v>
      </c>
      <c r="E119" s="223" t="s">
        <v>22</v>
      </c>
      <c r="F119" s="224" t="s">
        <v>342</v>
      </c>
      <c r="G119" s="221"/>
      <c r="H119" s="225">
        <v>1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255</v>
      </c>
      <c r="AU119" s="231" t="s">
        <v>84</v>
      </c>
      <c r="AV119" s="12" t="s">
        <v>84</v>
      </c>
      <c r="AW119" s="12" t="s">
        <v>39</v>
      </c>
      <c r="AX119" s="12" t="s">
        <v>24</v>
      </c>
      <c r="AY119" s="231" t="s">
        <v>205</v>
      </c>
    </row>
    <row r="120" spans="2:65" s="1" customFormat="1" ht="22.5" customHeight="1">
      <c r="B120" s="40"/>
      <c r="C120" s="192" t="s">
        <v>343</v>
      </c>
      <c r="D120" s="192" t="s">
        <v>208</v>
      </c>
      <c r="E120" s="193" t="s">
        <v>344</v>
      </c>
      <c r="F120" s="194" t="s">
        <v>345</v>
      </c>
      <c r="G120" s="195" t="s">
        <v>252</v>
      </c>
      <c r="H120" s="196">
        <v>2</v>
      </c>
      <c r="I120" s="197"/>
      <c r="J120" s="198">
        <f>ROUND(I120*H120,2)</f>
        <v>0</v>
      </c>
      <c r="K120" s="194" t="s">
        <v>22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3" t="s">
        <v>253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253</v>
      </c>
      <c r="BM120" s="23" t="s">
        <v>346</v>
      </c>
    </row>
    <row r="121" spans="2:51" s="12" customFormat="1" ht="13.5">
      <c r="B121" s="220"/>
      <c r="C121" s="221"/>
      <c r="D121" s="222" t="s">
        <v>255</v>
      </c>
      <c r="E121" s="223" t="s">
        <v>22</v>
      </c>
      <c r="F121" s="224" t="s">
        <v>347</v>
      </c>
      <c r="G121" s="221"/>
      <c r="H121" s="225">
        <v>2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255</v>
      </c>
      <c r="AU121" s="231" t="s">
        <v>84</v>
      </c>
      <c r="AV121" s="12" t="s">
        <v>84</v>
      </c>
      <c r="AW121" s="12" t="s">
        <v>39</v>
      </c>
      <c r="AX121" s="12" t="s">
        <v>24</v>
      </c>
      <c r="AY121" s="231" t="s">
        <v>205</v>
      </c>
    </row>
    <row r="122" spans="2:65" s="1" customFormat="1" ht="22.5" customHeight="1">
      <c r="B122" s="40"/>
      <c r="C122" s="192" t="s">
        <v>9</v>
      </c>
      <c r="D122" s="192" t="s">
        <v>208</v>
      </c>
      <c r="E122" s="193" t="s">
        <v>348</v>
      </c>
      <c r="F122" s="194" t="s">
        <v>349</v>
      </c>
      <c r="G122" s="195" t="s">
        <v>252</v>
      </c>
      <c r="H122" s="196">
        <v>2</v>
      </c>
      <c r="I122" s="197"/>
      <c r="J122" s="198">
        <f>ROUND(I122*H122,2)</f>
        <v>0</v>
      </c>
      <c r="K122" s="194" t="s">
        <v>22</v>
      </c>
      <c r="L122" s="60"/>
      <c r="M122" s="199" t="s">
        <v>22</v>
      </c>
      <c r="N122" s="205" t="s">
        <v>46</v>
      </c>
      <c r="O122" s="41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AR122" s="23" t="s">
        <v>253</v>
      </c>
      <c r="AT122" s="23" t="s">
        <v>208</v>
      </c>
      <c r="AU122" s="23" t="s">
        <v>84</v>
      </c>
      <c r="AY122" s="23" t="s">
        <v>205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24</v>
      </c>
      <c r="BK122" s="204">
        <f>ROUND(I122*H122,2)</f>
        <v>0</v>
      </c>
      <c r="BL122" s="23" t="s">
        <v>253</v>
      </c>
      <c r="BM122" s="23" t="s">
        <v>350</v>
      </c>
    </row>
    <row r="123" spans="2:51" s="12" customFormat="1" ht="13.5">
      <c r="B123" s="220"/>
      <c r="C123" s="221"/>
      <c r="D123" s="222" t="s">
        <v>255</v>
      </c>
      <c r="E123" s="223" t="s">
        <v>22</v>
      </c>
      <c r="F123" s="224" t="s">
        <v>351</v>
      </c>
      <c r="G123" s="221"/>
      <c r="H123" s="225">
        <v>2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255</v>
      </c>
      <c r="AU123" s="231" t="s">
        <v>84</v>
      </c>
      <c r="AV123" s="12" t="s">
        <v>84</v>
      </c>
      <c r="AW123" s="12" t="s">
        <v>39</v>
      </c>
      <c r="AX123" s="12" t="s">
        <v>24</v>
      </c>
      <c r="AY123" s="231" t="s">
        <v>205</v>
      </c>
    </row>
    <row r="124" spans="2:65" s="1" customFormat="1" ht="22.5" customHeight="1">
      <c r="B124" s="40"/>
      <c r="C124" s="192" t="s">
        <v>352</v>
      </c>
      <c r="D124" s="192" t="s">
        <v>208</v>
      </c>
      <c r="E124" s="193" t="s">
        <v>353</v>
      </c>
      <c r="F124" s="194" t="s">
        <v>354</v>
      </c>
      <c r="G124" s="195" t="s">
        <v>252</v>
      </c>
      <c r="H124" s="196">
        <v>5</v>
      </c>
      <c r="I124" s="197"/>
      <c r="J124" s="198">
        <f>ROUND(I124*H124,2)</f>
        <v>0</v>
      </c>
      <c r="K124" s="194" t="s">
        <v>22</v>
      </c>
      <c r="L124" s="60"/>
      <c r="M124" s="199" t="s">
        <v>22</v>
      </c>
      <c r="N124" s="205" t="s">
        <v>46</v>
      </c>
      <c r="O124" s="41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23" t="s">
        <v>253</v>
      </c>
      <c r="AT124" s="23" t="s">
        <v>208</v>
      </c>
      <c r="AU124" s="23" t="s">
        <v>84</v>
      </c>
      <c r="AY124" s="23" t="s">
        <v>205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24</v>
      </c>
      <c r="BK124" s="204">
        <f>ROUND(I124*H124,2)</f>
        <v>0</v>
      </c>
      <c r="BL124" s="23" t="s">
        <v>253</v>
      </c>
      <c r="BM124" s="23" t="s">
        <v>355</v>
      </c>
    </row>
    <row r="125" spans="2:51" s="12" customFormat="1" ht="13.5">
      <c r="B125" s="220"/>
      <c r="C125" s="221"/>
      <c r="D125" s="222" t="s">
        <v>255</v>
      </c>
      <c r="E125" s="223" t="s">
        <v>22</v>
      </c>
      <c r="F125" s="224" t="s">
        <v>356</v>
      </c>
      <c r="G125" s="221"/>
      <c r="H125" s="225">
        <v>5</v>
      </c>
      <c r="I125" s="226"/>
      <c r="J125" s="221"/>
      <c r="K125" s="221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255</v>
      </c>
      <c r="AU125" s="231" t="s">
        <v>84</v>
      </c>
      <c r="AV125" s="12" t="s">
        <v>84</v>
      </c>
      <c r="AW125" s="12" t="s">
        <v>39</v>
      </c>
      <c r="AX125" s="12" t="s">
        <v>24</v>
      </c>
      <c r="AY125" s="231" t="s">
        <v>205</v>
      </c>
    </row>
    <row r="126" spans="2:65" s="1" customFormat="1" ht="22.5" customHeight="1">
      <c r="B126" s="40"/>
      <c r="C126" s="192" t="s">
        <v>357</v>
      </c>
      <c r="D126" s="192" t="s">
        <v>208</v>
      </c>
      <c r="E126" s="193" t="s">
        <v>358</v>
      </c>
      <c r="F126" s="194" t="s">
        <v>359</v>
      </c>
      <c r="G126" s="195" t="s">
        <v>252</v>
      </c>
      <c r="H126" s="196">
        <v>2</v>
      </c>
      <c r="I126" s="197"/>
      <c r="J126" s="198">
        <f>ROUND(I126*H126,2)</f>
        <v>0</v>
      </c>
      <c r="K126" s="194" t="s">
        <v>22</v>
      </c>
      <c r="L126" s="60"/>
      <c r="M126" s="199" t="s">
        <v>22</v>
      </c>
      <c r="N126" s="205" t="s">
        <v>46</v>
      </c>
      <c r="O126" s="41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23" t="s">
        <v>253</v>
      </c>
      <c r="AT126" s="23" t="s">
        <v>208</v>
      </c>
      <c r="AU126" s="23" t="s">
        <v>84</v>
      </c>
      <c r="AY126" s="23" t="s">
        <v>205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24</v>
      </c>
      <c r="BK126" s="204">
        <f>ROUND(I126*H126,2)</f>
        <v>0</v>
      </c>
      <c r="BL126" s="23" t="s">
        <v>253</v>
      </c>
      <c r="BM126" s="23" t="s">
        <v>360</v>
      </c>
    </row>
    <row r="127" spans="2:51" s="12" customFormat="1" ht="13.5">
      <c r="B127" s="220"/>
      <c r="C127" s="221"/>
      <c r="D127" s="222" t="s">
        <v>255</v>
      </c>
      <c r="E127" s="223" t="s">
        <v>22</v>
      </c>
      <c r="F127" s="224" t="s">
        <v>361</v>
      </c>
      <c r="G127" s="221"/>
      <c r="H127" s="225">
        <v>2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255</v>
      </c>
      <c r="AU127" s="231" t="s">
        <v>84</v>
      </c>
      <c r="AV127" s="12" t="s">
        <v>84</v>
      </c>
      <c r="AW127" s="12" t="s">
        <v>39</v>
      </c>
      <c r="AX127" s="12" t="s">
        <v>24</v>
      </c>
      <c r="AY127" s="231" t="s">
        <v>205</v>
      </c>
    </row>
    <row r="128" spans="2:65" s="1" customFormat="1" ht="22.5" customHeight="1">
      <c r="B128" s="40"/>
      <c r="C128" s="192" t="s">
        <v>362</v>
      </c>
      <c r="D128" s="192" t="s">
        <v>208</v>
      </c>
      <c r="E128" s="193" t="s">
        <v>363</v>
      </c>
      <c r="F128" s="194" t="s">
        <v>364</v>
      </c>
      <c r="G128" s="195" t="s">
        <v>252</v>
      </c>
      <c r="H128" s="196">
        <v>1</v>
      </c>
      <c r="I128" s="197"/>
      <c r="J128" s="198">
        <f>ROUND(I128*H128,2)</f>
        <v>0</v>
      </c>
      <c r="K128" s="194" t="s">
        <v>22</v>
      </c>
      <c r="L128" s="60"/>
      <c r="M128" s="199" t="s">
        <v>22</v>
      </c>
      <c r="N128" s="205" t="s">
        <v>46</v>
      </c>
      <c r="O128" s="41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AR128" s="23" t="s">
        <v>253</v>
      </c>
      <c r="AT128" s="23" t="s">
        <v>208</v>
      </c>
      <c r="AU128" s="23" t="s">
        <v>84</v>
      </c>
      <c r="AY128" s="23" t="s">
        <v>205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24</v>
      </c>
      <c r="BK128" s="204">
        <f>ROUND(I128*H128,2)</f>
        <v>0</v>
      </c>
      <c r="BL128" s="23" t="s">
        <v>253</v>
      </c>
      <c r="BM128" s="23" t="s">
        <v>365</v>
      </c>
    </row>
    <row r="129" spans="2:51" s="12" customFormat="1" ht="13.5">
      <c r="B129" s="220"/>
      <c r="C129" s="221"/>
      <c r="D129" s="222" t="s">
        <v>255</v>
      </c>
      <c r="E129" s="223" t="s">
        <v>22</v>
      </c>
      <c r="F129" s="224" t="s">
        <v>366</v>
      </c>
      <c r="G129" s="221"/>
      <c r="H129" s="225">
        <v>1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255</v>
      </c>
      <c r="AU129" s="231" t="s">
        <v>84</v>
      </c>
      <c r="AV129" s="12" t="s">
        <v>84</v>
      </c>
      <c r="AW129" s="12" t="s">
        <v>39</v>
      </c>
      <c r="AX129" s="12" t="s">
        <v>24</v>
      </c>
      <c r="AY129" s="231" t="s">
        <v>205</v>
      </c>
    </row>
    <row r="130" spans="2:65" s="1" customFormat="1" ht="22.5" customHeight="1">
      <c r="B130" s="40"/>
      <c r="C130" s="192" t="s">
        <v>367</v>
      </c>
      <c r="D130" s="192" t="s">
        <v>208</v>
      </c>
      <c r="E130" s="193" t="s">
        <v>368</v>
      </c>
      <c r="F130" s="194" t="s">
        <v>369</v>
      </c>
      <c r="G130" s="195" t="s">
        <v>252</v>
      </c>
      <c r="H130" s="196">
        <v>44</v>
      </c>
      <c r="I130" s="197"/>
      <c r="J130" s="198">
        <f>ROUND(I130*H130,2)</f>
        <v>0</v>
      </c>
      <c r="K130" s="194" t="s">
        <v>22</v>
      </c>
      <c r="L130" s="60"/>
      <c r="M130" s="199" t="s">
        <v>22</v>
      </c>
      <c r="N130" s="205" t="s">
        <v>46</v>
      </c>
      <c r="O130" s="41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3" t="s">
        <v>253</v>
      </c>
      <c r="AT130" s="23" t="s">
        <v>208</v>
      </c>
      <c r="AU130" s="23" t="s">
        <v>84</v>
      </c>
      <c r="AY130" s="23" t="s">
        <v>205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24</v>
      </c>
      <c r="BK130" s="204">
        <f>ROUND(I130*H130,2)</f>
        <v>0</v>
      </c>
      <c r="BL130" s="23" t="s">
        <v>253</v>
      </c>
      <c r="BM130" s="23" t="s">
        <v>370</v>
      </c>
    </row>
    <row r="131" spans="2:51" s="12" customFormat="1" ht="13.5">
      <c r="B131" s="220"/>
      <c r="C131" s="221"/>
      <c r="D131" s="222" t="s">
        <v>255</v>
      </c>
      <c r="E131" s="223" t="s">
        <v>22</v>
      </c>
      <c r="F131" s="224" t="s">
        <v>371</v>
      </c>
      <c r="G131" s="221"/>
      <c r="H131" s="225">
        <v>44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255</v>
      </c>
      <c r="AU131" s="231" t="s">
        <v>84</v>
      </c>
      <c r="AV131" s="12" t="s">
        <v>84</v>
      </c>
      <c r="AW131" s="12" t="s">
        <v>39</v>
      </c>
      <c r="AX131" s="12" t="s">
        <v>24</v>
      </c>
      <c r="AY131" s="231" t="s">
        <v>205</v>
      </c>
    </row>
    <row r="132" spans="2:65" s="1" customFormat="1" ht="22.5" customHeight="1">
      <c r="B132" s="40"/>
      <c r="C132" s="192" t="s">
        <v>372</v>
      </c>
      <c r="D132" s="192" t="s">
        <v>208</v>
      </c>
      <c r="E132" s="193" t="s">
        <v>373</v>
      </c>
      <c r="F132" s="194" t="s">
        <v>374</v>
      </c>
      <c r="G132" s="195" t="s">
        <v>252</v>
      </c>
      <c r="H132" s="196">
        <v>23</v>
      </c>
      <c r="I132" s="197"/>
      <c r="J132" s="198">
        <f>ROUND(I132*H132,2)</f>
        <v>0</v>
      </c>
      <c r="K132" s="194" t="s">
        <v>22</v>
      </c>
      <c r="L132" s="60"/>
      <c r="M132" s="199" t="s">
        <v>22</v>
      </c>
      <c r="N132" s="205" t="s">
        <v>46</v>
      </c>
      <c r="O132" s="41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3" t="s">
        <v>253</v>
      </c>
      <c r="AT132" s="23" t="s">
        <v>208</v>
      </c>
      <c r="AU132" s="23" t="s">
        <v>84</v>
      </c>
      <c r="AY132" s="23" t="s">
        <v>205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24</v>
      </c>
      <c r="BK132" s="204">
        <f>ROUND(I132*H132,2)</f>
        <v>0</v>
      </c>
      <c r="BL132" s="23" t="s">
        <v>253</v>
      </c>
      <c r="BM132" s="23" t="s">
        <v>375</v>
      </c>
    </row>
    <row r="133" spans="2:51" s="12" customFormat="1" ht="13.5">
      <c r="B133" s="220"/>
      <c r="C133" s="221"/>
      <c r="D133" s="222" t="s">
        <v>255</v>
      </c>
      <c r="E133" s="223" t="s">
        <v>22</v>
      </c>
      <c r="F133" s="224" t="s">
        <v>376</v>
      </c>
      <c r="G133" s="221"/>
      <c r="H133" s="225">
        <v>23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255</v>
      </c>
      <c r="AU133" s="231" t="s">
        <v>84</v>
      </c>
      <c r="AV133" s="12" t="s">
        <v>84</v>
      </c>
      <c r="AW133" s="12" t="s">
        <v>39</v>
      </c>
      <c r="AX133" s="12" t="s">
        <v>24</v>
      </c>
      <c r="AY133" s="231" t="s">
        <v>205</v>
      </c>
    </row>
    <row r="134" spans="2:65" s="1" customFormat="1" ht="22.5" customHeight="1">
      <c r="B134" s="40"/>
      <c r="C134" s="192" t="s">
        <v>377</v>
      </c>
      <c r="D134" s="192" t="s">
        <v>208</v>
      </c>
      <c r="E134" s="193" t="s">
        <v>378</v>
      </c>
      <c r="F134" s="194" t="s">
        <v>379</v>
      </c>
      <c r="G134" s="195" t="s">
        <v>252</v>
      </c>
      <c r="H134" s="196">
        <v>2</v>
      </c>
      <c r="I134" s="197"/>
      <c r="J134" s="198">
        <f>ROUND(I134*H134,2)</f>
        <v>0</v>
      </c>
      <c r="K134" s="194" t="s">
        <v>22</v>
      </c>
      <c r="L134" s="60"/>
      <c r="M134" s="199" t="s">
        <v>22</v>
      </c>
      <c r="N134" s="205" t="s">
        <v>46</v>
      </c>
      <c r="O134" s="41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23" t="s">
        <v>253</v>
      </c>
      <c r="AT134" s="23" t="s">
        <v>208</v>
      </c>
      <c r="AU134" s="23" t="s">
        <v>84</v>
      </c>
      <c r="AY134" s="23" t="s">
        <v>205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24</v>
      </c>
      <c r="BK134" s="204">
        <f>ROUND(I134*H134,2)</f>
        <v>0</v>
      </c>
      <c r="BL134" s="23" t="s">
        <v>253</v>
      </c>
      <c r="BM134" s="23" t="s">
        <v>380</v>
      </c>
    </row>
    <row r="135" spans="2:51" s="12" customFormat="1" ht="13.5">
      <c r="B135" s="220"/>
      <c r="C135" s="221"/>
      <c r="D135" s="222" t="s">
        <v>255</v>
      </c>
      <c r="E135" s="223" t="s">
        <v>22</v>
      </c>
      <c r="F135" s="224" t="s">
        <v>381</v>
      </c>
      <c r="G135" s="221"/>
      <c r="H135" s="225">
        <v>2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255</v>
      </c>
      <c r="AU135" s="231" t="s">
        <v>84</v>
      </c>
      <c r="AV135" s="12" t="s">
        <v>84</v>
      </c>
      <c r="AW135" s="12" t="s">
        <v>39</v>
      </c>
      <c r="AX135" s="12" t="s">
        <v>24</v>
      </c>
      <c r="AY135" s="231" t="s">
        <v>205</v>
      </c>
    </row>
    <row r="136" spans="2:65" s="1" customFormat="1" ht="22.5" customHeight="1">
      <c r="B136" s="40"/>
      <c r="C136" s="192" t="s">
        <v>382</v>
      </c>
      <c r="D136" s="192" t="s">
        <v>208</v>
      </c>
      <c r="E136" s="193" t="s">
        <v>383</v>
      </c>
      <c r="F136" s="194" t="s">
        <v>384</v>
      </c>
      <c r="G136" s="195" t="s">
        <v>252</v>
      </c>
      <c r="H136" s="196">
        <v>12</v>
      </c>
      <c r="I136" s="197"/>
      <c r="J136" s="198">
        <f>ROUND(I136*H136,2)</f>
        <v>0</v>
      </c>
      <c r="K136" s="194" t="s">
        <v>22</v>
      </c>
      <c r="L136" s="60"/>
      <c r="M136" s="199" t="s">
        <v>22</v>
      </c>
      <c r="N136" s="205" t="s">
        <v>46</v>
      </c>
      <c r="O136" s="41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23" t="s">
        <v>253</v>
      </c>
      <c r="AT136" s="23" t="s">
        <v>208</v>
      </c>
      <c r="AU136" s="23" t="s">
        <v>84</v>
      </c>
      <c r="AY136" s="23" t="s">
        <v>205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24</v>
      </c>
      <c r="BK136" s="204">
        <f>ROUND(I136*H136,2)</f>
        <v>0</v>
      </c>
      <c r="BL136" s="23" t="s">
        <v>253</v>
      </c>
      <c r="BM136" s="23" t="s">
        <v>385</v>
      </c>
    </row>
    <row r="137" spans="2:51" s="12" customFormat="1" ht="13.5">
      <c r="B137" s="220"/>
      <c r="C137" s="221"/>
      <c r="D137" s="222" t="s">
        <v>255</v>
      </c>
      <c r="E137" s="223" t="s">
        <v>22</v>
      </c>
      <c r="F137" s="224" t="s">
        <v>386</v>
      </c>
      <c r="G137" s="221"/>
      <c r="H137" s="225">
        <v>12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255</v>
      </c>
      <c r="AU137" s="231" t="s">
        <v>84</v>
      </c>
      <c r="AV137" s="12" t="s">
        <v>84</v>
      </c>
      <c r="AW137" s="12" t="s">
        <v>39</v>
      </c>
      <c r="AX137" s="12" t="s">
        <v>24</v>
      </c>
      <c r="AY137" s="231" t="s">
        <v>205</v>
      </c>
    </row>
    <row r="138" spans="2:65" s="1" customFormat="1" ht="22.5" customHeight="1">
      <c r="B138" s="40"/>
      <c r="C138" s="192" t="s">
        <v>387</v>
      </c>
      <c r="D138" s="192" t="s">
        <v>208</v>
      </c>
      <c r="E138" s="193" t="s">
        <v>388</v>
      </c>
      <c r="F138" s="194" t="s">
        <v>389</v>
      </c>
      <c r="G138" s="195" t="s">
        <v>252</v>
      </c>
      <c r="H138" s="196">
        <v>8</v>
      </c>
      <c r="I138" s="197"/>
      <c r="J138" s="198">
        <f>ROUND(I138*H138,2)</f>
        <v>0</v>
      </c>
      <c r="K138" s="194" t="s">
        <v>22</v>
      </c>
      <c r="L138" s="60"/>
      <c r="M138" s="199" t="s">
        <v>22</v>
      </c>
      <c r="N138" s="205" t="s">
        <v>46</v>
      </c>
      <c r="O138" s="41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AR138" s="23" t="s">
        <v>253</v>
      </c>
      <c r="AT138" s="23" t="s">
        <v>208</v>
      </c>
      <c r="AU138" s="23" t="s">
        <v>84</v>
      </c>
      <c r="AY138" s="23" t="s">
        <v>205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24</v>
      </c>
      <c r="BK138" s="204">
        <f>ROUND(I138*H138,2)</f>
        <v>0</v>
      </c>
      <c r="BL138" s="23" t="s">
        <v>253</v>
      </c>
      <c r="BM138" s="23" t="s">
        <v>390</v>
      </c>
    </row>
    <row r="139" spans="2:51" s="12" customFormat="1" ht="13.5">
      <c r="B139" s="220"/>
      <c r="C139" s="221"/>
      <c r="D139" s="222" t="s">
        <v>255</v>
      </c>
      <c r="E139" s="223" t="s">
        <v>22</v>
      </c>
      <c r="F139" s="224" t="s">
        <v>391</v>
      </c>
      <c r="G139" s="221"/>
      <c r="H139" s="225">
        <v>8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255</v>
      </c>
      <c r="AU139" s="231" t="s">
        <v>84</v>
      </c>
      <c r="AV139" s="12" t="s">
        <v>84</v>
      </c>
      <c r="AW139" s="12" t="s">
        <v>39</v>
      </c>
      <c r="AX139" s="12" t="s">
        <v>24</v>
      </c>
      <c r="AY139" s="231" t="s">
        <v>205</v>
      </c>
    </row>
    <row r="140" spans="2:65" s="1" customFormat="1" ht="22.5" customHeight="1">
      <c r="B140" s="40"/>
      <c r="C140" s="192" t="s">
        <v>392</v>
      </c>
      <c r="D140" s="192" t="s">
        <v>208</v>
      </c>
      <c r="E140" s="193" t="s">
        <v>393</v>
      </c>
      <c r="F140" s="194" t="s">
        <v>394</v>
      </c>
      <c r="G140" s="195" t="s">
        <v>252</v>
      </c>
      <c r="H140" s="196">
        <v>1</v>
      </c>
      <c r="I140" s="197"/>
      <c r="J140" s="198">
        <f>ROUND(I140*H140,2)</f>
        <v>0</v>
      </c>
      <c r="K140" s="194" t="s">
        <v>22</v>
      </c>
      <c r="L140" s="60"/>
      <c r="M140" s="199" t="s">
        <v>22</v>
      </c>
      <c r="N140" s="205" t="s">
        <v>46</v>
      </c>
      <c r="O140" s="41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AR140" s="23" t="s">
        <v>253</v>
      </c>
      <c r="AT140" s="23" t="s">
        <v>208</v>
      </c>
      <c r="AU140" s="23" t="s">
        <v>84</v>
      </c>
      <c r="AY140" s="23" t="s">
        <v>205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24</v>
      </c>
      <c r="BK140" s="204">
        <f>ROUND(I140*H140,2)</f>
        <v>0</v>
      </c>
      <c r="BL140" s="23" t="s">
        <v>253</v>
      </c>
      <c r="BM140" s="23" t="s">
        <v>395</v>
      </c>
    </row>
    <row r="141" spans="2:51" s="12" customFormat="1" ht="13.5">
      <c r="B141" s="220"/>
      <c r="C141" s="221"/>
      <c r="D141" s="222" t="s">
        <v>255</v>
      </c>
      <c r="E141" s="223" t="s">
        <v>22</v>
      </c>
      <c r="F141" s="224" t="s">
        <v>396</v>
      </c>
      <c r="G141" s="221"/>
      <c r="H141" s="225">
        <v>1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255</v>
      </c>
      <c r="AU141" s="231" t="s">
        <v>84</v>
      </c>
      <c r="AV141" s="12" t="s">
        <v>84</v>
      </c>
      <c r="AW141" s="12" t="s">
        <v>39</v>
      </c>
      <c r="AX141" s="12" t="s">
        <v>24</v>
      </c>
      <c r="AY141" s="231" t="s">
        <v>205</v>
      </c>
    </row>
    <row r="142" spans="2:65" s="1" customFormat="1" ht="22.5" customHeight="1">
      <c r="B142" s="40"/>
      <c r="C142" s="192" t="s">
        <v>397</v>
      </c>
      <c r="D142" s="192" t="s">
        <v>208</v>
      </c>
      <c r="E142" s="193" t="s">
        <v>398</v>
      </c>
      <c r="F142" s="194" t="s">
        <v>399</v>
      </c>
      <c r="G142" s="195" t="s">
        <v>252</v>
      </c>
      <c r="H142" s="196">
        <v>3</v>
      </c>
      <c r="I142" s="197"/>
      <c r="J142" s="198">
        <f>ROUND(I142*H142,2)</f>
        <v>0</v>
      </c>
      <c r="K142" s="194" t="s">
        <v>22</v>
      </c>
      <c r="L142" s="60"/>
      <c r="M142" s="199" t="s">
        <v>22</v>
      </c>
      <c r="N142" s="205" t="s">
        <v>46</v>
      </c>
      <c r="O142" s="41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AR142" s="23" t="s">
        <v>253</v>
      </c>
      <c r="AT142" s="23" t="s">
        <v>208</v>
      </c>
      <c r="AU142" s="23" t="s">
        <v>84</v>
      </c>
      <c r="AY142" s="23" t="s">
        <v>205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24</v>
      </c>
      <c r="BK142" s="204">
        <f>ROUND(I142*H142,2)</f>
        <v>0</v>
      </c>
      <c r="BL142" s="23" t="s">
        <v>253</v>
      </c>
      <c r="BM142" s="23" t="s">
        <v>400</v>
      </c>
    </row>
    <row r="143" spans="2:51" s="12" customFormat="1" ht="13.5">
      <c r="B143" s="220"/>
      <c r="C143" s="221"/>
      <c r="D143" s="222" t="s">
        <v>255</v>
      </c>
      <c r="E143" s="223" t="s">
        <v>22</v>
      </c>
      <c r="F143" s="224" t="s">
        <v>401</v>
      </c>
      <c r="G143" s="221"/>
      <c r="H143" s="225">
        <v>3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255</v>
      </c>
      <c r="AU143" s="231" t="s">
        <v>84</v>
      </c>
      <c r="AV143" s="12" t="s">
        <v>84</v>
      </c>
      <c r="AW143" s="12" t="s">
        <v>39</v>
      </c>
      <c r="AX143" s="12" t="s">
        <v>24</v>
      </c>
      <c r="AY143" s="231" t="s">
        <v>205</v>
      </c>
    </row>
    <row r="144" spans="2:65" s="1" customFormat="1" ht="22.5" customHeight="1">
      <c r="B144" s="40"/>
      <c r="C144" s="192" t="s">
        <v>402</v>
      </c>
      <c r="D144" s="192" t="s">
        <v>208</v>
      </c>
      <c r="E144" s="193" t="s">
        <v>403</v>
      </c>
      <c r="F144" s="194" t="s">
        <v>404</v>
      </c>
      <c r="G144" s="195" t="s">
        <v>252</v>
      </c>
      <c r="H144" s="196">
        <v>18</v>
      </c>
      <c r="I144" s="197"/>
      <c r="J144" s="198">
        <f>ROUND(I144*H144,2)</f>
        <v>0</v>
      </c>
      <c r="K144" s="194" t="s">
        <v>22</v>
      </c>
      <c r="L144" s="60"/>
      <c r="M144" s="199" t="s">
        <v>22</v>
      </c>
      <c r="N144" s="205" t="s">
        <v>46</v>
      </c>
      <c r="O144" s="41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3" t="s">
        <v>253</v>
      </c>
      <c r="AT144" s="23" t="s">
        <v>208</v>
      </c>
      <c r="AU144" s="23" t="s">
        <v>84</v>
      </c>
      <c r="AY144" s="23" t="s">
        <v>205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24</v>
      </c>
      <c r="BK144" s="204">
        <f>ROUND(I144*H144,2)</f>
        <v>0</v>
      </c>
      <c r="BL144" s="23" t="s">
        <v>253</v>
      </c>
      <c r="BM144" s="23" t="s">
        <v>405</v>
      </c>
    </row>
    <row r="145" spans="2:51" s="12" customFormat="1" ht="13.5">
      <c r="B145" s="220"/>
      <c r="C145" s="221"/>
      <c r="D145" s="222" t="s">
        <v>255</v>
      </c>
      <c r="E145" s="223" t="s">
        <v>22</v>
      </c>
      <c r="F145" s="224" t="s">
        <v>406</v>
      </c>
      <c r="G145" s="221"/>
      <c r="H145" s="225">
        <v>18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255</v>
      </c>
      <c r="AU145" s="231" t="s">
        <v>84</v>
      </c>
      <c r="AV145" s="12" t="s">
        <v>84</v>
      </c>
      <c r="AW145" s="12" t="s">
        <v>39</v>
      </c>
      <c r="AX145" s="12" t="s">
        <v>24</v>
      </c>
      <c r="AY145" s="231" t="s">
        <v>205</v>
      </c>
    </row>
    <row r="146" spans="2:65" s="1" customFormat="1" ht="22.5" customHeight="1">
      <c r="B146" s="40"/>
      <c r="C146" s="192" t="s">
        <v>407</v>
      </c>
      <c r="D146" s="192" t="s">
        <v>208</v>
      </c>
      <c r="E146" s="193" t="s">
        <v>408</v>
      </c>
      <c r="F146" s="194" t="s">
        <v>409</v>
      </c>
      <c r="G146" s="195" t="s">
        <v>252</v>
      </c>
      <c r="H146" s="196">
        <v>12</v>
      </c>
      <c r="I146" s="197"/>
      <c r="J146" s="198">
        <f>ROUND(I146*H146,2)</f>
        <v>0</v>
      </c>
      <c r="K146" s="194" t="s">
        <v>22</v>
      </c>
      <c r="L146" s="60"/>
      <c r="M146" s="199" t="s">
        <v>22</v>
      </c>
      <c r="N146" s="205" t="s">
        <v>46</v>
      </c>
      <c r="O146" s="41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3" t="s">
        <v>253</v>
      </c>
      <c r="AT146" s="23" t="s">
        <v>208</v>
      </c>
      <c r="AU146" s="23" t="s">
        <v>84</v>
      </c>
      <c r="AY146" s="23" t="s">
        <v>205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24</v>
      </c>
      <c r="BK146" s="204">
        <f>ROUND(I146*H146,2)</f>
        <v>0</v>
      </c>
      <c r="BL146" s="23" t="s">
        <v>253</v>
      </c>
      <c r="BM146" s="23" t="s">
        <v>410</v>
      </c>
    </row>
    <row r="147" spans="2:51" s="12" customFormat="1" ht="13.5">
      <c r="B147" s="220"/>
      <c r="C147" s="221"/>
      <c r="D147" s="222" t="s">
        <v>255</v>
      </c>
      <c r="E147" s="223" t="s">
        <v>22</v>
      </c>
      <c r="F147" s="224" t="s">
        <v>411</v>
      </c>
      <c r="G147" s="221"/>
      <c r="H147" s="225">
        <v>12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255</v>
      </c>
      <c r="AU147" s="231" t="s">
        <v>84</v>
      </c>
      <c r="AV147" s="12" t="s">
        <v>84</v>
      </c>
      <c r="AW147" s="12" t="s">
        <v>39</v>
      </c>
      <c r="AX147" s="12" t="s">
        <v>24</v>
      </c>
      <c r="AY147" s="231" t="s">
        <v>205</v>
      </c>
    </row>
    <row r="148" spans="2:65" s="1" customFormat="1" ht="22.5" customHeight="1">
      <c r="B148" s="40"/>
      <c r="C148" s="192" t="s">
        <v>412</v>
      </c>
      <c r="D148" s="192" t="s">
        <v>208</v>
      </c>
      <c r="E148" s="193" t="s">
        <v>413</v>
      </c>
      <c r="F148" s="194" t="s">
        <v>414</v>
      </c>
      <c r="G148" s="195" t="s">
        <v>252</v>
      </c>
      <c r="H148" s="196">
        <v>10</v>
      </c>
      <c r="I148" s="197"/>
      <c r="J148" s="198">
        <f>ROUND(I148*H148,2)</f>
        <v>0</v>
      </c>
      <c r="K148" s="194" t="s">
        <v>22</v>
      </c>
      <c r="L148" s="60"/>
      <c r="M148" s="199" t="s">
        <v>22</v>
      </c>
      <c r="N148" s="205" t="s">
        <v>46</v>
      </c>
      <c r="O148" s="41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AR148" s="23" t="s">
        <v>253</v>
      </c>
      <c r="AT148" s="23" t="s">
        <v>208</v>
      </c>
      <c r="AU148" s="23" t="s">
        <v>84</v>
      </c>
      <c r="AY148" s="23" t="s">
        <v>205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24</v>
      </c>
      <c r="BK148" s="204">
        <f>ROUND(I148*H148,2)</f>
        <v>0</v>
      </c>
      <c r="BL148" s="23" t="s">
        <v>253</v>
      </c>
      <c r="BM148" s="23" t="s">
        <v>415</v>
      </c>
    </row>
    <row r="149" spans="2:51" s="12" customFormat="1" ht="13.5">
      <c r="B149" s="220"/>
      <c r="C149" s="221"/>
      <c r="D149" s="222" t="s">
        <v>255</v>
      </c>
      <c r="E149" s="223" t="s">
        <v>22</v>
      </c>
      <c r="F149" s="224" t="s">
        <v>416</v>
      </c>
      <c r="G149" s="221"/>
      <c r="H149" s="225">
        <v>10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255</v>
      </c>
      <c r="AU149" s="231" t="s">
        <v>84</v>
      </c>
      <c r="AV149" s="12" t="s">
        <v>84</v>
      </c>
      <c r="AW149" s="12" t="s">
        <v>39</v>
      </c>
      <c r="AX149" s="12" t="s">
        <v>24</v>
      </c>
      <c r="AY149" s="231" t="s">
        <v>205</v>
      </c>
    </row>
    <row r="150" spans="2:65" s="1" customFormat="1" ht="22.5" customHeight="1">
      <c r="B150" s="40"/>
      <c r="C150" s="192" t="s">
        <v>417</v>
      </c>
      <c r="D150" s="192" t="s">
        <v>208</v>
      </c>
      <c r="E150" s="193" t="s">
        <v>418</v>
      </c>
      <c r="F150" s="194" t="s">
        <v>419</v>
      </c>
      <c r="G150" s="195" t="s">
        <v>252</v>
      </c>
      <c r="H150" s="196">
        <v>12</v>
      </c>
      <c r="I150" s="197"/>
      <c r="J150" s="198">
        <f>ROUND(I150*H150,2)</f>
        <v>0</v>
      </c>
      <c r="K150" s="194" t="s">
        <v>22</v>
      </c>
      <c r="L150" s="60"/>
      <c r="M150" s="199" t="s">
        <v>22</v>
      </c>
      <c r="N150" s="205" t="s">
        <v>46</v>
      </c>
      <c r="O150" s="41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3" t="s">
        <v>253</v>
      </c>
      <c r="AT150" s="23" t="s">
        <v>208</v>
      </c>
      <c r="AU150" s="23" t="s">
        <v>84</v>
      </c>
      <c r="AY150" s="23" t="s">
        <v>205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24</v>
      </c>
      <c r="BK150" s="204">
        <f>ROUND(I150*H150,2)</f>
        <v>0</v>
      </c>
      <c r="BL150" s="23" t="s">
        <v>253</v>
      </c>
      <c r="BM150" s="23" t="s">
        <v>420</v>
      </c>
    </row>
    <row r="151" spans="2:51" s="12" customFormat="1" ht="13.5">
      <c r="B151" s="220"/>
      <c r="C151" s="221"/>
      <c r="D151" s="222" t="s">
        <v>255</v>
      </c>
      <c r="E151" s="223" t="s">
        <v>22</v>
      </c>
      <c r="F151" s="224" t="s">
        <v>421</v>
      </c>
      <c r="G151" s="221"/>
      <c r="H151" s="225">
        <v>12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255</v>
      </c>
      <c r="AU151" s="231" t="s">
        <v>84</v>
      </c>
      <c r="AV151" s="12" t="s">
        <v>84</v>
      </c>
      <c r="AW151" s="12" t="s">
        <v>39</v>
      </c>
      <c r="AX151" s="12" t="s">
        <v>24</v>
      </c>
      <c r="AY151" s="231" t="s">
        <v>205</v>
      </c>
    </row>
    <row r="152" spans="2:65" s="1" customFormat="1" ht="22.5" customHeight="1">
      <c r="B152" s="40"/>
      <c r="C152" s="192" t="s">
        <v>422</v>
      </c>
      <c r="D152" s="192" t="s">
        <v>208</v>
      </c>
      <c r="E152" s="193" t="s">
        <v>423</v>
      </c>
      <c r="F152" s="194" t="s">
        <v>424</v>
      </c>
      <c r="G152" s="195" t="s">
        <v>252</v>
      </c>
      <c r="H152" s="196">
        <v>1</v>
      </c>
      <c r="I152" s="197"/>
      <c r="J152" s="198">
        <f>ROUND(I152*H152,2)</f>
        <v>0</v>
      </c>
      <c r="K152" s="194" t="s">
        <v>22</v>
      </c>
      <c r="L152" s="60"/>
      <c r="M152" s="199" t="s">
        <v>22</v>
      </c>
      <c r="N152" s="205" t="s">
        <v>46</v>
      </c>
      <c r="O152" s="41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AR152" s="23" t="s">
        <v>253</v>
      </c>
      <c r="AT152" s="23" t="s">
        <v>208</v>
      </c>
      <c r="AU152" s="23" t="s">
        <v>84</v>
      </c>
      <c r="AY152" s="23" t="s">
        <v>205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24</v>
      </c>
      <c r="BK152" s="204">
        <f>ROUND(I152*H152,2)</f>
        <v>0</v>
      </c>
      <c r="BL152" s="23" t="s">
        <v>253</v>
      </c>
      <c r="BM152" s="23" t="s">
        <v>425</v>
      </c>
    </row>
    <row r="153" spans="2:51" s="12" customFormat="1" ht="13.5">
      <c r="B153" s="220"/>
      <c r="C153" s="221"/>
      <c r="D153" s="210" t="s">
        <v>255</v>
      </c>
      <c r="E153" s="232" t="s">
        <v>22</v>
      </c>
      <c r="F153" s="233" t="s">
        <v>426</v>
      </c>
      <c r="G153" s="221"/>
      <c r="H153" s="234">
        <v>1</v>
      </c>
      <c r="I153" s="226"/>
      <c r="J153" s="221"/>
      <c r="K153" s="221"/>
      <c r="L153" s="227"/>
      <c r="M153" s="235"/>
      <c r="N153" s="236"/>
      <c r="O153" s="236"/>
      <c r="P153" s="236"/>
      <c r="Q153" s="236"/>
      <c r="R153" s="236"/>
      <c r="S153" s="236"/>
      <c r="T153" s="237"/>
      <c r="AT153" s="231" t="s">
        <v>255</v>
      </c>
      <c r="AU153" s="231" t="s">
        <v>84</v>
      </c>
      <c r="AV153" s="12" t="s">
        <v>84</v>
      </c>
      <c r="AW153" s="12" t="s">
        <v>39</v>
      </c>
      <c r="AX153" s="12" t="s">
        <v>24</v>
      </c>
      <c r="AY153" s="231" t="s">
        <v>205</v>
      </c>
    </row>
    <row r="154" spans="2:12" s="1" customFormat="1" ht="6.95" customHeight="1">
      <c r="B154" s="55"/>
      <c r="C154" s="56"/>
      <c r="D154" s="56"/>
      <c r="E154" s="56"/>
      <c r="F154" s="56"/>
      <c r="G154" s="56"/>
      <c r="H154" s="56"/>
      <c r="I154" s="138"/>
      <c r="J154" s="56"/>
      <c r="K154" s="56"/>
      <c r="L154" s="60"/>
    </row>
  </sheetData>
  <sheetProtection password="CC35" sheet="1" objects="1" scenarios="1" formatCells="0" formatColumns="0" formatRows="0" sort="0" autoFilter="0"/>
  <autoFilter ref="C77:K15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427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ROUND(J111,2)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ROUND(SUM(BE111:BE1123),2)</f>
        <v>0</v>
      </c>
      <c r="G30" s="41"/>
      <c r="H30" s="41"/>
      <c r="I30" s="130">
        <v>0.21</v>
      </c>
      <c r="J30" s="129">
        <f>ROUND(ROUND((SUM(BE111:BE1123)),2)*I30,2)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ROUND(SUM(BF111:BF1123),2)</f>
        <v>0</v>
      </c>
      <c r="G31" s="41"/>
      <c r="H31" s="41"/>
      <c r="I31" s="130">
        <v>0.15</v>
      </c>
      <c r="J31" s="129">
        <f>ROUND(ROUND((SUM(BF111:BF1123)),2)*I31,2)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ROUND(SUM(BG111:BG1123),2)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ROUND(SUM(BH111:BH1123),2)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ROUND(SUM(BI111:BI1123),2)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06 - SO 01-Objekt SVČ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J111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J112</f>
        <v>0</v>
      </c>
      <c r="K57" s="154"/>
    </row>
    <row r="58" spans="2:11" s="8" customFormat="1" ht="19.9" customHeight="1">
      <c r="B58" s="155"/>
      <c r="C58" s="156"/>
      <c r="D58" s="157" t="s">
        <v>429</v>
      </c>
      <c r="E58" s="158"/>
      <c r="F58" s="158"/>
      <c r="G58" s="158"/>
      <c r="H58" s="158"/>
      <c r="I58" s="159"/>
      <c r="J58" s="160">
        <f>J113</f>
        <v>0</v>
      </c>
      <c r="K58" s="161"/>
    </row>
    <row r="59" spans="2:11" s="8" customFormat="1" ht="19.9" customHeight="1">
      <c r="B59" s="155"/>
      <c r="C59" s="156"/>
      <c r="D59" s="157" t="s">
        <v>430</v>
      </c>
      <c r="E59" s="158"/>
      <c r="F59" s="158"/>
      <c r="G59" s="158"/>
      <c r="H59" s="158"/>
      <c r="I59" s="159"/>
      <c r="J59" s="160">
        <f>J129</f>
        <v>0</v>
      </c>
      <c r="K59" s="161"/>
    </row>
    <row r="60" spans="2:11" s="8" customFormat="1" ht="19.9" customHeight="1">
      <c r="B60" s="155"/>
      <c r="C60" s="156"/>
      <c r="D60" s="157" t="s">
        <v>431</v>
      </c>
      <c r="E60" s="158"/>
      <c r="F60" s="158"/>
      <c r="G60" s="158"/>
      <c r="H60" s="158"/>
      <c r="I60" s="159"/>
      <c r="J60" s="160">
        <f>J157</f>
        <v>0</v>
      </c>
      <c r="K60" s="161"/>
    </row>
    <row r="61" spans="2:11" s="8" customFormat="1" ht="19.9" customHeight="1">
      <c r="B61" s="155"/>
      <c r="C61" s="156"/>
      <c r="D61" s="157" t="s">
        <v>432</v>
      </c>
      <c r="E61" s="158"/>
      <c r="F61" s="158"/>
      <c r="G61" s="158"/>
      <c r="H61" s="158"/>
      <c r="I61" s="159"/>
      <c r="J61" s="160">
        <f>J270</f>
        <v>0</v>
      </c>
      <c r="K61" s="161"/>
    </row>
    <row r="62" spans="2:11" s="8" customFormat="1" ht="19.9" customHeight="1">
      <c r="B62" s="155"/>
      <c r="C62" s="156"/>
      <c r="D62" s="157" t="s">
        <v>433</v>
      </c>
      <c r="E62" s="158"/>
      <c r="F62" s="158"/>
      <c r="G62" s="158"/>
      <c r="H62" s="158"/>
      <c r="I62" s="159"/>
      <c r="J62" s="160">
        <f>J314</f>
        <v>0</v>
      </c>
      <c r="K62" s="161"/>
    </row>
    <row r="63" spans="2:11" s="8" customFormat="1" ht="19.9" customHeight="1">
      <c r="B63" s="155"/>
      <c r="C63" s="156"/>
      <c r="D63" s="157" t="s">
        <v>434</v>
      </c>
      <c r="E63" s="158"/>
      <c r="F63" s="158"/>
      <c r="G63" s="158"/>
      <c r="H63" s="158"/>
      <c r="I63" s="159"/>
      <c r="J63" s="160">
        <f>J468</f>
        <v>0</v>
      </c>
      <c r="K63" s="161"/>
    </row>
    <row r="64" spans="2:11" s="8" customFormat="1" ht="19.9" customHeight="1">
      <c r="B64" s="155"/>
      <c r="C64" s="156"/>
      <c r="D64" s="157" t="s">
        <v>435</v>
      </c>
      <c r="E64" s="158"/>
      <c r="F64" s="158"/>
      <c r="G64" s="158"/>
      <c r="H64" s="158"/>
      <c r="I64" s="159"/>
      <c r="J64" s="160">
        <f>J570</f>
        <v>0</v>
      </c>
      <c r="K64" s="161"/>
    </row>
    <row r="65" spans="2:11" s="8" customFormat="1" ht="19.9" customHeight="1">
      <c r="B65" s="155"/>
      <c r="C65" s="156"/>
      <c r="D65" s="157" t="s">
        <v>436</v>
      </c>
      <c r="E65" s="158"/>
      <c r="F65" s="158"/>
      <c r="G65" s="158"/>
      <c r="H65" s="158"/>
      <c r="I65" s="159"/>
      <c r="J65" s="160">
        <f>J578</f>
        <v>0</v>
      </c>
      <c r="K65" s="161"/>
    </row>
    <row r="66" spans="2:11" s="7" customFormat="1" ht="24.95" customHeight="1">
      <c r="B66" s="148"/>
      <c r="C66" s="149"/>
      <c r="D66" s="150" t="s">
        <v>244</v>
      </c>
      <c r="E66" s="151"/>
      <c r="F66" s="151"/>
      <c r="G66" s="151"/>
      <c r="H66" s="151"/>
      <c r="I66" s="152"/>
      <c r="J66" s="153">
        <f>J580</f>
        <v>0</v>
      </c>
      <c r="K66" s="154"/>
    </row>
    <row r="67" spans="2:11" s="8" customFormat="1" ht="19.9" customHeight="1">
      <c r="B67" s="155"/>
      <c r="C67" s="156"/>
      <c r="D67" s="157" t="s">
        <v>437</v>
      </c>
      <c r="E67" s="158"/>
      <c r="F67" s="158"/>
      <c r="G67" s="158"/>
      <c r="H67" s="158"/>
      <c r="I67" s="159"/>
      <c r="J67" s="160">
        <f>J581</f>
        <v>0</v>
      </c>
      <c r="K67" s="161"/>
    </row>
    <row r="68" spans="2:11" s="8" customFormat="1" ht="19.9" customHeight="1">
      <c r="B68" s="155"/>
      <c r="C68" s="156"/>
      <c r="D68" s="157" t="s">
        <v>438</v>
      </c>
      <c r="E68" s="158"/>
      <c r="F68" s="158"/>
      <c r="G68" s="158"/>
      <c r="H68" s="158"/>
      <c r="I68" s="159"/>
      <c r="J68" s="160">
        <f>J596</f>
        <v>0</v>
      </c>
      <c r="K68" s="161"/>
    </row>
    <row r="69" spans="2:11" s="8" customFormat="1" ht="19.9" customHeight="1">
      <c r="B69" s="155"/>
      <c r="C69" s="156"/>
      <c r="D69" s="157" t="s">
        <v>439</v>
      </c>
      <c r="E69" s="158"/>
      <c r="F69" s="158"/>
      <c r="G69" s="158"/>
      <c r="H69" s="158"/>
      <c r="I69" s="159"/>
      <c r="J69" s="160">
        <f>J620</f>
        <v>0</v>
      </c>
      <c r="K69" s="161"/>
    </row>
    <row r="70" spans="2:11" s="8" customFormat="1" ht="19.9" customHeight="1">
      <c r="B70" s="155"/>
      <c r="C70" s="156"/>
      <c r="D70" s="157" t="s">
        <v>440</v>
      </c>
      <c r="E70" s="158"/>
      <c r="F70" s="158"/>
      <c r="G70" s="158"/>
      <c r="H70" s="158"/>
      <c r="I70" s="159"/>
      <c r="J70" s="160">
        <f>J664</f>
        <v>0</v>
      </c>
      <c r="K70" s="161"/>
    </row>
    <row r="71" spans="2:11" s="8" customFormat="1" ht="19.9" customHeight="1">
      <c r="B71" s="155"/>
      <c r="C71" s="156"/>
      <c r="D71" s="157" t="s">
        <v>441</v>
      </c>
      <c r="E71" s="158"/>
      <c r="F71" s="158"/>
      <c r="G71" s="158"/>
      <c r="H71" s="158"/>
      <c r="I71" s="159"/>
      <c r="J71" s="160">
        <f>J718</f>
        <v>0</v>
      </c>
      <c r="K71" s="161"/>
    </row>
    <row r="72" spans="2:11" s="8" customFormat="1" ht="19.9" customHeight="1">
      <c r="B72" s="155"/>
      <c r="C72" s="156"/>
      <c r="D72" s="157" t="s">
        <v>442</v>
      </c>
      <c r="E72" s="158"/>
      <c r="F72" s="158"/>
      <c r="G72" s="158"/>
      <c r="H72" s="158"/>
      <c r="I72" s="159"/>
      <c r="J72" s="160">
        <f>J720</f>
        <v>0</v>
      </c>
      <c r="K72" s="161"/>
    </row>
    <row r="73" spans="2:11" s="8" customFormat="1" ht="19.9" customHeight="1">
      <c r="B73" s="155"/>
      <c r="C73" s="156"/>
      <c r="D73" s="157" t="s">
        <v>443</v>
      </c>
      <c r="E73" s="158"/>
      <c r="F73" s="158"/>
      <c r="G73" s="158"/>
      <c r="H73" s="158"/>
      <c r="I73" s="159"/>
      <c r="J73" s="160">
        <f>J725</f>
        <v>0</v>
      </c>
      <c r="K73" s="161"/>
    </row>
    <row r="74" spans="2:11" s="8" customFormat="1" ht="19.9" customHeight="1">
      <c r="B74" s="155"/>
      <c r="C74" s="156"/>
      <c r="D74" s="157" t="s">
        <v>444</v>
      </c>
      <c r="E74" s="158"/>
      <c r="F74" s="158"/>
      <c r="G74" s="158"/>
      <c r="H74" s="158"/>
      <c r="I74" s="159"/>
      <c r="J74" s="160">
        <f>J727</f>
        <v>0</v>
      </c>
      <c r="K74" s="161"/>
    </row>
    <row r="75" spans="2:11" s="8" customFormat="1" ht="19.9" customHeight="1">
      <c r="B75" s="155"/>
      <c r="C75" s="156"/>
      <c r="D75" s="157" t="s">
        <v>445</v>
      </c>
      <c r="E75" s="158"/>
      <c r="F75" s="158"/>
      <c r="G75" s="158"/>
      <c r="H75" s="158"/>
      <c r="I75" s="159"/>
      <c r="J75" s="160">
        <f>J729</f>
        <v>0</v>
      </c>
      <c r="K75" s="161"/>
    </row>
    <row r="76" spans="2:11" s="8" customFormat="1" ht="19.9" customHeight="1">
      <c r="B76" s="155"/>
      <c r="C76" s="156"/>
      <c r="D76" s="157" t="s">
        <v>446</v>
      </c>
      <c r="E76" s="158"/>
      <c r="F76" s="158"/>
      <c r="G76" s="158"/>
      <c r="H76" s="158"/>
      <c r="I76" s="159"/>
      <c r="J76" s="160">
        <f>J748</f>
        <v>0</v>
      </c>
      <c r="K76" s="161"/>
    </row>
    <row r="77" spans="2:11" s="8" customFormat="1" ht="19.9" customHeight="1">
      <c r="B77" s="155"/>
      <c r="C77" s="156"/>
      <c r="D77" s="157" t="s">
        <v>447</v>
      </c>
      <c r="E77" s="158"/>
      <c r="F77" s="158"/>
      <c r="G77" s="158"/>
      <c r="H77" s="158"/>
      <c r="I77" s="159"/>
      <c r="J77" s="160">
        <f>J751</f>
        <v>0</v>
      </c>
      <c r="K77" s="161"/>
    </row>
    <row r="78" spans="2:11" s="8" customFormat="1" ht="19.9" customHeight="1">
      <c r="B78" s="155"/>
      <c r="C78" s="156"/>
      <c r="D78" s="157" t="s">
        <v>448</v>
      </c>
      <c r="E78" s="158"/>
      <c r="F78" s="158"/>
      <c r="G78" s="158"/>
      <c r="H78" s="158"/>
      <c r="I78" s="159"/>
      <c r="J78" s="160">
        <f>J787</f>
        <v>0</v>
      </c>
      <c r="K78" s="161"/>
    </row>
    <row r="79" spans="2:11" s="8" customFormat="1" ht="19.9" customHeight="1">
      <c r="B79" s="155"/>
      <c r="C79" s="156"/>
      <c r="D79" s="157" t="s">
        <v>449</v>
      </c>
      <c r="E79" s="158"/>
      <c r="F79" s="158"/>
      <c r="G79" s="158"/>
      <c r="H79" s="158"/>
      <c r="I79" s="159"/>
      <c r="J79" s="160">
        <f>J863</f>
        <v>0</v>
      </c>
      <c r="K79" s="161"/>
    </row>
    <row r="80" spans="2:11" s="8" customFormat="1" ht="19.9" customHeight="1">
      <c r="B80" s="155"/>
      <c r="C80" s="156"/>
      <c r="D80" s="157" t="s">
        <v>450</v>
      </c>
      <c r="E80" s="158"/>
      <c r="F80" s="158"/>
      <c r="G80" s="158"/>
      <c r="H80" s="158"/>
      <c r="I80" s="159"/>
      <c r="J80" s="160">
        <f>J950</f>
        <v>0</v>
      </c>
      <c r="K80" s="161"/>
    </row>
    <row r="81" spans="2:11" s="8" customFormat="1" ht="19.9" customHeight="1">
      <c r="B81" s="155"/>
      <c r="C81" s="156"/>
      <c r="D81" s="157" t="s">
        <v>451</v>
      </c>
      <c r="E81" s="158"/>
      <c r="F81" s="158"/>
      <c r="G81" s="158"/>
      <c r="H81" s="158"/>
      <c r="I81" s="159"/>
      <c r="J81" s="160">
        <f>J988</f>
        <v>0</v>
      </c>
      <c r="K81" s="161"/>
    </row>
    <row r="82" spans="2:11" s="8" customFormat="1" ht="19.9" customHeight="1">
      <c r="B82" s="155"/>
      <c r="C82" s="156"/>
      <c r="D82" s="157" t="s">
        <v>452</v>
      </c>
      <c r="E82" s="158"/>
      <c r="F82" s="158"/>
      <c r="G82" s="158"/>
      <c r="H82" s="158"/>
      <c r="I82" s="159"/>
      <c r="J82" s="160">
        <f>J993</f>
        <v>0</v>
      </c>
      <c r="K82" s="161"/>
    </row>
    <row r="83" spans="2:11" s="8" customFormat="1" ht="19.9" customHeight="1">
      <c r="B83" s="155"/>
      <c r="C83" s="156"/>
      <c r="D83" s="157" t="s">
        <v>453</v>
      </c>
      <c r="E83" s="158"/>
      <c r="F83" s="158"/>
      <c r="G83" s="158"/>
      <c r="H83" s="158"/>
      <c r="I83" s="159"/>
      <c r="J83" s="160">
        <f>J1028</f>
        <v>0</v>
      </c>
      <c r="K83" s="161"/>
    </row>
    <row r="84" spans="2:11" s="8" customFormat="1" ht="19.9" customHeight="1">
      <c r="B84" s="155"/>
      <c r="C84" s="156"/>
      <c r="D84" s="157" t="s">
        <v>454</v>
      </c>
      <c r="E84" s="158"/>
      <c r="F84" s="158"/>
      <c r="G84" s="158"/>
      <c r="H84" s="158"/>
      <c r="I84" s="159"/>
      <c r="J84" s="160">
        <f>J1041</f>
        <v>0</v>
      </c>
      <c r="K84" s="161"/>
    </row>
    <row r="85" spans="2:11" s="8" customFormat="1" ht="19.9" customHeight="1">
      <c r="B85" s="155"/>
      <c r="C85" s="156"/>
      <c r="D85" s="157" t="s">
        <v>455</v>
      </c>
      <c r="E85" s="158"/>
      <c r="F85" s="158"/>
      <c r="G85" s="158"/>
      <c r="H85" s="158"/>
      <c r="I85" s="159"/>
      <c r="J85" s="160">
        <f>J1093</f>
        <v>0</v>
      </c>
      <c r="K85" s="161"/>
    </row>
    <row r="86" spans="2:11" s="7" customFormat="1" ht="24.95" customHeight="1">
      <c r="B86" s="148"/>
      <c r="C86" s="149"/>
      <c r="D86" s="150" t="s">
        <v>186</v>
      </c>
      <c r="E86" s="151"/>
      <c r="F86" s="151"/>
      <c r="G86" s="151"/>
      <c r="H86" s="151"/>
      <c r="I86" s="152"/>
      <c r="J86" s="153">
        <f>J1109</f>
        <v>0</v>
      </c>
      <c r="K86" s="154"/>
    </row>
    <row r="87" spans="2:11" s="8" customFormat="1" ht="19.9" customHeight="1">
      <c r="B87" s="155"/>
      <c r="C87" s="156"/>
      <c r="D87" s="157" t="s">
        <v>456</v>
      </c>
      <c r="E87" s="158"/>
      <c r="F87" s="158"/>
      <c r="G87" s="158"/>
      <c r="H87" s="158"/>
      <c r="I87" s="159"/>
      <c r="J87" s="160">
        <f>J1110</f>
        <v>0</v>
      </c>
      <c r="K87" s="161"/>
    </row>
    <row r="88" spans="2:11" s="8" customFormat="1" ht="19.9" customHeight="1">
      <c r="B88" s="155"/>
      <c r="C88" s="156"/>
      <c r="D88" s="157" t="s">
        <v>457</v>
      </c>
      <c r="E88" s="158"/>
      <c r="F88" s="158"/>
      <c r="G88" s="158"/>
      <c r="H88" s="158"/>
      <c r="I88" s="159"/>
      <c r="J88" s="160">
        <f>J1113</f>
        <v>0</v>
      </c>
      <c r="K88" s="161"/>
    </row>
    <row r="89" spans="2:11" s="8" customFormat="1" ht="19.9" customHeight="1">
      <c r="B89" s="155"/>
      <c r="C89" s="156"/>
      <c r="D89" s="157" t="s">
        <v>458</v>
      </c>
      <c r="E89" s="158"/>
      <c r="F89" s="158"/>
      <c r="G89" s="158"/>
      <c r="H89" s="158"/>
      <c r="I89" s="159"/>
      <c r="J89" s="160">
        <f>J1115</f>
        <v>0</v>
      </c>
      <c r="K89" s="161"/>
    </row>
    <row r="90" spans="2:11" s="8" customFormat="1" ht="19.9" customHeight="1">
      <c r="B90" s="155"/>
      <c r="C90" s="156"/>
      <c r="D90" s="157" t="s">
        <v>459</v>
      </c>
      <c r="E90" s="158"/>
      <c r="F90" s="158"/>
      <c r="G90" s="158"/>
      <c r="H90" s="158"/>
      <c r="I90" s="159"/>
      <c r="J90" s="160">
        <f>J1120</f>
        <v>0</v>
      </c>
      <c r="K90" s="161"/>
    </row>
    <row r="91" spans="2:11" s="7" customFormat="1" ht="24.95" customHeight="1">
      <c r="B91" s="148"/>
      <c r="C91" s="149"/>
      <c r="D91" s="150" t="s">
        <v>460</v>
      </c>
      <c r="E91" s="151"/>
      <c r="F91" s="151"/>
      <c r="G91" s="151"/>
      <c r="H91" s="151"/>
      <c r="I91" s="152"/>
      <c r="J91" s="153">
        <f>J1122</f>
        <v>0</v>
      </c>
      <c r="K91" s="154"/>
    </row>
    <row r="92" spans="2:11" s="1" customFormat="1" ht="21.75" customHeight="1">
      <c r="B92" s="40"/>
      <c r="C92" s="41"/>
      <c r="D92" s="41"/>
      <c r="E92" s="41"/>
      <c r="F92" s="41"/>
      <c r="G92" s="41"/>
      <c r="H92" s="41"/>
      <c r="I92" s="117"/>
      <c r="J92" s="41"/>
      <c r="K92" s="44"/>
    </row>
    <row r="93" spans="2:11" s="1" customFormat="1" ht="6.95" customHeight="1">
      <c r="B93" s="55"/>
      <c r="C93" s="56"/>
      <c r="D93" s="56"/>
      <c r="E93" s="56"/>
      <c r="F93" s="56"/>
      <c r="G93" s="56"/>
      <c r="H93" s="56"/>
      <c r="I93" s="138"/>
      <c r="J93" s="56"/>
      <c r="K93" s="57"/>
    </row>
    <row r="97" spans="2:12" s="1" customFormat="1" ht="6.95" customHeight="1">
      <c r="B97" s="58"/>
      <c r="C97" s="59"/>
      <c r="D97" s="59"/>
      <c r="E97" s="59"/>
      <c r="F97" s="59"/>
      <c r="G97" s="59"/>
      <c r="H97" s="59"/>
      <c r="I97" s="141"/>
      <c r="J97" s="59"/>
      <c r="K97" s="59"/>
      <c r="L97" s="60"/>
    </row>
    <row r="98" spans="2:12" s="1" customFormat="1" ht="36.95" customHeight="1">
      <c r="B98" s="40"/>
      <c r="C98" s="61" t="s">
        <v>188</v>
      </c>
      <c r="D98" s="62"/>
      <c r="E98" s="62"/>
      <c r="F98" s="62"/>
      <c r="G98" s="62"/>
      <c r="H98" s="62"/>
      <c r="I98" s="162"/>
      <c r="J98" s="62"/>
      <c r="K98" s="62"/>
      <c r="L98" s="60"/>
    </row>
    <row r="99" spans="2:12" s="1" customFormat="1" ht="6.95" customHeight="1">
      <c r="B99" s="40"/>
      <c r="C99" s="62"/>
      <c r="D99" s="62"/>
      <c r="E99" s="62"/>
      <c r="F99" s="62"/>
      <c r="G99" s="62"/>
      <c r="H99" s="62"/>
      <c r="I99" s="162"/>
      <c r="J99" s="62"/>
      <c r="K99" s="62"/>
      <c r="L99" s="60"/>
    </row>
    <row r="100" spans="2:12" s="1" customFormat="1" ht="14.45" customHeight="1">
      <c r="B100" s="40"/>
      <c r="C100" s="64" t="s">
        <v>18</v>
      </c>
      <c r="D100" s="62"/>
      <c r="E100" s="62"/>
      <c r="F100" s="62"/>
      <c r="G100" s="62"/>
      <c r="H100" s="62"/>
      <c r="I100" s="162"/>
      <c r="J100" s="62"/>
      <c r="K100" s="62"/>
      <c r="L100" s="60"/>
    </row>
    <row r="101" spans="2:12" s="1" customFormat="1" ht="22.5" customHeight="1">
      <c r="B101" s="40"/>
      <c r="C101" s="62"/>
      <c r="D101" s="62"/>
      <c r="E101" s="385" t="str">
        <f>E7</f>
        <v>Rekonstrukce a dostavba Střediska volného času</v>
      </c>
      <c r="F101" s="386"/>
      <c r="G101" s="386"/>
      <c r="H101" s="386"/>
      <c r="I101" s="162"/>
      <c r="J101" s="62"/>
      <c r="K101" s="62"/>
      <c r="L101" s="60"/>
    </row>
    <row r="102" spans="2:12" s="1" customFormat="1" ht="14.45" customHeight="1">
      <c r="B102" s="40"/>
      <c r="C102" s="64" t="s">
        <v>179</v>
      </c>
      <c r="D102" s="62"/>
      <c r="E102" s="62"/>
      <c r="F102" s="62"/>
      <c r="G102" s="62"/>
      <c r="H102" s="62"/>
      <c r="I102" s="162"/>
      <c r="J102" s="62"/>
      <c r="K102" s="62"/>
      <c r="L102" s="60"/>
    </row>
    <row r="103" spans="2:12" s="1" customFormat="1" ht="23.25" customHeight="1">
      <c r="B103" s="40"/>
      <c r="C103" s="62"/>
      <c r="D103" s="62"/>
      <c r="E103" s="361" t="str">
        <f>E9</f>
        <v xml:space="preserve">TRUTNOV 06 - SO 01-Objekt SVČ </v>
      </c>
      <c r="F103" s="387"/>
      <c r="G103" s="387"/>
      <c r="H103" s="387"/>
      <c r="I103" s="162"/>
      <c r="J103" s="62"/>
      <c r="K103" s="62"/>
      <c r="L103" s="60"/>
    </row>
    <row r="104" spans="2:12" s="1" customFormat="1" ht="6.95" customHeight="1">
      <c r="B104" s="40"/>
      <c r="C104" s="62"/>
      <c r="D104" s="62"/>
      <c r="E104" s="62"/>
      <c r="F104" s="62"/>
      <c r="G104" s="62"/>
      <c r="H104" s="62"/>
      <c r="I104" s="162"/>
      <c r="J104" s="62"/>
      <c r="K104" s="62"/>
      <c r="L104" s="60"/>
    </row>
    <row r="105" spans="2:12" s="1" customFormat="1" ht="18" customHeight="1">
      <c r="B105" s="40"/>
      <c r="C105" s="64" t="s">
        <v>25</v>
      </c>
      <c r="D105" s="62"/>
      <c r="E105" s="62"/>
      <c r="F105" s="163" t="str">
        <f>F12</f>
        <v>Trutnov Na Nivách 568</v>
      </c>
      <c r="G105" s="62"/>
      <c r="H105" s="62"/>
      <c r="I105" s="164" t="s">
        <v>27</v>
      </c>
      <c r="J105" s="72" t="str">
        <f>IF(J12="","",J12)</f>
        <v>7. 1. 2017</v>
      </c>
      <c r="K105" s="62"/>
      <c r="L105" s="60"/>
    </row>
    <row r="106" spans="2:12" s="1" customFormat="1" ht="6.95" customHeight="1">
      <c r="B106" s="40"/>
      <c r="C106" s="62"/>
      <c r="D106" s="62"/>
      <c r="E106" s="62"/>
      <c r="F106" s="62"/>
      <c r="G106" s="62"/>
      <c r="H106" s="62"/>
      <c r="I106" s="162"/>
      <c r="J106" s="62"/>
      <c r="K106" s="62"/>
      <c r="L106" s="60"/>
    </row>
    <row r="107" spans="2:12" s="1" customFormat="1" ht="13.5">
      <c r="B107" s="40"/>
      <c r="C107" s="64" t="s">
        <v>31</v>
      </c>
      <c r="D107" s="62"/>
      <c r="E107" s="62"/>
      <c r="F107" s="163" t="str">
        <f>E15</f>
        <v>Město Trutnov</v>
      </c>
      <c r="G107" s="62"/>
      <c r="H107" s="62"/>
      <c r="I107" s="164" t="s">
        <v>37</v>
      </c>
      <c r="J107" s="163" t="str">
        <f>E21</f>
        <v>JIKA CZ  Hradec Králové</v>
      </c>
      <c r="K107" s="62"/>
      <c r="L107" s="60"/>
    </row>
    <row r="108" spans="2:12" s="1" customFormat="1" ht="14.45" customHeight="1">
      <c r="B108" s="40"/>
      <c r="C108" s="64" t="s">
        <v>35</v>
      </c>
      <c r="D108" s="62"/>
      <c r="E108" s="62"/>
      <c r="F108" s="163" t="str">
        <f>IF(E18="","",E18)</f>
        <v/>
      </c>
      <c r="G108" s="62"/>
      <c r="H108" s="62"/>
      <c r="I108" s="162"/>
      <c r="J108" s="62"/>
      <c r="K108" s="62"/>
      <c r="L108" s="60"/>
    </row>
    <row r="109" spans="2:12" s="1" customFormat="1" ht="10.35" customHeight="1">
      <c r="B109" s="40"/>
      <c r="C109" s="62"/>
      <c r="D109" s="62"/>
      <c r="E109" s="62"/>
      <c r="F109" s="62"/>
      <c r="G109" s="62"/>
      <c r="H109" s="62"/>
      <c r="I109" s="162"/>
      <c r="J109" s="62"/>
      <c r="K109" s="62"/>
      <c r="L109" s="60"/>
    </row>
    <row r="110" spans="2:20" s="9" customFormat="1" ht="29.25" customHeight="1">
      <c r="B110" s="165"/>
      <c r="C110" s="166" t="s">
        <v>189</v>
      </c>
      <c r="D110" s="167" t="s">
        <v>60</v>
      </c>
      <c r="E110" s="167" t="s">
        <v>56</v>
      </c>
      <c r="F110" s="167" t="s">
        <v>190</v>
      </c>
      <c r="G110" s="167" t="s">
        <v>191</v>
      </c>
      <c r="H110" s="167" t="s">
        <v>192</v>
      </c>
      <c r="I110" s="168" t="s">
        <v>193</v>
      </c>
      <c r="J110" s="167" t="s">
        <v>183</v>
      </c>
      <c r="K110" s="169" t="s">
        <v>194</v>
      </c>
      <c r="L110" s="170"/>
      <c r="M110" s="80" t="s">
        <v>195</v>
      </c>
      <c r="N110" s="81" t="s">
        <v>45</v>
      </c>
      <c r="O110" s="81" t="s">
        <v>196</v>
      </c>
      <c r="P110" s="81" t="s">
        <v>197</v>
      </c>
      <c r="Q110" s="81" t="s">
        <v>198</v>
      </c>
      <c r="R110" s="81" t="s">
        <v>199</v>
      </c>
      <c r="S110" s="81" t="s">
        <v>200</v>
      </c>
      <c r="T110" s="82" t="s">
        <v>201</v>
      </c>
    </row>
    <row r="111" spans="2:63" s="1" customFormat="1" ht="29.25" customHeight="1">
      <c r="B111" s="40"/>
      <c r="C111" s="86" t="s">
        <v>184</v>
      </c>
      <c r="D111" s="62"/>
      <c r="E111" s="62"/>
      <c r="F111" s="62"/>
      <c r="G111" s="62"/>
      <c r="H111" s="62"/>
      <c r="I111" s="162"/>
      <c r="J111" s="171">
        <f>BK111</f>
        <v>0</v>
      </c>
      <c r="K111" s="62"/>
      <c r="L111" s="60"/>
      <c r="M111" s="83"/>
      <c r="N111" s="84"/>
      <c r="O111" s="84"/>
      <c r="P111" s="172">
        <f>P112+P580+P1109+P1122</f>
        <v>0</v>
      </c>
      <c r="Q111" s="84"/>
      <c r="R111" s="172">
        <f>R112+R580+R1109+R1122</f>
        <v>4364.06354254</v>
      </c>
      <c r="S111" s="84"/>
      <c r="T111" s="173">
        <f>T112+T580+T1109+T1122</f>
        <v>3336.42587944</v>
      </c>
      <c r="AT111" s="23" t="s">
        <v>74</v>
      </c>
      <c r="AU111" s="23" t="s">
        <v>185</v>
      </c>
      <c r="BK111" s="174">
        <f>BK112+BK580+BK1109+BK1122</f>
        <v>0</v>
      </c>
    </row>
    <row r="112" spans="2:63" s="10" customFormat="1" ht="37.35" customHeight="1">
      <c r="B112" s="175"/>
      <c r="C112" s="176"/>
      <c r="D112" s="177" t="s">
        <v>74</v>
      </c>
      <c r="E112" s="178" t="s">
        <v>224</v>
      </c>
      <c r="F112" s="178" t="s">
        <v>461</v>
      </c>
      <c r="G112" s="176"/>
      <c r="H112" s="176"/>
      <c r="I112" s="179"/>
      <c r="J112" s="180">
        <f>BK112</f>
        <v>0</v>
      </c>
      <c r="K112" s="176"/>
      <c r="L112" s="181"/>
      <c r="M112" s="182"/>
      <c r="N112" s="183"/>
      <c r="O112" s="183"/>
      <c r="P112" s="184">
        <f>P113+P129+P157+P270+P314+P468+P570+P578</f>
        <v>0</v>
      </c>
      <c r="Q112" s="183"/>
      <c r="R112" s="184">
        <f>R113+R129+R157+R270+R314+R468+R570+R578</f>
        <v>4200.90815148</v>
      </c>
      <c r="S112" s="183"/>
      <c r="T112" s="185">
        <f>T113+T129+T157+T270+T314+T468+T570+T578</f>
        <v>3310.362687</v>
      </c>
      <c r="AR112" s="186" t="s">
        <v>24</v>
      </c>
      <c r="AT112" s="187" t="s">
        <v>74</v>
      </c>
      <c r="AU112" s="187" t="s">
        <v>75</v>
      </c>
      <c r="AY112" s="186" t="s">
        <v>205</v>
      </c>
      <c r="BK112" s="188">
        <f>BK113+BK129+BK157+BK270+BK314+BK468+BK570+BK578</f>
        <v>0</v>
      </c>
    </row>
    <row r="113" spans="2:63" s="10" customFormat="1" ht="19.9" customHeight="1">
      <c r="B113" s="175"/>
      <c r="C113" s="176"/>
      <c r="D113" s="189" t="s">
        <v>74</v>
      </c>
      <c r="E113" s="190" t="s">
        <v>24</v>
      </c>
      <c r="F113" s="190" t="s">
        <v>462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SUM(P114:P128)</f>
        <v>0</v>
      </c>
      <c r="Q113" s="183"/>
      <c r="R113" s="184">
        <f>SUM(R114:R128)</f>
        <v>0</v>
      </c>
      <c r="S113" s="183"/>
      <c r="T113" s="185">
        <f>SUM(T114:T128)</f>
        <v>0</v>
      </c>
      <c r="AR113" s="186" t="s">
        <v>24</v>
      </c>
      <c r="AT113" s="187" t="s">
        <v>74</v>
      </c>
      <c r="AU113" s="187" t="s">
        <v>24</v>
      </c>
      <c r="AY113" s="186" t="s">
        <v>205</v>
      </c>
      <c r="BK113" s="188">
        <f>SUM(BK114:BK128)</f>
        <v>0</v>
      </c>
    </row>
    <row r="114" spans="2:65" s="1" customFormat="1" ht="22.5" customHeight="1">
      <c r="B114" s="40"/>
      <c r="C114" s="192" t="s">
        <v>24</v>
      </c>
      <c r="D114" s="192" t="s">
        <v>208</v>
      </c>
      <c r="E114" s="193" t="s">
        <v>463</v>
      </c>
      <c r="F114" s="194" t="s">
        <v>464</v>
      </c>
      <c r="G114" s="195" t="s">
        <v>465</v>
      </c>
      <c r="H114" s="196">
        <v>532.4</v>
      </c>
      <c r="I114" s="197"/>
      <c r="J114" s="198">
        <f>ROUND(I114*H114,2)</f>
        <v>0</v>
      </c>
      <c r="K114" s="194" t="s">
        <v>466</v>
      </c>
      <c r="L114" s="60"/>
      <c r="M114" s="199" t="s">
        <v>22</v>
      </c>
      <c r="N114" s="205" t="s">
        <v>46</v>
      </c>
      <c r="O114" s="41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AR114" s="23" t="s">
        <v>266</v>
      </c>
      <c r="AT114" s="23" t="s">
        <v>208</v>
      </c>
      <c r="AU114" s="23" t="s">
        <v>84</v>
      </c>
      <c r="AY114" s="23" t="s">
        <v>205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24</v>
      </c>
      <c r="BK114" s="204">
        <f>ROUND(I114*H114,2)</f>
        <v>0</v>
      </c>
      <c r="BL114" s="23" t="s">
        <v>266</v>
      </c>
      <c r="BM114" s="23" t="s">
        <v>467</v>
      </c>
    </row>
    <row r="115" spans="2:51" s="12" customFormat="1" ht="13.5">
      <c r="B115" s="220"/>
      <c r="C115" s="221"/>
      <c r="D115" s="222" t="s">
        <v>255</v>
      </c>
      <c r="E115" s="223" t="s">
        <v>22</v>
      </c>
      <c r="F115" s="224" t="s">
        <v>468</v>
      </c>
      <c r="G115" s="221"/>
      <c r="H115" s="225">
        <v>532.4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255</v>
      </c>
      <c r="AU115" s="231" t="s">
        <v>84</v>
      </c>
      <c r="AV115" s="12" t="s">
        <v>84</v>
      </c>
      <c r="AW115" s="12" t="s">
        <v>39</v>
      </c>
      <c r="AX115" s="12" t="s">
        <v>24</v>
      </c>
      <c r="AY115" s="231" t="s">
        <v>205</v>
      </c>
    </row>
    <row r="116" spans="2:65" s="1" customFormat="1" ht="22.5" customHeight="1">
      <c r="B116" s="40"/>
      <c r="C116" s="192" t="s">
        <v>84</v>
      </c>
      <c r="D116" s="192" t="s">
        <v>208</v>
      </c>
      <c r="E116" s="193" t="s">
        <v>469</v>
      </c>
      <c r="F116" s="194" t="s">
        <v>470</v>
      </c>
      <c r="G116" s="195" t="s">
        <v>465</v>
      </c>
      <c r="H116" s="196">
        <v>266.2</v>
      </c>
      <c r="I116" s="197"/>
      <c r="J116" s="198">
        <f>ROUND(I116*H116,2)</f>
        <v>0</v>
      </c>
      <c r="K116" s="194" t="s">
        <v>466</v>
      </c>
      <c r="L116" s="60"/>
      <c r="M116" s="199" t="s">
        <v>22</v>
      </c>
      <c r="N116" s="205" t="s">
        <v>46</v>
      </c>
      <c r="O116" s="41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23" t="s">
        <v>266</v>
      </c>
      <c r="AT116" s="23" t="s">
        <v>208</v>
      </c>
      <c r="AU116" s="23" t="s">
        <v>84</v>
      </c>
      <c r="AY116" s="23" t="s">
        <v>205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24</v>
      </c>
      <c r="BK116" s="204">
        <f>ROUND(I116*H116,2)</f>
        <v>0</v>
      </c>
      <c r="BL116" s="23" t="s">
        <v>266</v>
      </c>
      <c r="BM116" s="23" t="s">
        <v>471</v>
      </c>
    </row>
    <row r="117" spans="2:51" s="12" customFormat="1" ht="13.5">
      <c r="B117" s="220"/>
      <c r="C117" s="221"/>
      <c r="D117" s="222" t="s">
        <v>255</v>
      </c>
      <c r="E117" s="223" t="s">
        <v>22</v>
      </c>
      <c r="F117" s="224" t="s">
        <v>472</v>
      </c>
      <c r="G117" s="221"/>
      <c r="H117" s="225">
        <v>266.2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255</v>
      </c>
      <c r="AU117" s="231" t="s">
        <v>84</v>
      </c>
      <c r="AV117" s="12" t="s">
        <v>84</v>
      </c>
      <c r="AW117" s="12" t="s">
        <v>39</v>
      </c>
      <c r="AX117" s="12" t="s">
        <v>24</v>
      </c>
      <c r="AY117" s="231" t="s">
        <v>205</v>
      </c>
    </row>
    <row r="118" spans="2:65" s="1" customFormat="1" ht="22.5" customHeight="1">
      <c r="B118" s="40"/>
      <c r="C118" s="192" t="s">
        <v>204</v>
      </c>
      <c r="D118" s="192" t="s">
        <v>208</v>
      </c>
      <c r="E118" s="193" t="s">
        <v>473</v>
      </c>
      <c r="F118" s="194" t="s">
        <v>474</v>
      </c>
      <c r="G118" s="195" t="s">
        <v>465</v>
      </c>
      <c r="H118" s="196">
        <v>430</v>
      </c>
      <c r="I118" s="197"/>
      <c r="J118" s="198">
        <f>ROUND(I118*H118,2)</f>
        <v>0</v>
      </c>
      <c r="K118" s="194" t="s">
        <v>466</v>
      </c>
      <c r="L118" s="60"/>
      <c r="M118" s="199" t="s">
        <v>22</v>
      </c>
      <c r="N118" s="205" t="s">
        <v>46</v>
      </c>
      <c r="O118" s="41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AR118" s="23" t="s">
        <v>266</v>
      </c>
      <c r="AT118" s="23" t="s">
        <v>208</v>
      </c>
      <c r="AU118" s="23" t="s">
        <v>84</v>
      </c>
      <c r="AY118" s="23" t="s">
        <v>205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24</v>
      </c>
      <c r="BK118" s="204">
        <f>ROUND(I118*H118,2)</f>
        <v>0</v>
      </c>
      <c r="BL118" s="23" t="s">
        <v>266</v>
      </c>
      <c r="BM118" s="23" t="s">
        <v>475</v>
      </c>
    </row>
    <row r="119" spans="2:51" s="12" customFormat="1" ht="13.5">
      <c r="B119" s="220"/>
      <c r="C119" s="221"/>
      <c r="D119" s="222" t="s">
        <v>255</v>
      </c>
      <c r="E119" s="223" t="s">
        <v>22</v>
      </c>
      <c r="F119" s="224" t="s">
        <v>476</v>
      </c>
      <c r="G119" s="221"/>
      <c r="H119" s="225">
        <v>430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255</v>
      </c>
      <c r="AU119" s="231" t="s">
        <v>84</v>
      </c>
      <c r="AV119" s="12" t="s">
        <v>84</v>
      </c>
      <c r="AW119" s="12" t="s">
        <v>39</v>
      </c>
      <c r="AX119" s="12" t="s">
        <v>24</v>
      </c>
      <c r="AY119" s="231" t="s">
        <v>205</v>
      </c>
    </row>
    <row r="120" spans="2:65" s="1" customFormat="1" ht="22.5" customHeight="1">
      <c r="B120" s="40"/>
      <c r="C120" s="192" t="s">
        <v>266</v>
      </c>
      <c r="D120" s="192" t="s">
        <v>208</v>
      </c>
      <c r="E120" s="193" t="s">
        <v>477</v>
      </c>
      <c r="F120" s="194" t="s">
        <v>478</v>
      </c>
      <c r="G120" s="195" t="s">
        <v>465</v>
      </c>
      <c r="H120" s="196">
        <v>532.4</v>
      </c>
      <c r="I120" s="197"/>
      <c r="J120" s="198">
        <f>ROUND(I120*H120,2)</f>
        <v>0</v>
      </c>
      <c r="K120" s="194" t="s">
        <v>466</v>
      </c>
      <c r="L120" s="60"/>
      <c r="M120" s="199" t="s">
        <v>22</v>
      </c>
      <c r="N120" s="205" t="s">
        <v>46</v>
      </c>
      <c r="O120" s="41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AR120" s="23" t="s">
        <v>266</v>
      </c>
      <c r="AT120" s="23" t="s">
        <v>208</v>
      </c>
      <c r="AU120" s="23" t="s">
        <v>84</v>
      </c>
      <c r="AY120" s="23" t="s">
        <v>205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24</v>
      </c>
      <c r="BK120" s="204">
        <f>ROUND(I120*H120,2)</f>
        <v>0</v>
      </c>
      <c r="BL120" s="23" t="s">
        <v>266</v>
      </c>
      <c r="BM120" s="23" t="s">
        <v>479</v>
      </c>
    </row>
    <row r="121" spans="2:65" s="1" customFormat="1" ht="22.5" customHeight="1">
      <c r="B121" s="40"/>
      <c r="C121" s="192" t="s">
        <v>271</v>
      </c>
      <c r="D121" s="192" t="s">
        <v>208</v>
      </c>
      <c r="E121" s="193" t="s">
        <v>480</v>
      </c>
      <c r="F121" s="194" t="s">
        <v>481</v>
      </c>
      <c r="G121" s="195" t="s">
        <v>465</v>
      </c>
      <c r="H121" s="196">
        <v>430</v>
      </c>
      <c r="I121" s="197"/>
      <c r="J121" s="198">
        <f>ROUND(I121*H121,2)</f>
        <v>0</v>
      </c>
      <c r="K121" s="194" t="s">
        <v>466</v>
      </c>
      <c r="L121" s="60"/>
      <c r="M121" s="199" t="s">
        <v>22</v>
      </c>
      <c r="N121" s="205" t="s">
        <v>46</v>
      </c>
      <c r="O121" s="41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AR121" s="23" t="s">
        <v>266</v>
      </c>
      <c r="AT121" s="23" t="s">
        <v>208</v>
      </c>
      <c r="AU121" s="23" t="s">
        <v>84</v>
      </c>
      <c r="AY121" s="23" t="s">
        <v>205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24</v>
      </c>
      <c r="BK121" s="204">
        <f>ROUND(I121*H121,2)</f>
        <v>0</v>
      </c>
      <c r="BL121" s="23" t="s">
        <v>266</v>
      </c>
      <c r="BM121" s="23" t="s">
        <v>482</v>
      </c>
    </row>
    <row r="122" spans="2:51" s="12" customFormat="1" ht="13.5">
      <c r="B122" s="220"/>
      <c r="C122" s="221"/>
      <c r="D122" s="222" t="s">
        <v>255</v>
      </c>
      <c r="E122" s="223" t="s">
        <v>22</v>
      </c>
      <c r="F122" s="224" t="s">
        <v>476</v>
      </c>
      <c r="G122" s="221"/>
      <c r="H122" s="225">
        <v>430</v>
      </c>
      <c r="I122" s="226"/>
      <c r="J122" s="221"/>
      <c r="K122" s="221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255</v>
      </c>
      <c r="AU122" s="231" t="s">
        <v>84</v>
      </c>
      <c r="AV122" s="12" t="s">
        <v>84</v>
      </c>
      <c r="AW122" s="12" t="s">
        <v>39</v>
      </c>
      <c r="AX122" s="12" t="s">
        <v>24</v>
      </c>
      <c r="AY122" s="231" t="s">
        <v>205</v>
      </c>
    </row>
    <row r="123" spans="2:65" s="1" customFormat="1" ht="22.5" customHeight="1">
      <c r="B123" s="40"/>
      <c r="C123" s="192" t="s">
        <v>276</v>
      </c>
      <c r="D123" s="192" t="s">
        <v>208</v>
      </c>
      <c r="E123" s="193" t="s">
        <v>483</v>
      </c>
      <c r="F123" s="194" t="s">
        <v>484</v>
      </c>
      <c r="G123" s="195" t="s">
        <v>485</v>
      </c>
      <c r="H123" s="196">
        <v>774</v>
      </c>
      <c r="I123" s="197"/>
      <c r="J123" s="198">
        <f>ROUND(I123*H123,2)</f>
        <v>0</v>
      </c>
      <c r="K123" s="194" t="s">
        <v>466</v>
      </c>
      <c r="L123" s="60"/>
      <c r="M123" s="199" t="s">
        <v>22</v>
      </c>
      <c r="N123" s="205" t="s">
        <v>46</v>
      </c>
      <c r="O123" s="41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AR123" s="23" t="s">
        <v>266</v>
      </c>
      <c r="AT123" s="23" t="s">
        <v>208</v>
      </c>
      <c r="AU123" s="23" t="s">
        <v>84</v>
      </c>
      <c r="AY123" s="23" t="s">
        <v>205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24</v>
      </c>
      <c r="BK123" s="204">
        <f>ROUND(I123*H123,2)</f>
        <v>0</v>
      </c>
      <c r="BL123" s="23" t="s">
        <v>266</v>
      </c>
      <c r="BM123" s="23" t="s">
        <v>486</v>
      </c>
    </row>
    <row r="124" spans="2:51" s="12" customFormat="1" ht="13.5">
      <c r="B124" s="220"/>
      <c r="C124" s="221"/>
      <c r="D124" s="222" t="s">
        <v>255</v>
      </c>
      <c r="E124" s="223" t="s">
        <v>22</v>
      </c>
      <c r="F124" s="224" t="s">
        <v>487</v>
      </c>
      <c r="G124" s="221"/>
      <c r="H124" s="225">
        <v>774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255</v>
      </c>
      <c r="AU124" s="231" t="s">
        <v>84</v>
      </c>
      <c r="AV124" s="12" t="s">
        <v>84</v>
      </c>
      <c r="AW124" s="12" t="s">
        <v>39</v>
      </c>
      <c r="AX124" s="12" t="s">
        <v>24</v>
      </c>
      <c r="AY124" s="231" t="s">
        <v>205</v>
      </c>
    </row>
    <row r="125" spans="2:65" s="1" customFormat="1" ht="22.5" customHeight="1">
      <c r="B125" s="40"/>
      <c r="C125" s="192" t="s">
        <v>281</v>
      </c>
      <c r="D125" s="192" t="s">
        <v>208</v>
      </c>
      <c r="E125" s="193" t="s">
        <v>488</v>
      </c>
      <c r="F125" s="194" t="s">
        <v>489</v>
      </c>
      <c r="G125" s="195" t="s">
        <v>465</v>
      </c>
      <c r="H125" s="196">
        <v>102.4</v>
      </c>
      <c r="I125" s="197"/>
      <c r="J125" s="198">
        <f>ROUND(I125*H125,2)</f>
        <v>0</v>
      </c>
      <c r="K125" s="194" t="s">
        <v>466</v>
      </c>
      <c r="L125" s="60"/>
      <c r="M125" s="199" t="s">
        <v>22</v>
      </c>
      <c r="N125" s="205" t="s">
        <v>46</v>
      </c>
      <c r="O125" s="41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AR125" s="23" t="s">
        <v>266</v>
      </c>
      <c r="AT125" s="23" t="s">
        <v>208</v>
      </c>
      <c r="AU125" s="23" t="s">
        <v>84</v>
      </c>
      <c r="AY125" s="23" t="s">
        <v>205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24</v>
      </c>
      <c r="BK125" s="204">
        <f>ROUND(I125*H125,2)</f>
        <v>0</v>
      </c>
      <c r="BL125" s="23" t="s">
        <v>266</v>
      </c>
      <c r="BM125" s="23" t="s">
        <v>490</v>
      </c>
    </row>
    <row r="126" spans="2:51" s="12" customFormat="1" ht="13.5">
      <c r="B126" s="220"/>
      <c r="C126" s="221"/>
      <c r="D126" s="222" t="s">
        <v>255</v>
      </c>
      <c r="E126" s="223" t="s">
        <v>22</v>
      </c>
      <c r="F126" s="224" t="s">
        <v>491</v>
      </c>
      <c r="G126" s="221"/>
      <c r="H126" s="225">
        <v>102.4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255</v>
      </c>
      <c r="AU126" s="231" t="s">
        <v>84</v>
      </c>
      <c r="AV126" s="12" t="s">
        <v>84</v>
      </c>
      <c r="AW126" s="12" t="s">
        <v>39</v>
      </c>
      <c r="AX126" s="12" t="s">
        <v>24</v>
      </c>
      <c r="AY126" s="231" t="s">
        <v>205</v>
      </c>
    </row>
    <row r="127" spans="2:65" s="1" customFormat="1" ht="22.5" customHeight="1">
      <c r="B127" s="40"/>
      <c r="C127" s="192" t="s">
        <v>286</v>
      </c>
      <c r="D127" s="192" t="s">
        <v>208</v>
      </c>
      <c r="E127" s="193" t="s">
        <v>492</v>
      </c>
      <c r="F127" s="194" t="s">
        <v>493</v>
      </c>
      <c r="G127" s="195" t="s">
        <v>494</v>
      </c>
      <c r="H127" s="196">
        <v>665.5</v>
      </c>
      <c r="I127" s="197"/>
      <c r="J127" s="198">
        <f>ROUND(I127*H127,2)</f>
        <v>0</v>
      </c>
      <c r="K127" s="194" t="s">
        <v>466</v>
      </c>
      <c r="L127" s="60"/>
      <c r="M127" s="199" t="s">
        <v>22</v>
      </c>
      <c r="N127" s="205" t="s">
        <v>46</v>
      </c>
      <c r="O127" s="41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23" t="s">
        <v>266</v>
      </c>
      <c r="AT127" s="23" t="s">
        <v>208</v>
      </c>
      <c r="AU127" s="23" t="s">
        <v>84</v>
      </c>
      <c r="AY127" s="23" t="s">
        <v>205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24</v>
      </c>
      <c r="BK127" s="204">
        <f>ROUND(I127*H127,2)</f>
        <v>0</v>
      </c>
      <c r="BL127" s="23" t="s">
        <v>266</v>
      </c>
      <c r="BM127" s="23" t="s">
        <v>495</v>
      </c>
    </row>
    <row r="128" spans="2:51" s="12" customFormat="1" ht="13.5">
      <c r="B128" s="220"/>
      <c r="C128" s="221"/>
      <c r="D128" s="210" t="s">
        <v>255</v>
      </c>
      <c r="E128" s="232" t="s">
        <v>22</v>
      </c>
      <c r="F128" s="233" t="s">
        <v>496</v>
      </c>
      <c r="G128" s="221"/>
      <c r="H128" s="234">
        <v>665.5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255</v>
      </c>
      <c r="AU128" s="231" t="s">
        <v>84</v>
      </c>
      <c r="AV128" s="12" t="s">
        <v>84</v>
      </c>
      <c r="AW128" s="12" t="s">
        <v>39</v>
      </c>
      <c r="AX128" s="12" t="s">
        <v>24</v>
      </c>
      <c r="AY128" s="231" t="s">
        <v>205</v>
      </c>
    </row>
    <row r="129" spans="2:63" s="10" customFormat="1" ht="29.85" customHeight="1">
      <c r="B129" s="175"/>
      <c r="C129" s="176"/>
      <c r="D129" s="189" t="s">
        <v>74</v>
      </c>
      <c r="E129" s="190" t="s">
        <v>84</v>
      </c>
      <c r="F129" s="190" t="s">
        <v>497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SUM(P130:P156)</f>
        <v>0</v>
      </c>
      <c r="Q129" s="183"/>
      <c r="R129" s="184">
        <f>SUM(R130:R156)</f>
        <v>589.47225729</v>
      </c>
      <c r="S129" s="183"/>
      <c r="T129" s="185">
        <f>SUM(T130:T156)</f>
        <v>0</v>
      </c>
      <c r="AR129" s="186" t="s">
        <v>24</v>
      </c>
      <c r="AT129" s="187" t="s">
        <v>74</v>
      </c>
      <c r="AU129" s="187" t="s">
        <v>24</v>
      </c>
      <c r="AY129" s="186" t="s">
        <v>205</v>
      </c>
      <c r="BK129" s="188">
        <f>SUM(BK130:BK156)</f>
        <v>0</v>
      </c>
    </row>
    <row r="130" spans="2:65" s="1" customFormat="1" ht="22.5" customHeight="1">
      <c r="B130" s="40"/>
      <c r="C130" s="192" t="s">
        <v>291</v>
      </c>
      <c r="D130" s="192" t="s">
        <v>208</v>
      </c>
      <c r="E130" s="193" t="s">
        <v>498</v>
      </c>
      <c r="F130" s="194" t="s">
        <v>499</v>
      </c>
      <c r="G130" s="195" t="s">
        <v>500</v>
      </c>
      <c r="H130" s="196">
        <v>168</v>
      </c>
      <c r="I130" s="197"/>
      <c r="J130" s="198">
        <f>ROUND(I130*H130,2)</f>
        <v>0</v>
      </c>
      <c r="K130" s="194" t="s">
        <v>466</v>
      </c>
      <c r="L130" s="60"/>
      <c r="M130" s="199" t="s">
        <v>22</v>
      </c>
      <c r="N130" s="205" t="s">
        <v>46</v>
      </c>
      <c r="O130" s="41"/>
      <c r="P130" s="206">
        <f>O130*H130</f>
        <v>0</v>
      </c>
      <c r="Q130" s="206">
        <v>0.00028</v>
      </c>
      <c r="R130" s="206">
        <f>Q130*H130</f>
        <v>0.04704</v>
      </c>
      <c r="S130" s="206">
        <v>0</v>
      </c>
      <c r="T130" s="207">
        <f>S130*H130</f>
        <v>0</v>
      </c>
      <c r="AR130" s="23" t="s">
        <v>266</v>
      </c>
      <c r="AT130" s="23" t="s">
        <v>208</v>
      </c>
      <c r="AU130" s="23" t="s">
        <v>84</v>
      </c>
      <c r="AY130" s="23" t="s">
        <v>205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24</v>
      </c>
      <c r="BK130" s="204">
        <f>ROUND(I130*H130,2)</f>
        <v>0</v>
      </c>
      <c r="BL130" s="23" t="s">
        <v>266</v>
      </c>
      <c r="BM130" s="23" t="s">
        <v>501</v>
      </c>
    </row>
    <row r="131" spans="2:65" s="1" customFormat="1" ht="22.5" customHeight="1">
      <c r="B131" s="40"/>
      <c r="C131" s="192" t="s">
        <v>29</v>
      </c>
      <c r="D131" s="192" t="s">
        <v>208</v>
      </c>
      <c r="E131" s="193" t="s">
        <v>502</v>
      </c>
      <c r="F131" s="194" t="s">
        <v>503</v>
      </c>
      <c r="G131" s="195" t="s">
        <v>500</v>
      </c>
      <c r="H131" s="196">
        <v>168</v>
      </c>
      <c r="I131" s="197"/>
      <c r="J131" s="198">
        <f>ROUND(I131*H131,2)</f>
        <v>0</v>
      </c>
      <c r="K131" s="194" t="s">
        <v>466</v>
      </c>
      <c r="L131" s="60"/>
      <c r="M131" s="199" t="s">
        <v>22</v>
      </c>
      <c r="N131" s="205" t="s">
        <v>46</v>
      </c>
      <c r="O131" s="41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AR131" s="23" t="s">
        <v>266</v>
      </c>
      <c r="AT131" s="23" t="s">
        <v>208</v>
      </c>
      <c r="AU131" s="23" t="s">
        <v>84</v>
      </c>
      <c r="AY131" s="23" t="s">
        <v>205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24</v>
      </c>
      <c r="BK131" s="204">
        <f>ROUND(I131*H131,2)</f>
        <v>0</v>
      </c>
      <c r="BL131" s="23" t="s">
        <v>266</v>
      </c>
      <c r="BM131" s="23" t="s">
        <v>504</v>
      </c>
    </row>
    <row r="132" spans="2:65" s="1" customFormat="1" ht="31.5" customHeight="1">
      <c r="B132" s="40"/>
      <c r="C132" s="192" t="s">
        <v>300</v>
      </c>
      <c r="D132" s="192" t="s">
        <v>208</v>
      </c>
      <c r="E132" s="193" t="s">
        <v>505</v>
      </c>
      <c r="F132" s="194" t="s">
        <v>506</v>
      </c>
      <c r="G132" s="195" t="s">
        <v>500</v>
      </c>
      <c r="H132" s="196">
        <v>168</v>
      </c>
      <c r="I132" s="197"/>
      <c r="J132" s="198">
        <f>ROUND(I132*H132,2)</f>
        <v>0</v>
      </c>
      <c r="K132" s="194" t="s">
        <v>466</v>
      </c>
      <c r="L132" s="60"/>
      <c r="M132" s="199" t="s">
        <v>22</v>
      </c>
      <c r="N132" s="205" t="s">
        <v>46</v>
      </c>
      <c r="O132" s="41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23" t="s">
        <v>266</v>
      </c>
      <c r="AT132" s="23" t="s">
        <v>208</v>
      </c>
      <c r="AU132" s="23" t="s">
        <v>84</v>
      </c>
      <c r="AY132" s="23" t="s">
        <v>205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24</v>
      </c>
      <c r="BK132" s="204">
        <f>ROUND(I132*H132,2)</f>
        <v>0</v>
      </c>
      <c r="BL132" s="23" t="s">
        <v>266</v>
      </c>
      <c r="BM132" s="23" t="s">
        <v>507</v>
      </c>
    </row>
    <row r="133" spans="2:65" s="1" customFormat="1" ht="22.5" customHeight="1">
      <c r="B133" s="40"/>
      <c r="C133" s="238" t="s">
        <v>305</v>
      </c>
      <c r="D133" s="238" t="s">
        <v>202</v>
      </c>
      <c r="E133" s="239" t="s">
        <v>508</v>
      </c>
      <c r="F133" s="240" t="s">
        <v>509</v>
      </c>
      <c r="G133" s="241" t="s">
        <v>465</v>
      </c>
      <c r="H133" s="242">
        <v>0.628</v>
      </c>
      <c r="I133" s="243"/>
      <c r="J133" s="244">
        <f>ROUND(I133*H133,2)</f>
        <v>0</v>
      </c>
      <c r="K133" s="240" t="s">
        <v>466</v>
      </c>
      <c r="L133" s="245"/>
      <c r="M133" s="246" t="s">
        <v>22</v>
      </c>
      <c r="N133" s="247" t="s">
        <v>46</v>
      </c>
      <c r="O133" s="41"/>
      <c r="P133" s="206">
        <f>O133*H133</f>
        <v>0</v>
      </c>
      <c r="Q133" s="206">
        <v>2.429</v>
      </c>
      <c r="R133" s="206">
        <f>Q133*H133</f>
        <v>1.525412</v>
      </c>
      <c r="S133" s="206">
        <v>0</v>
      </c>
      <c r="T133" s="207">
        <f>S133*H133</f>
        <v>0</v>
      </c>
      <c r="AR133" s="23" t="s">
        <v>286</v>
      </c>
      <c r="AT133" s="23" t="s">
        <v>202</v>
      </c>
      <c r="AU133" s="23" t="s">
        <v>84</v>
      </c>
      <c r="AY133" s="23" t="s">
        <v>205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24</v>
      </c>
      <c r="BK133" s="204">
        <f>ROUND(I133*H133,2)</f>
        <v>0</v>
      </c>
      <c r="BL133" s="23" t="s">
        <v>266</v>
      </c>
      <c r="BM133" s="23" t="s">
        <v>510</v>
      </c>
    </row>
    <row r="134" spans="2:51" s="12" customFormat="1" ht="13.5">
      <c r="B134" s="220"/>
      <c r="C134" s="221"/>
      <c r="D134" s="222" t="s">
        <v>255</v>
      </c>
      <c r="E134" s="223" t="s">
        <v>22</v>
      </c>
      <c r="F134" s="224" t="s">
        <v>511</v>
      </c>
      <c r="G134" s="221"/>
      <c r="H134" s="225">
        <v>0.628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255</v>
      </c>
      <c r="AU134" s="231" t="s">
        <v>84</v>
      </c>
      <c r="AV134" s="12" t="s">
        <v>84</v>
      </c>
      <c r="AW134" s="12" t="s">
        <v>39</v>
      </c>
      <c r="AX134" s="12" t="s">
        <v>24</v>
      </c>
      <c r="AY134" s="231" t="s">
        <v>205</v>
      </c>
    </row>
    <row r="135" spans="2:65" s="1" customFormat="1" ht="22.5" customHeight="1">
      <c r="B135" s="40"/>
      <c r="C135" s="192" t="s">
        <v>310</v>
      </c>
      <c r="D135" s="192" t="s">
        <v>208</v>
      </c>
      <c r="E135" s="193" t="s">
        <v>512</v>
      </c>
      <c r="F135" s="194" t="s">
        <v>513</v>
      </c>
      <c r="G135" s="195" t="s">
        <v>514</v>
      </c>
      <c r="H135" s="196">
        <v>15</v>
      </c>
      <c r="I135" s="197"/>
      <c r="J135" s="198">
        <f>ROUND(I135*H135,2)</f>
        <v>0</v>
      </c>
      <c r="K135" s="194" t="s">
        <v>466</v>
      </c>
      <c r="L135" s="60"/>
      <c r="M135" s="199" t="s">
        <v>22</v>
      </c>
      <c r="N135" s="205" t="s">
        <v>46</v>
      </c>
      <c r="O135" s="41"/>
      <c r="P135" s="206">
        <f>O135*H135</f>
        <v>0</v>
      </c>
      <c r="Q135" s="206">
        <v>0.01351</v>
      </c>
      <c r="R135" s="206">
        <f>Q135*H135</f>
        <v>0.20265</v>
      </c>
      <c r="S135" s="206">
        <v>0</v>
      </c>
      <c r="T135" s="207">
        <f>S135*H135</f>
        <v>0</v>
      </c>
      <c r="AR135" s="23" t="s">
        <v>266</v>
      </c>
      <c r="AT135" s="23" t="s">
        <v>208</v>
      </c>
      <c r="AU135" s="23" t="s">
        <v>84</v>
      </c>
      <c r="AY135" s="23" t="s">
        <v>205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24</v>
      </c>
      <c r="BK135" s="204">
        <f>ROUND(I135*H135,2)</f>
        <v>0</v>
      </c>
      <c r="BL135" s="23" t="s">
        <v>266</v>
      </c>
      <c r="BM135" s="23" t="s">
        <v>515</v>
      </c>
    </row>
    <row r="136" spans="2:51" s="12" customFormat="1" ht="13.5">
      <c r="B136" s="220"/>
      <c r="C136" s="221"/>
      <c r="D136" s="222" t="s">
        <v>255</v>
      </c>
      <c r="E136" s="223" t="s">
        <v>22</v>
      </c>
      <c r="F136" s="224" t="s">
        <v>10</v>
      </c>
      <c r="G136" s="221"/>
      <c r="H136" s="225">
        <v>15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255</v>
      </c>
      <c r="AU136" s="231" t="s">
        <v>84</v>
      </c>
      <c r="AV136" s="12" t="s">
        <v>84</v>
      </c>
      <c r="AW136" s="12" t="s">
        <v>39</v>
      </c>
      <c r="AX136" s="12" t="s">
        <v>24</v>
      </c>
      <c r="AY136" s="231" t="s">
        <v>205</v>
      </c>
    </row>
    <row r="137" spans="2:65" s="1" customFormat="1" ht="22.5" customHeight="1">
      <c r="B137" s="40"/>
      <c r="C137" s="192" t="s">
        <v>315</v>
      </c>
      <c r="D137" s="192" t="s">
        <v>208</v>
      </c>
      <c r="E137" s="193" t="s">
        <v>516</v>
      </c>
      <c r="F137" s="194" t="s">
        <v>517</v>
      </c>
      <c r="G137" s="195" t="s">
        <v>465</v>
      </c>
      <c r="H137" s="196">
        <v>103.745</v>
      </c>
      <c r="I137" s="197"/>
      <c r="J137" s="198">
        <f>ROUND(I137*H137,2)</f>
        <v>0</v>
      </c>
      <c r="K137" s="194" t="s">
        <v>466</v>
      </c>
      <c r="L137" s="60"/>
      <c r="M137" s="199" t="s">
        <v>22</v>
      </c>
      <c r="N137" s="205" t="s">
        <v>46</v>
      </c>
      <c r="O137" s="41"/>
      <c r="P137" s="206">
        <f>O137*H137</f>
        <v>0</v>
      </c>
      <c r="Q137" s="206">
        <v>2.45329</v>
      </c>
      <c r="R137" s="206">
        <f>Q137*H137</f>
        <v>254.51657105</v>
      </c>
      <c r="S137" s="206">
        <v>0</v>
      </c>
      <c r="T137" s="207">
        <f>S137*H137</f>
        <v>0</v>
      </c>
      <c r="AR137" s="23" t="s">
        <v>266</v>
      </c>
      <c r="AT137" s="23" t="s">
        <v>208</v>
      </c>
      <c r="AU137" s="23" t="s">
        <v>84</v>
      </c>
      <c r="AY137" s="23" t="s">
        <v>205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24</v>
      </c>
      <c r="BK137" s="204">
        <f>ROUND(I137*H137,2)</f>
        <v>0</v>
      </c>
      <c r="BL137" s="23" t="s">
        <v>266</v>
      </c>
      <c r="BM137" s="23" t="s">
        <v>518</v>
      </c>
    </row>
    <row r="138" spans="2:51" s="12" customFormat="1" ht="13.5">
      <c r="B138" s="220"/>
      <c r="C138" s="221"/>
      <c r="D138" s="222" t="s">
        <v>255</v>
      </c>
      <c r="E138" s="223" t="s">
        <v>22</v>
      </c>
      <c r="F138" s="224" t="s">
        <v>519</v>
      </c>
      <c r="G138" s="221"/>
      <c r="H138" s="225">
        <v>103.745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255</v>
      </c>
      <c r="AU138" s="231" t="s">
        <v>84</v>
      </c>
      <c r="AV138" s="12" t="s">
        <v>84</v>
      </c>
      <c r="AW138" s="12" t="s">
        <v>39</v>
      </c>
      <c r="AX138" s="12" t="s">
        <v>24</v>
      </c>
      <c r="AY138" s="231" t="s">
        <v>205</v>
      </c>
    </row>
    <row r="139" spans="2:65" s="1" customFormat="1" ht="22.5" customHeight="1">
      <c r="B139" s="40"/>
      <c r="C139" s="192" t="s">
        <v>10</v>
      </c>
      <c r="D139" s="192" t="s">
        <v>208</v>
      </c>
      <c r="E139" s="193" t="s">
        <v>520</v>
      </c>
      <c r="F139" s="194" t="s">
        <v>521</v>
      </c>
      <c r="G139" s="195" t="s">
        <v>494</v>
      </c>
      <c r="H139" s="196">
        <v>23.7</v>
      </c>
      <c r="I139" s="197"/>
      <c r="J139" s="198">
        <f>ROUND(I139*H139,2)</f>
        <v>0</v>
      </c>
      <c r="K139" s="194" t="s">
        <v>466</v>
      </c>
      <c r="L139" s="60"/>
      <c r="M139" s="199" t="s">
        <v>22</v>
      </c>
      <c r="N139" s="205" t="s">
        <v>46</v>
      </c>
      <c r="O139" s="41"/>
      <c r="P139" s="206">
        <f>O139*H139</f>
        <v>0</v>
      </c>
      <c r="Q139" s="206">
        <v>0.00103</v>
      </c>
      <c r="R139" s="206">
        <f>Q139*H139</f>
        <v>0.024411000000000002</v>
      </c>
      <c r="S139" s="206">
        <v>0</v>
      </c>
      <c r="T139" s="207">
        <f>S139*H139</f>
        <v>0</v>
      </c>
      <c r="AR139" s="23" t="s">
        <v>266</v>
      </c>
      <c r="AT139" s="23" t="s">
        <v>208</v>
      </c>
      <c r="AU139" s="23" t="s">
        <v>84</v>
      </c>
      <c r="AY139" s="23" t="s">
        <v>205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24</v>
      </c>
      <c r="BK139" s="204">
        <f>ROUND(I139*H139,2)</f>
        <v>0</v>
      </c>
      <c r="BL139" s="23" t="s">
        <v>266</v>
      </c>
      <c r="BM139" s="23" t="s">
        <v>522</v>
      </c>
    </row>
    <row r="140" spans="2:51" s="12" customFormat="1" ht="13.5">
      <c r="B140" s="220"/>
      <c r="C140" s="221"/>
      <c r="D140" s="222" t="s">
        <v>255</v>
      </c>
      <c r="E140" s="223" t="s">
        <v>22</v>
      </c>
      <c r="F140" s="224" t="s">
        <v>523</v>
      </c>
      <c r="G140" s="221"/>
      <c r="H140" s="225">
        <v>23.7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255</v>
      </c>
      <c r="AU140" s="231" t="s">
        <v>84</v>
      </c>
      <c r="AV140" s="12" t="s">
        <v>84</v>
      </c>
      <c r="AW140" s="12" t="s">
        <v>39</v>
      </c>
      <c r="AX140" s="12" t="s">
        <v>24</v>
      </c>
      <c r="AY140" s="231" t="s">
        <v>205</v>
      </c>
    </row>
    <row r="141" spans="2:65" s="1" customFormat="1" ht="22.5" customHeight="1">
      <c r="B141" s="40"/>
      <c r="C141" s="192" t="s">
        <v>253</v>
      </c>
      <c r="D141" s="192" t="s">
        <v>208</v>
      </c>
      <c r="E141" s="193" t="s">
        <v>524</v>
      </c>
      <c r="F141" s="194" t="s">
        <v>525</v>
      </c>
      <c r="G141" s="195" t="s">
        <v>494</v>
      </c>
      <c r="H141" s="196">
        <v>23.7</v>
      </c>
      <c r="I141" s="197"/>
      <c r="J141" s="198">
        <f>ROUND(I141*H141,2)</f>
        <v>0</v>
      </c>
      <c r="K141" s="194" t="s">
        <v>466</v>
      </c>
      <c r="L141" s="60"/>
      <c r="M141" s="199" t="s">
        <v>22</v>
      </c>
      <c r="N141" s="205" t="s">
        <v>46</v>
      </c>
      <c r="O141" s="41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AR141" s="23" t="s">
        <v>266</v>
      </c>
      <c r="AT141" s="23" t="s">
        <v>208</v>
      </c>
      <c r="AU141" s="23" t="s">
        <v>84</v>
      </c>
      <c r="AY141" s="23" t="s">
        <v>205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24</v>
      </c>
      <c r="BK141" s="204">
        <f>ROUND(I141*H141,2)</f>
        <v>0</v>
      </c>
      <c r="BL141" s="23" t="s">
        <v>266</v>
      </c>
      <c r="BM141" s="23" t="s">
        <v>526</v>
      </c>
    </row>
    <row r="142" spans="2:65" s="1" customFormat="1" ht="22.5" customHeight="1">
      <c r="B142" s="40"/>
      <c r="C142" s="192" t="s">
        <v>328</v>
      </c>
      <c r="D142" s="192" t="s">
        <v>208</v>
      </c>
      <c r="E142" s="193" t="s">
        <v>527</v>
      </c>
      <c r="F142" s="194" t="s">
        <v>528</v>
      </c>
      <c r="G142" s="195" t="s">
        <v>485</v>
      </c>
      <c r="H142" s="196">
        <v>12.968</v>
      </c>
      <c r="I142" s="197"/>
      <c r="J142" s="198">
        <f>ROUND(I142*H142,2)</f>
        <v>0</v>
      </c>
      <c r="K142" s="194" t="s">
        <v>466</v>
      </c>
      <c r="L142" s="60"/>
      <c r="M142" s="199" t="s">
        <v>22</v>
      </c>
      <c r="N142" s="205" t="s">
        <v>46</v>
      </c>
      <c r="O142" s="41"/>
      <c r="P142" s="206">
        <f>O142*H142</f>
        <v>0</v>
      </c>
      <c r="Q142" s="206">
        <v>1.06017</v>
      </c>
      <c r="R142" s="206">
        <f>Q142*H142</f>
        <v>13.74828456</v>
      </c>
      <c r="S142" s="206">
        <v>0</v>
      </c>
      <c r="T142" s="207">
        <f>S142*H142</f>
        <v>0</v>
      </c>
      <c r="AR142" s="23" t="s">
        <v>266</v>
      </c>
      <c r="AT142" s="23" t="s">
        <v>208</v>
      </c>
      <c r="AU142" s="23" t="s">
        <v>84</v>
      </c>
      <c r="AY142" s="23" t="s">
        <v>205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24</v>
      </c>
      <c r="BK142" s="204">
        <f>ROUND(I142*H142,2)</f>
        <v>0</v>
      </c>
      <c r="BL142" s="23" t="s">
        <v>266</v>
      </c>
      <c r="BM142" s="23" t="s">
        <v>529</v>
      </c>
    </row>
    <row r="143" spans="2:51" s="12" customFormat="1" ht="13.5">
      <c r="B143" s="220"/>
      <c r="C143" s="221"/>
      <c r="D143" s="222" t="s">
        <v>255</v>
      </c>
      <c r="E143" s="223" t="s">
        <v>22</v>
      </c>
      <c r="F143" s="224" t="s">
        <v>530</v>
      </c>
      <c r="G143" s="221"/>
      <c r="H143" s="225">
        <v>12.968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255</v>
      </c>
      <c r="AU143" s="231" t="s">
        <v>84</v>
      </c>
      <c r="AV143" s="12" t="s">
        <v>84</v>
      </c>
      <c r="AW143" s="12" t="s">
        <v>39</v>
      </c>
      <c r="AX143" s="12" t="s">
        <v>24</v>
      </c>
      <c r="AY143" s="231" t="s">
        <v>205</v>
      </c>
    </row>
    <row r="144" spans="2:65" s="1" customFormat="1" ht="22.5" customHeight="1">
      <c r="B144" s="40"/>
      <c r="C144" s="192" t="s">
        <v>333</v>
      </c>
      <c r="D144" s="192" t="s">
        <v>208</v>
      </c>
      <c r="E144" s="193" t="s">
        <v>531</v>
      </c>
      <c r="F144" s="194" t="s">
        <v>532</v>
      </c>
      <c r="G144" s="195" t="s">
        <v>465</v>
      </c>
      <c r="H144" s="196">
        <v>74</v>
      </c>
      <c r="I144" s="197"/>
      <c r="J144" s="198">
        <f>ROUND(I144*H144,2)</f>
        <v>0</v>
      </c>
      <c r="K144" s="194" t="s">
        <v>466</v>
      </c>
      <c r="L144" s="60"/>
      <c r="M144" s="199" t="s">
        <v>22</v>
      </c>
      <c r="N144" s="205" t="s">
        <v>46</v>
      </c>
      <c r="O144" s="41"/>
      <c r="P144" s="206">
        <f>O144*H144</f>
        <v>0</v>
      </c>
      <c r="Q144" s="206">
        <v>2.45329</v>
      </c>
      <c r="R144" s="206">
        <f>Q144*H144</f>
        <v>181.54346</v>
      </c>
      <c r="S144" s="206">
        <v>0</v>
      </c>
      <c r="T144" s="207">
        <f>S144*H144</f>
        <v>0</v>
      </c>
      <c r="AR144" s="23" t="s">
        <v>266</v>
      </c>
      <c r="AT144" s="23" t="s">
        <v>208</v>
      </c>
      <c r="AU144" s="23" t="s">
        <v>84</v>
      </c>
      <c r="AY144" s="23" t="s">
        <v>205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24</v>
      </c>
      <c r="BK144" s="204">
        <f>ROUND(I144*H144,2)</f>
        <v>0</v>
      </c>
      <c r="BL144" s="23" t="s">
        <v>266</v>
      </c>
      <c r="BM144" s="23" t="s">
        <v>533</v>
      </c>
    </row>
    <row r="145" spans="2:51" s="12" customFormat="1" ht="13.5">
      <c r="B145" s="220"/>
      <c r="C145" s="221"/>
      <c r="D145" s="222" t="s">
        <v>255</v>
      </c>
      <c r="E145" s="223" t="s">
        <v>22</v>
      </c>
      <c r="F145" s="224" t="s">
        <v>534</v>
      </c>
      <c r="G145" s="221"/>
      <c r="H145" s="225">
        <v>74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255</v>
      </c>
      <c r="AU145" s="231" t="s">
        <v>84</v>
      </c>
      <c r="AV145" s="12" t="s">
        <v>84</v>
      </c>
      <c r="AW145" s="12" t="s">
        <v>39</v>
      </c>
      <c r="AX145" s="12" t="s">
        <v>24</v>
      </c>
      <c r="AY145" s="231" t="s">
        <v>205</v>
      </c>
    </row>
    <row r="146" spans="2:65" s="1" customFormat="1" ht="22.5" customHeight="1">
      <c r="B146" s="40"/>
      <c r="C146" s="192" t="s">
        <v>338</v>
      </c>
      <c r="D146" s="192" t="s">
        <v>208</v>
      </c>
      <c r="E146" s="193" t="s">
        <v>535</v>
      </c>
      <c r="F146" s="194" t="s">
        <v>536</v>
      </c>
      <c r="G146" s="195" t="s">
        <v>494</v>
      </c>
      <c r="H146" s="196">
        <v>236.61</v>
      </c>
      <c r="I146" s="197"/>
      <c r="J146" s="198">
        <f>ROUND(I146*H146,2)</f>
        <v>0</v>
      </c>
      <c r="K146" s="194" t="s">
        <v>466</v>
      </c>
      <c r="L146" s="60"/>
      <c r="M146" s="199" t="s">
        <v>22</v>
      </c>
      <c r="N146" s="205" t="s">
        <v>46</v>
      </c>
      <c r="O146" s="41"/>
      <c r="P146" s="206">
        <f>O146*H146</f>
        <v>0</v>
      </c>
      <c r="Q146" s="206">
        <v>0.00103</v>
      </c>
      <c r="R146" s="206">
        <f>Q146*H146</f>
        <v>0.24370830000000004</v>
      </c>
      <c r="S146" s="206">
        <v>0</v>
      </c>
      <c r="T146" s="207">
        <f>S146*H146</f>
        <v>0</v>
      </c>
      <c r="AR146" s="23" t="s">
        <v>266</v>
      </c>
      <c r="AT146" s="23" t="s">
        <v>208</v>
      </c>
      <c r="AU146" s="23" t="s">
        <v>84</v>
      </c>
      <c r="AY146" s="23" t="s">
        <v>205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24</v>
      </c>
      <c r="BK146" s="204">
        <f>ROUND(I146*H146,2)</f>
        <v>0</v>
      </c>
      <c r="BL146" s="23" t="s">
        <v>266</v>
      </c>
      <c r="BM146" s="23" t="s">
        <v>537</v>
      </c>
    </row>
    <row r="147" spans="2:51" s="12" customFormat="1" ht="13.5">
      <c r="B147" s="220"/>
      <c r="C147" s="221"/>
      <c r="D147" s="222" t="s">
        <v>255</v>
      </c>
      <c r="E147" s="223" t="s">
        <v>22</v>
      </c>
      <c r="F147" s="224" t="s">
        <v>538</v>
      </c>
      <c r="G147" s="221"/>
      <c r="H147" s="225">
        <v>236.61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255</v>
      </c>
      <c r="AU147" s="231" t="s">
        <v>84</v>
      </c>
      <c r="AV147" s="12" t="s">
        <v>84</v>
      </c>
      <c r="AW147" s="12" t="s">
        <v>39</v>
      </c>
      <c r="AX147" s="12" t="s">
        <v>24</v>
      </c>
      <c r="AY147" s="231" t="s">
        <v>205</v>
      </c>
    </row>
    <row r="148" spans="2:65" s="1" customFormat="1" ht="22.5" customHeight="1">
      <c r="B148" s="40"/>
      <c r="C148" s="192" t="s">
        <v>343</v>
      </c>
      <c r="D148" s="192" t="s">
        <v>208</v>
      </c>
      <c r="E148" s="193" t="s">
        <v>539</v>
      </c>
      <c r="F148" s="194" t="s">
        <v>540</v>
      </c>
      <c r="G148" s="195" t="s">
        <v>494</v>
      </c>
      <c r="H148" s="196">
        <v>236.61</v>
      </c>
      <c r="I148" s="197"/>
      <c r="J148" s="198">
        <f>ROUND(I148*H148,2)</f>
        <v>0</v>
      </c>
      <c r="K148" s="194" t="s">
        <v>466</v>
      </c>
      <c r="L148" s="60"/>
      <c r="M148" s="199" t="s">
        <v>22</v>
      </c>
      <c r="N148" s="205" t="s">
        <v>46</v>
      </c>
      <c r="O148" s="41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AR148" s="23" t="s">
        <v>266</v>
      </c>
      <c r="AT148" s="23" t="s">
        <v>208</v>
      </c>
      <c r="AU148" s="23" t="s">
        <v>84</v>
      </c>
      <c r="AY148" s="23" t="s">
        <v>205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24</v>
      </c>
      <c r="BK148" s="204">
        <f>ROUND(I148*H148,2)</f>
        <v>0</v>
      </c>
      <c r="BL148" s="23" t="s">
        <v>266</v>
      </c>
      <c r="BM148" s="23" t="s">
        <v>541</v>
      </c>
    </row>
    <row r="149" spans="2:65" s="1" customFormat="1" ht="22.5" customHeight="1">
      <c r="B149" s="40"/>
      <c r="C149" s="192" t="s">
        <v>9</v>
      </c>
      <c r="D149" s="192" t="s">
        <v>208</v>
      </c>
      <c r="E149" s="193" t="s">
        <v>542</v>
      </c>
      <c r="F149" s="194" t="s">
        <v>543</v>
      </c>
      <c r="G149" s="195" t="s">
        <v>465</v>
      </c>
      <c r="H149" s="196">
        <v>32.2</v>
      </c>
      <c r="I149" s="197"/>
      <c r="J149" s="198">
        <f>ROUND(I149*H149,2)</f>
        <v>0</v>
      </c>
      <c r="K149" s="194" t="s">
        <v>466</v>
      </c>
      <c r="L149" s="60"/>
      <c r="M149" s="199" t="s">
        <v>22</v>
      </c>
      <c r="N149" s="205" t="s">
        <v>46</v>
      </c>
      <c r="O149" s="41"/>
      <c r="P149" s="206">
        <f>O149*H149</f>
        <v>0</v>
      </c>
      <c r="Q149" s="206">
        <v>2.45329</v>
      </c>
      <c r="R149" s="206">
        <f>Q149*H149</f>
        <v>78.99593800000001</v>
      </c>
      <c r="S149" s="206">
        <v>0</v>
      </c>
      <c r="T149" s="207">
        <f>S149*H149</f>
        <v>0</v>
      </c>
      <c r="AR149" s="23" t="s">
        <v>266</v>
      </c>
      <c r="AT149" s="23" t="s">
        <v>208</v>
      </c>
      <c r="AU149" s="23" t="s">
        <v>84</v>
      </c>
      <c r="AY149" s="23" t="s">
        <v>205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24</v>
      </c>
      <c r="BK149" s="204">
        <f>ROUND(I149*H149,2)</f>
        <v>0</v>
      </c>
      <c r="BL149" s="23" t="s">
        <v>266</v>
      </c>
      <c r="BM149" s="23" t="s">
        <v>544</v>
      </c>
    </row>
    <row r="150" spans="2:51" s="12" customFormat="1" ht="13.5">
      <c r="B150" s="220"/>
      <c r="C150" s="221"/>
      <c r="D150" s="222" t="s">
        <v>255</v>
      </c>
      <c r="E150" s="223" t="s">
        <v>22</v>
      </c>
      <c r="F150" s="224" t="s">
        <v>545</v>
      </c>
      <c r="G150" s="221"/>
      <c r="H150" s="225">
        <v>32.2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255</v>
      </c>
      <c r="AU150" s="231" t="s">
        <v>84</v>
      </c>
      <c r="AV150" s="12" t="s">
        <v>84</v>
      </c>
      <c r="AW150" s="12" t="s">
        <v>39</v>
      </c>
      <c r="AX150" s="12" t="s">
        <v>24</v>
      </c>
      <c r="AY150" s="231" t="s">
        <v>205</v>
      </c>
    </row>
    <row r="151" spans="2:65" s="1" customFormat="1" ht="22.5" customHeight="1">
      <c r="B151" s="40"/>
      <c r="C151" s="192" t="s">
        <v>352</v>
      </c>
      <c r="D151" s="192" t="s">
        <v>208</v>
      </c>
      <c r="E151" s="193" t="s">
        <v>546</v>
      </c>
      <c r="F151" s="194" t="s">
        <v>547</v>
      </c>
      <c r="G151" s="195" t="s">
        <v>494</v>
      </c>
      <c r="H151" s="196">
        <v>94.6</v>
      </c>
      <c r="I151" s="197"/>
      <c r="J151" s="198">
        <f>ROUND(I151*H151,2)</f>
        <v>0</v>
      </c>
      <c r="K151" s="194" t="s">
        <v>466</v>
      </c>
      <c r="L151" s="60"/>
      <c r="M151" s="199" t="s">
        <v>22</v>
      </c>
      <c r="N151" s="205" t="s">
        <v>46</v>
      </c>
      <c r="O151" s="41"/>
      <c r="P151" s="206">
        <f>O151*H151</f>
        <v>0</v>
      </c>
      <c r="Q151" s="206">
        <v>0.00103</v>
      </c>
      <c r="R151" s="206">
        <f>Q151*H151</f>
        <v>0.097438</v>
      </c>
      <c r="S151" s="206">
        <v>0</v>
      </c>
      <c r="T151" s="207">
        <f>S151*H151</f>
        <v>0</v>
      </c>
      <c r="AR151" s="23" t="s">
        <v>266</v>
      </c>
      <c r="AT151" s="23" t="s">
        <v>208</v>
      </c>
      <c r="AU151" s="23" t="s">
        <v>84</v>
      </c>
      <c r="AY151" s="23" t="s">
        <v>205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24</v>
      </c>
      <c r="BK151" s="204">
        <f>ROUND(I151*H151,2)</f>
        <v>0</v>
      </c>
      <c r="BL151" s="23" t="s">
        <v>266</v>
      </c>
      <c r="BM151" s="23" t="s">
        <v>548</v>
      </c>
    </row>
    <row r="152" spans="2:65" s="1" customFormat="1" ht="22.5" customHeight="1">
      <c r="B152" s="40"/>
      <c r="C152" s="192" t="s">
        <v>357</v>
      </c>
      <c r="D152" s="192" t="s">
        <v>208</v>
      </c>
      <c r="E152" s="193" t="s">
        <v>549</v>
      </c>
      <c r="F152" s="194" t="s">
        <v>550</v>
      </c>
      <c r="G152" s="195" t="s">
        <v>494</v>
      </c>
      <c r="H152" s="196">
        <v>94.6</v>
      </c>
      <c r="I152" s="197"/>
      <c r="J152" s="198">
        <f>ROUND(I152*H152,2)</f>
        <v>0</v>
      </c>
      <c r="K152" s="194" t="s">
        <v>466</v>
      </c>
      <c r="L152" s="60"/>
      <c r="M152" s="199" t="s">
        <v>22</v>
      </c>
      <c r="N152" s="205" t="s">
        <v>46</v>
      </c>
      <c r="O152" s="41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AR152" s="23" t="s">
        <v>266</v>
      </c>
      <c r="AT152" s="23" t="s">
        <v>208</v>
      </c>
      <c r="AU152" s="23" t="s">
        <v>84</v>
      </c>
      <c r="AY152" s="23" t="s">
        <v>205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24</v>
      </c>
      <c r="BK152" s="204">
        <f>ROUND(I152*H152,2)</f>
        <v>0</v>
      </c>
      <c r="BL152" s="23" t="s">
        <v>266</v>
      </c>
      <c r="BM152" s="23" t="s">
        <v>551</v>
      </c>
    </row>
    <row r="153" spans="2:65" s="1" customFormat="1" ht="31.5" customHeight="1">
      <c r="B153" s="40"/>
      <c r="C153" s="192" t="s">
        <v>362</v>
      </c>
      <c r="D153" s="192" t="s">
        <v>208</v>
      </c>
      <c r="E153" s="193" t="s">
        <v>552</v>
      </c>
      <c r="F153" s="194" t="s">
        <v>553</v>
      </c>
      <c r="G153" s="195" t="s">
        <v>494</v>
      </c>
      <c r="H153" s="196">
        <v>84.34</v>
      </c>
      <c r="I153" s="197"/>
      <c r="J153" s="198">
        <f>ROUND(I153*H153,2)</f>
        <v>0</v>
      </c>
      <c r="K153" s="194" t="s">
        <v>466</v>
      </c>
      <c r="L153" s="60"/>
      <c r="M153" s="199" t="s">
        <v>22</v>
      </c>
      <c r="N153" s="205" t="s">
        <v>46</v>
      </c>
      <c r="O153" s="41"/>
      <c r="P153" s="206">
        <f>O153*H153</f>
        <v>0</v>
      </c>
      <c r="Q153" s="206">
        <v>0.67489</v>
      </c>
      <c r="R153" s="206">
        <f>Q153*H153</f>
        <v>56.9202226</v>
      </c>
      <c r="S153" s="206">
        <v>0</v>
      </c>
      <c r="T153" s="207">
        <f>S153*H153</f>
        <v>0</v>
      </c>
      <c r="AR153" s="23" t="s">
        <v>266</v>
      </c>
      <c r="AT153" s="23" t="s">
        <v>208</v>
      </c>
      <c r="AU153" s="23" t="s">
        <v>84</v>
      </c>
      <c r="AY153" s="23" t="s">
        <v>205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24</v>
      </c>
      <c r="BK153" s="204">
        <f>ROUND(I153*H153,2)</f>
        <v>0</v>
      </c>
      <c r="BL153" s="23" t="s">
        <v>266</v>
      </c>
      <c r="BM153" s="23" t="s">
        <v>554</v>
      </c>
    </row>
    <row r="154" spans="2:51" s="12" customFormat="1" ht="13.5">
      <c r="B154" s="220"/>
      <c r="C154" s="221"/>
      <c r="D154" s="222" t="s">
        <v>255</v>
      </c>
      <c r="E154" s="223" t="s">
        <v>22</v>
      </c>
      <c r="F154" s="224" t="s">
        <v>555</v>
      </c>
      <c r="G154" s="221"/>
      <c r="H154" s="225">
        <v>84.34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255</v>
      </c>
      <c r="AU154" s="231" t="s">
        <v>84</v>
      </c>
      <c r="AV154" s="12" t="s">
        <v>84</v>
      </c>
      <c r="AW154" s="12" t="s">
        <v>39</v>
      </c>
      <c r="AX154" s="12" t="s">
        <v>24</v>
      </c>
      <c r="AY154" s="231" t="s">
        <v>205</v>
      </c>
    </row>
    <row r="155" spans="2:65" s="1" customFormat="1" ht="22.5" customHeight="1">
      <c r="B155" s="40"/>
      <c r="C155" s="192" t="s">
        <v>367</v>
      </c>
      <c r="D155" s="192" t="s">
        <v>208</v>
      </c>
      <c r="E155" s="193" t="s">
        <v>556</v>
      </c>
      <c r="F155" s="194" t="s">
        <v>557</v>
      </c>
      <c r="G155" s="195" t="s">
        <v>485</v>
      </c>
      <c r="H155" s="196">
        <v>1.518</v>
      </c>
      <c r="I155" s="197"/>
      <c r="J155" s="198">
        <f>ROUND(I155*H155,2)</f>
        <v>0</v>
      </c>
      <c r="K155" s="194" t="s">
        <v>466</v>
      </c>
      <c r="L155" s="60"/>
      <c r="M155" s="199" t="s">
        <v>22</v>
      </c>
      <c r="N155" s="205" t="s">
        <v>46</v>
      </c>
      <c r="O155" s="41"/>
      <c r="P155" s="206">
        <f>O155*H155</f>
        <v>0</v>
      </c>
      <c r="Q155" s="206">
        <v>1.05871</v>
      </c>
      <c r="R155" s="206">
        <f>Q155*H155</f>
        <v>1.6071217800000002</v>
      </c>
      <c r="S155" s="206">
        <v>0</v>
      </c>
      <c r="T155" s="207">
        <f>S155*H155</f>
        <v>0</v>
      </c>
      <c r="AR155" s="23" t="s">
        <v>266</v>
      </c>
      <c r="AT155" s="23" t="s">
        <v>208</v>
      </c>
      <c r="AU155" s="23" t="s">
        <v>84</v>
      </c>
      <c r="AY155" s="23" t="s">
        <v>205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24</v>
      </c>
      <c r="BK155" s="204">
        <f>ROUND(I155*H155,2)</f>
        <v>0</v>
      </c>
      <c r="BL155" s="23" t="s">
        <v>266</v>
      </c>
      <c r="BM155" s="23" t="s">
        <v>558</v>
      </c>
    </row>
    <row r="156" spans="2:51" s="12" customFormat="1" ht="13.5">
      <c r="B156" s="220"/>
      <c r="C156" s="221"/>
      <c r="D156" s="210" t="s">
        <v>255</v>
      </c>
      <c r="E156" s="232" t="s">
        <v>22</v>
      </c>
      <c r="F156" s="233" t="s">
        <v>559</v>
      </c>
      <c r="G156" s="221"/>
      <c r="H156" s="234">
        <v>1.518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255</v>
      </c>
      <c r="AU156" s="231" t="s">
        <v>84</v>
      </c>
      <c r="AV156" s="12" t="s">
        <v>84</v>
      </c>
      <c r="AW156" s="12" t="s">
        <v>39</v>
      </c>
      <c r="AX156" s="12" t="s">
        <v>24</v>
      </c>
      <c r="AY156" s="231" t="s">
        <v>205</v>
      </c>
    </row>
    <row r="157" spans="2:63" s="10" customFormat="1" ht="29.85" customHeight="1">
      <c r="B157" s="175"/>
      <c r="C157" s="176"/>
      <c r="D157" s="189" t="s">
        <v>74</v>
      </c>
      <c r="E157" s="190" t="s">
        <v>204</v>
      </c>
      <c r="F157" s="190" t="s">
        <v>560</v>
      </c>
      <c r="G157" s="176"/>
      <c r="H157" s="176"/>
      <c r="I157" s="179"/>
      <c r="J157" s="191">
        <f>BK157</f>
        <v>0</v>
      </c>
      <c r="K157" s="176"/>
      <c r="L157" s="181"/>
      <c r="M157" s="182"/>
      <c r="N157" s="183"/>
      <c r="O157" s="183"/>
      <c r="P157" s="184">
        <f>SUM(P158:P269)</f>
        <v>0</v>
      </c>
      <c r="Q157" s="183"/>
      <c r="R157" s="184">
        <f>SUM(R158:R269)</f>
        <v>1044.5348987900002</v>
      </c>
      <c r="S157" s="183"/>
      <c r="T157" s="185">
        <f>SUM(T158:T269)</f>
        <v>0</v>
      </c>
      <c r="AR157" s="186" t="s">
        <v>24</v>
      </c>
      <c r="AT157" s="187" t="s">
        <v>74</v>
      </c>
      <c r="AU157" s="187" t="s">
        <v>24</v>
      </c>
      <c r="AY157" s="186" t="s">
        <v>205</v>
      </c>
      <c r="BK157" s="188">
        <f>SUM(BK158:BK269)</f>
        <v>0</v>
      </c>
    </row>
    <row r="158" spans="2:65" s="1" customFormat="1" ht="22.5" customHeight="1">
      <c r="B158" s="40"/>
      <c r="C158" s="192" t="s">
        <v>372</v>
      </c>
      <c r="D158" s="192" t="s">
        <v>208</v>
      </c>
      <c r="E158" s="193" t="s">
        <v>561</v>
      </c>
      <c r="F158" s="194" t="s">
        <v>562</v>
      </c>
      <c r="G158" s="195" t="s">
        <v>465</v>
      </c>
      <c r="H158" s="196">
        <v>43.276</v>
      </c>
      <c r="I158" s="197"/>
      <c r="J158" s="198">
        <f>ROUND(I158*H158,2)</f>
        <v>0</v>
      </c>
      <c r="K158" s="194" t="s">
        <v>466</v>
      </c>
      <c r="L158" s="60"/>
      <c r="M158" s="199" t="s">
        <v>22</v>
      </c>
      <c r="N158" s="205" t="s">
        <v>46</v>
      </c>
      <c r="O158" s="41"/>
      <c r="P158" s="206">
        <f>O158*H158</f>
        <v>0</v>
      </c>
      <c r="Q158" s="206">
        <v>1.8775</v>
      </c>
      <c r="R158" s="206">
        <f>Q158*H158</f>
        <v>81.25069</v>
      </c>
      <c r="S158" s="206">
        <v>0</v>
      </c>
      <c r="T158" s="207">
        <f>S158*H158</f>
        <v>0</v>
      </c>
      <c r="AR158" s="23" t="s">
        <v>266</v>
      </c>
      <c r="AT158" s="23" t="s">
        <v>208</v>
      </c>
      <c r="AU158" s="23" t="s">
        <v>84</v>
      </c>
      <c r="AY158" s="23" t="s">
        <v>205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24</v>
      </c>
      <c r="BK158" s="204">
        <f>ROUND(I158*H158,2)</f>
        <v>0</v>
      </c>
      <c r="BL158" s="23" t="s">
        <v>266</v>
      </c>
      <c r="BM158" s="23" t="s">
        <v>563</v>
      </c>
    </row>
    <row r="159" spans="2:51" s="12" customFormat="1" ht="13.5">
      <c r="B159" s="220"/>
      <c r="C159" s="221"/>
      <c r="D159" s="210" t="s">
        <v>255</v>
      </c>
      <c r="E159" s="232" t="s">
        <v>22</v>
      </c>
      <c r="F159" s="233" t="s">
        <v>564</v>
      </c>
      <c r="G159" s="221"/>
      <c r="H159" s="234">
        <v>32.179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255</v>
      </c>
      <c r="AU159" s="231" t="s">
        <v>84</v>
      </c>
      <c r="AV159" s="12" t="s">
        <v>84</v>
      </c>
      <c r="AW159" s="12" t="s">
        <v>39</v>
      </c>
      <c r="AX159" s="12" t="s">
        <v>75</v>
      </c>
      <c r="AY159" s="231" t="s">
        <v>205</v>
      </c>
    </row>
    <row r="160" spans="2:51" s="12" customFormat="1" ht="13.5">
      <c r="B160" s="220"/>
      <c r="C160" s="221"/>
      <c r="D160" s="210" t="s">
        <v>255</v>
      </c>
      <c r="E160" s="232" t="s">
        <v>22</v>
      </c>
      <c r="F160" s="233" t="s">
        <v>565</v>
      </c>
      <c r="G160" s="221"/>
      <c r="H160" s="234">
        <v>4.88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255</v>
      </c>
      <c r="AU160" s="231" t="s">
        <v>84</v>
      </c>
      <c r="AV160" s="12" t="s">
        <v>84</v>
      </c>
      <c r="AW160" s="12" t="s">
        <v>39</v>
      </c>
      <c r="AX160" s="12" t="s">
        <v>75</v>
      </c>
      <c r="AY160" s="231" t="s">
        <v>205</v>
      </c>
    </row>
    <row r="161" spans="2:51" s="12" customFormat="1" ht="13.5">
      <c r="B161" s="220"/>
      <c r="C161" s="221"/>
      <c r="D161" s="210" t="s">
        <v>255</v>
      </c>
      <c r="E161" s="232" t="s">
        <v>22</v>
      </c>
      <c r="F161" s="233" t="s">
        <v>566</v>
      </c>
      <c r="G161" s="221"/>
      <c r="H161" s="234">
        <v>1.287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255</v>
      </c>
      <c r="AU161" s="231" t="s">
        <v>84</v>
      </c>
      <c r="AV161" s="12" t="s">
        <v>84</v>
      </c>
      <c r="AW161" s="12" t="s">
        <v>39</v>
      </c>
      <c r="AX161" s="12" t="s">
        <v>75</v>
      </c>
      <c r="AY161" s="231" t="s">
        <v>205</v>
      </c>
    </row>
    <row r="162" spans="2:51" s="12" customFormat="1" ht="13.5">
      <c r="B162" s="220"/>
      <c r="C162" s="221"/>
      <c r="D162" s="210" t="s">
        <v>255</v>
      </c>
      <c r="E162" s="232" t="s">
        <v>22</v>
      </c>
      <c r="F162" s="233" t="s">
        <v>567</v>
      </c>
      <c r="G162" s="221"/>
      <c r="H162" s="234">
        <v>4.93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255</v>
      </c>
      <c r="AU162" s="231" t="s">
        <v>84</v>
      </c>
      <c r="AV162" s="12" t="s">
        <v>84</v>
      </c>
      <c r="AW162" s="12" t="s">
        <v>39</v>
      </c>
      <c r="AX162" s="12" t="s">
        <v>75</v>
      </c>
      <c r="AY162" s="231" t="s">
        <v>205</v>
      </c>
    </row>
    <row r="163" spans="2:51" s="13" customFormat="1" ht="13.5">
      <c r="B163" s="248"/>
      <c r="C163" s="249"/>
      <c r="D163" s="222" t="s">
        <v>255</v>
      </c>
      <c r="E163" s="250" t="s">
        <v>22</v>
      </c>
      <c r="F163" s="251" t="s">
        <v>568</v>
      </c>
      <c r="G163" s="249"/>
      <c r="H163" s="252">
        <v>43.276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255</v>
      </c>
      <c r="AU163" s="258" t="s">
        <v>84</v>
      </c>
      <c r="AV163" s="13" t="s">
        <v>266</v>
      </c>
      <c r="AW163" s="13" t="s">
        <v>39</v>
      </c>
      <c r="AX163" s="13" t="s">
        <v>24</v>
      </c>
      <c r="AY163" s="258" t="s">
        <v>205</v>
      </c>
    </row>
    <row r="164" spans="2:65" s="1" customFormat="1" ht="31.5" customHeight="1">
      <c r="B164" s="40"/>
      <c r="C164" s="192" t="s">
        <v>377</v>
      </c>
      <c r="D164" s="192" t="s">
        <v>208</v>
      </c>
      <c r="E164" s="193" t="s">
        <v>569</v>
      </c>
      <c r="F164" s="194" t="s">
        <v>570</v>
      </c>
      <c r="G164" s="195" t="s">
        <v>494</v>
      </c>
      <c r="H164" s="196">
        <v>625.859</v>
      </c>
      <c r="I164" s="197"/>
      <c r="J164" s="198">
        <f>ROUND(I164*H164,2)</f>
        <v>0</v>
      </c>
      <c r="K164" s="194" t="s">
        <v>466</v>
      </c>
      <c r="L164" s="60"/>
      <c r="M164" s="199" t="s">
        <v>22</v>
      </c>
      <c r="N164" s="205" t="s">
        <v>46</v>
      </c>
      <c r="O164" s="41"/>
      <c r="P164" s="206">
        <f>O164*H164</f>
        <v>0</v>
      </c>
      <c r="Q164" s="206">
        <v>0.2209</v>
      </c>
      <c r="R164" s="206">
        <f>Q164*H164</f>
        <v>138.25225310000002</v>
      </c>
      <c r="S164" s="206">
        <v>0</v>
      </c>
      <c r="T164" s="207">
        <f>S164*H164</f>
        <v>0</v>
      </c>
      <c r="AR164" s="23" t="s">
        <v>266</v>
      </c>
      <c r="AT164" s="23" t="s">
        <v>208</v>
      </c>
      <c r="AU164" s="23" t="s">
        <v>84</v>
      </c>
      <c r="AY164" s="23" t="s">
        <v>205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24</v>
      </c>
      <c r="BK164" s="204">
        <f>ROUND(I164*H164,2)</f>
        <v>0</v>
      </c>
      <c r="BL164" s="23" t="s">
        <v>266</v>
      </c>
      <c r="BM164" s="23" t="s">
        <v>571</v>
      </c>
    </row>
    <row r="165" spans="2:51" s="11" customFormat="1" ht="13.5">
      <c r="B165" s="208"/>
      <c r="C165" s="209"/>
      <c r="D165" s="210" t="s">
        <v>255</v>
      </c>
      <c r="E165" s="211" t="s">
        <v>22</v>
      </c>
      <c r="F165" s="212" t="s">
        <v>572</v>
      </c>
      <c r="G165" s="209"/>
      <c r="H165" s="213" t="s">
        <v>22</v>
      </c>
      <c r="I165" s="214"/>
      <c r="J165" s="209"/>
      <c r="K165" s="209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255</v>
      </c>
      <c r="AU165" s="219" t="s">
        <v>84</v>
      </c>
      <c r="AV165" s="11" t="s">
        <v>24</v>
      </c>
      <c r="AW165" s="11" t="s">
        <v>39</v>
      </c>
      <c r="AX165" s="11" t="s">
        <v>75</v>
      </c>
      <c r="AY165" s="219" t="s">
        <v>205</v>
      </c>
    </row>
    <row r="166" spans="2:51" s="12" customFormat="1" ht="13.5">
      <c r="B166" s="220"/>
      <c r="C166" s="221"/>
      <c r="D166" s="210" t="s">
        <v>255</v>
      </c>
      <c r="E166" s="232" t="s">
        <v>22</v>
      </c>
      <c r="F166" s="233" t="s">
        <v>573</v>
      </c>
      <c r="G166" s="221"/>
      <c r="H166" s="234">
        <v>15.964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255</v>
      </c>
      <c r="AU166" s="231" t="s">
        <v>84</v>
      </c>
      <c r="AV166" s="12" t="s">
        <v>84</v>
      </c>
      <c r="AW166" s="12" t="s">
        <v>39</v>
      </c>
      <c r="AX166" s="12" t="s">
        <v>75</v>
      </c>
      <c r="AY166" s="231" t="s">
        <v>205</v>
      </c>
    </row>
    <row r="167" spans="2:51" s="12" customFormat="1" ht="13.5">
      <c r="B167" s="220"/>
      <c r="C167" s="221"/>
      <c r="D167" s="210" t="s">
        <v>255</v>
      </c>
      <c r="E167" s="232" t="s">
        <v>22</v>
      </c>
      <c r="F167" s="233" t="s">
        <v>574</v>
      </c>
      <c r="G167" s="221"/>
      <c r="H167" s="234">
        <v>202.852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255</v>
      </c>
      <c r="AU167" s="231" t="s">
        <v>84</v>
      </c>
      <c r="AV167" s="12" t="s">
        <v>84</v>
      </c>
      <c r="AW167" s="12" t="s">
        <v>39</v>
      </c>
      <c r="AX167" s="12" t="s">
        <v>75</v>
      </c>
      <c r="AY167" s="231" t="s">
        <v>205</v>
      </c>
    </row>
    <row r="168" spans="2:51" s="12" customFormat="1" ht="13.5">
      <c r="B168" s="220"/>
      <c r="C168" s="221"/>
      <c r="D168" s="210" t="s">
        <v>255</v>
      </c>
      <c r="E168" s="232" t="s">
        <v>22</v>
      </c>
      <c r="F168" s="233" t="s">
        <v>575</v>
      </c>
      <c r="G168" s="221"/>
      <c r="H168" s="234">
        <v>-15.426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255</v>
      </c>
      <c r="AU168" s="231" t="s">
        <v>84</v>
      </c>
      <c r="AV168" s="12" t="s">
        <v>84</v>
      </c>
      <c r="AW168" s="12" t="s">
        <v>39</v>
      </c>
      <c r="AX168" s="12" t="s">
        <v>75</v>
      </c>
      <c r="AY168" s="231" t="s">
        <v>205</v>
      </c>
    </row>
    <row r="169" spans="2:51" s="11" customFormat="1" ht="13.5">
      <c r="B169" s="208"/>
      <c r="C169" s="209"/>
      <c r="D169" s="210" t="s">
        <v>255</v>
      </c>
      <c r="E169" s="211" t="s">
        <v>22</v>
      </c>
      <c r="F169" s="212" t="s">
        <v>576</v>
      </c>
      <c r="G169" s="209"/>
      <c r="H169" s="213" t="s">
        <v>22</v>
      </c>
      <c r="I169" s="214"/>
      <c r="J169" s="209"/>
      <c r="K169" s="209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255</v>
      </c>
      <c r="AU169" s="219" t="s">
        <v>84</v>
      </c>
      <c r="AV169" s="11" t="s">
        <v>24</v>
      </c>
      <c r="AW169" s="11" t="s">
        <v>39</v>
      </c>
      <c r="AX169" s="11" t="s">
        <v>75</v>
      </c>
      <c r="AY169" s="219" t="s">
        <v>205</v>
      </c>
    </row>
    <row r="170" spans="2:51" s="12" customFormat="1" ht="13.5">
      <c r="B170" s="220"/>
      <c r="C170" s="221"/>
      <c r="D170" s="210" t="s">
        <v>255</v>
      </c>
      <c r="E170" s="232" t="s">
        <v>22</v>
      </c>
      <c r="F170" s="233" t="s">
        <v>577</v>
      </c>
      <c r="G170" s="221"/>
      <c r="H170" s="234">
        <v>19.538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255</v>
      </c>
      <c r="AU170" s="231" t="s">
        <v>84</v>
      </c>
      <c r="AV170" s="12" t="s">
        <v>84</v>
      </c>
      <c r="AW170" s="12" t="s">
        <v>39</v>
      </c>
      <c r="AX170" s="12" t="s">
        <v>75</v>
      </c>
      <c r="AY170" s="231" t="s">
        <v>205</v>
      </c>
    </row>
    <row r="171" spans="2:51" s="12" customFormat="1" ht="13.5">
      <c r="B171" s="220"/>
      <c r="C171" s="221"/>
      <c r="D171" s="210" t="s">
        <v>255</v>
      </c>
      <c r="E171" s="232" t="s">
        <v>22</v>
      </c>
      <c r="F171" s="233" t="s">
        <v>578</v>
      </c>
      <c r="G171" s="221"/>
      <c r="H171" s="234">
        <v>280.416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255</v>
      </c>
      <c r="AU171" s="231" t="s">
        <v>84</v>
      </c>
      <c r="AV171" s="12" t="s">
        <v>84</v>
      </c>
      <c r="AW171" s="12" t="s">
        <v>39</v>
      </c>
      <c r="AX171" s="12" t="s">
        <v>75</v>
      </c>
      <c r="AY171" s="231" t="s">
        <v>205</v>
      </c>
    </row>
    <row r="172" spans="2:51" s="12" customFormat="1" ht="13.5">
      <c r="B172" s="220"/>
      <c r="C172" s="221"/>
      <c r="D172" s="210" t="s">
        <v>255</v>
      </c>
      <c r="E172" s="232" t="s">
        <v>22</v>
      </c>
      <c r="F172" s="233" t="s">
        <v>579</v>
      </c>
      <c r="G172" s="221"/>
      <c r="H172" s="234">
        <v>-14.592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255</v>
      </c>
      <c r="AU172" s="231" t="s">
        <v>84</v>
      </c>
      <c r="AV172" s="12" t="s">
        <v>84</v>
      </c>
      <c r="AW172" s="12" t="s">
        <v>39</v>
      </c>
      <c r="AX172" s="12" t="s">
        <v>75</v>
      </c>
      <c r="AY172" s="231" t="s">
        <v>205</v>
      </c>
    </row>
    <row r="173" spans="2:51" s="11" customFormat="1" ht="13.5">
      <c r="B173" s="208"/>
      <c r="C173" s="209"/>
      <c r="D173" s="210" t="s">
        <v>255</v>
      </c>
      <c r="E173" s="211" t="s">
        <v>22</v>
      </c>
      <c r="F173" s="212" t="s">
        <v>580</v>
      </c>
      <c r="G173" s="209"/>
      <c r="H173" s="213" t="s">
        <v>22</v>
      </c>
      <c r="I173" s="214"/>
      <c r="J173" s="209"/>
      <c r="K173" s="209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255</v>
      </c>
      <c r="AU173" s="219" t="s">
        <v>84</v>
      </c>
      <c r="AV173" s="11" t="s">
        <v>24</v>
      </c>
      <c r="AW173" s="11" t="s">
        <v>39</v>
      </c>
      <c r="AX173" s="11" t="s">
        <v>75</v>
      </c>
      <c r="AY173" s="219" t="s">
        <v>205</v>
      </c>
    </row>
    <row r="174" spans="2:51" s="12" customFormat="1" ht="13.5">
      <c r="B174" s="220"/>
      <c r="C174" s="221"/>
      <c r="D174" s="210" t="s">
        <v>255</v>
      </c>
      <c r="E174" s="232" t="s">
        <v>22</v>
      </c>
      <c r="F174" s="233" t="s">
        <v>581</v>
      </c>
      <c r="G174" s="221"/>
      <c r="H174" s="234">
        <v>139.637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255</v>
      </c>
      <c r="AU174" s="231" t="s">
        <v>84</v>
      </c>
      <c r="AV174" s="12" t="s">
        <v>84</v>
      </c>
      <c r="AW174" s="12" t="s">
        <v>39</v>
      </c>
      <c r="AX174" s="12" t="s">
        <v>75</v>
      </c>
      <c r="AY174" s="231" t="s">
        <v>205</v>
      </c>
    </row>
    <row r="175" spans="2:51" s="12" customFormat="1" ht="13.5">
      <c r="B175" s="220"/>
      <c r="C175" s="221"/>
      <c r="D175" s="210" t="s">
        <v>255</v>
      </c>
      <c r="E175" s="232" t="s">
        <v>22</v>
      </c>
      <c r="F175" s="233" t="s">
        <v>582</v>
      </c>
      <c r="G175" s="221"/>
      <c r="H175" s="234">
        <v>-2.53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255</v>
      </c>
      <c r="AU175" s="231" t="s">
        <v>84</v>
      </c>
      <c r="AV175" s="12" t="s">
        <v>84</v>
      </c>
      <c r="AW175" s="12" t="s">
        <v>39</v>
      </c>
      <c r="AX175" s="12" t="s">
        <v>75</v>
      </c>
      <c r="AY175" s="231" t="s">
        <v>205</v>
      </c>
    </row>
    <row r="176" spans="2:51" s="13" customFormat="1" ht="13.5">
      <c r="B176" s="248"/>
      <c r="C176" s="249"/>
      <c r="D176" s="222" t="s">
        <v>255</v>
      </c>
      <c r="E176" s="250" t="s">
        <v>22</v>
      </c>
      <c r="F176" s="251" t="s">
        <v>568</v>
      </c>
      <c r="G176" s="249"/>
      <c r="H176" s="252">
        <v>625.859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255</v>
      </c>
      <c r="AU176" s="258" t="s">
        <v>84</v>
      </c>
      <c r="AV176" s="13" t="s">
        <v>266</v>
      </c>
      <c r="AW176" s="13" t="s">
        <v>39</v>
      </c>
      <c r="AX176" s="13" t="s">
        <v>24</v>
      </c>
      <c r="AY176" s="258" t="s">
        <v>205</v>
      </c>
    </row>
    <row r="177" spans="2:65" s="1" customFormat="1" ht="31.5" customHeight="1">
      <c r="B177" s="40"/>
      <c r="C177" s="192" t="s">
        <v>382</v>
      </c>
      <c r="D177" s="192" t="s">
        <v>208</v>
      </c>
      <c r="E177" s="193" t="s">
        <v>583</v>
      </c>
      <c r="F177" s="194" t="s">
        <v>584</v>
      </c>
      <c r="G177" s="195" t="s">
        <v>494</v>
      </c>
      <c r="H177" s="196">
        <v>600.127</v>
      </c>
      <c r="I177" s="197"/>
      <c r="J177" s="198">
        <f>ROUND(I177*H177,2)</f>
        <v>0</v>
      </c>
      <c r="K177" s="194" t="s">
        <v>466</v>
      </c>
      <c r="L177" s="60"/>
      <c r="M177" s="199" t="s">
        <v>22</v>
      </c>
      <c r="N177" s="205" t="s">
        <v>46</v>
      </c>
      <c r="O177" s="41"/>
      <c r="P177" s="206">
        <f>O177*H177</f>
        <v>0</v>
      </c>
      <c r="Q177" s="206">
        <v>0.26119</v>
      </c>
      <c r="R177" s="206">
        <f>Q177*H177</f>
        <v>156.74717112999997</v>
      </c>
      <c r="S177" s="206">
        <v>0</v>
      </c>
      <c r="T177" s="207">
        <f>S177*H177</f>
        <v>0</v>
      </c>
      <c r="AR177" s="23" t="s">
        <v>266</v>
      </c>
      <c r="AT177" s="23" t="s">
        <v>208</v>
      </c>
      <c r="AU177" s="23" t="s">
        <v>84</v>
      </c>
      <c r="AY177" s="23" t="s">
        <v>205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24</v>
      </c>
      <c r="BK177" s="204">
        <f>ROUND(I177*H177,2)</f>
        <v>0</v>
      </c>
      <c r="BL177" s="23" t="s">
        <v>266</v>
      </c>
      <c r="BM177" s="23" t="s">
        <v>585</v>
      </c>
    </row>
    <row r="178" spans="2:51" s="11" customFormat="1" ht="13.5">
      <c r="B178" s="208"/>
      <c r="C178" s="209"/>
      <c r="D178" s="210" t="s">
        <v>255</v>
      </c>
      <c r="E178" s="211" t="s">
        <v>22</v>
      </c>
      <c r="F178" s="212" t="s">
        <v>572</v>
      </c>
      <c r="G178" s="209"/>
      <c r="H178" s="213" t="s">
        <v>22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255</v>
      </c>
      <c r="AU178" s="219" t="s">
        <v>84</v>
      </c>
      <c r="AV178" s="11" t="s">
        <v>24</v>
      </c>
      <c r="AW178" s="11" t="s">
        <v>39</v>
      </c>
      <c r="AX178" s="11" t="s">
        <v>75</v>
      </c>
      <c r="AY178" s="219" t="s">
        <v>205</v>
      </c>
    </row>
    <row r="179" spans="2:51" s="12" customFormat="1" ht="13.5">
      <c r="B179" s="220"/>
      <c r="C179" s="221"/>
      <c r="D179" s="210" t="s">
        <v>255</v>
      </c>
      <c r="E179" s="232" t="s">
        <v>22</v>
      </c>
      <c r="F179" s="233" t="s">
        <v>586</v>
      </c>
      <c r="G179" s="221"/>
      <c r="H179" s="234">
        <v>220.919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255</v>
      </c>
      <c r="AU179" s="231" t="s">
        <v>84</v>
      </c>
      <c r="AV179" s="12" t="s">
        <v>84</v>
      </c>
      <c r="AW179" s="12" t="s">
        <v>39</v>
      </c>
      <c r="AX179" s="12" t="s">
        <v>75</v>
      </c>
      <c r="AY179" s="231" t="s">
        <v>205</v>
      </c>
    </row>
    <row r="180" spans="2:51" s="12" customFormat="1" ht="13.5">
      <c r="B180" s="220"/>
      <c r="C180" s="221"/>
      <c r="D180" s="210" t="s">
        <v>255</v>
      </c>
      <c r="E180" s="232" t="s">
        <v>22</v>
      </c>
      <c r="F180" s="233" t="s">
        <v>587</v>
      </c>
      <c r="G180" s="221"/>
      <c r="H180" s="234">
        <v>-16.575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255</v>
      </c>
      <c r="AU180" s="231" t="s">
        <v>84</v>
      </c>
      <c r="AV180" s="12" t="s">
        <v>84</v>
      </c>
      <c r="AW180" s="12" t="s">
        <v>39</v>
      </c>
      <c r="AX180" s="12" t="s">
        <v>75</v>
      </c>
      <c r="AY180" s="231" t="s">
        <v>205</v>
      </c>
    </row>
    <row r="181" spans="2:51" s="11" customFormat="1" ht="13.5">
      <c r="B181" s="208"/>
      <c r="C181" s="209"/>
      <c r="D181" s="210" t="s">
        <v>255</v>
      </c>
      <c r="E181" s="211" t="s">
        <v>22</v>
      </c>
      <c r="F181" s="212" t="s">
        <v>576</v>
      </c>
      <c r="G181" s="209"/>
      <c r="H181" s="213" t="s">
        <v>22</v>
      </c>
      <c r="I181" s="214"/>
      <c r="J181" s="209"/>
      <c r="K181" s="209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255</v>
      </c>
      <c r="AU181" s="219" t="s">
        <v>84</v>
      </c>
      <c r="AV181" s="11" t="s">
        <v>24</v>
      </c>
      <c r="AW181" s="11" t="s">
        <v>39</v>
      </c>
      <c r="AX181" s="11" t="s">
        <v>75</v>
      </c>
      <c r="AY181" s="219" t="s">
        <v>205</v>
      </c>
    </row>
    <row r="182" spans="2:51" s="12" customFormat="1" ht="13.5">
      <c r="B182" s="220"/>
      <c r="C182" s="221"/>
      <c r="D182" s="210" t="s">
        <v>255</v>
      </c>
      <c r="E182" s="232" t="s">
        <v>22</v>
      </c>
      <c r="F182" s="233" t="s">
        <v>588</v>
      </c>
      <c r="G182" s="221"/>
      <c r="H182" s="234">
        <v>70.32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255</v>
      </c>
      <c r="AU182" s="231" t="s">
        <v>84</v>
      </c>
      <c r="AV182" s="12" t="s">
        <v>84</v>
      </c>
      <c r="AW182" s="12" t="s">
        <v>39</v>
      </c>
      <c r="AX182" s="12" t="s">
        <v>75</v>
      </c>
      <c r="AY182" s="231" t="s">
        <v>205</v>
      </c>
    </row>
    <row r="183" spans="2:51" s="12" customFormat="1" ht="13.5">
      <c r="B183" s="220"/>
      <c r="C183" s="221"/>
      <c r="D183" s="210" t="s">
        <v>255</v>
      </c>
      <c r="E183" s="232" t="s">
        <v>22</v>
      </c>
      <c r="F183" s="233" t="s">
        <v>589</v>
      </c>
      <c r="G183" s="221"/>
      <c r="H183" s="234">
        <v>247.988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255</v>
      </c>
      <c r="AU183" s="231" t="s">
        <v>84</v>
      </c>
      <c r="AV183" s="12" t="s">
        <v>84</v>
      </c>
      <c r="AW183" s="12" t="s">
        <v>39</v>
      </c>
      <c r="AX183" s="12" t="s">
        <v>75</v>
      </c>
      <c r="AY183" s="231" t="s">
        <v>205</v>
      </c>
    </row>
    <row r="184" spans="2:51" s="12" customFormat="1" ht="13.5">
      <c r="B184" s="220"/>
      <c r="C184" s="221"/>
      <c r="D184" s="210" t="s">
        <v>255</v>
      </c>
      <c r="E184" s="232" t="s">
        <v>22</v>
      </c>
      <c r="F184" s="233" t="s">
        <v>590</v>
      </c>
      <c r="G184" s="221"/>
      <c r="H184" s="234">
        <v>-41.5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255</v>
      </c>
      <c r="AU184" s="231" t="s">
        <v>84</v>
      </c>
      <c r="AV184" s="12" t="s">
        <v>84</v>
      </c>
      <c r="AW184" s="12" t="s">
        <v>39</v>
      </c>
      <c r="AX184" s="12" t="s">
        <v>75</v>
      </c>
      <c r="AY184" s="231" t="s">
        <v>205</v>
      </c>
    </row>
    <row r="185" spans="2:51" s="12" customFormat="1" ht="13.5">
      <c r="B185" s="220"/>
      <c r="C185" s="221"/>
      <c r="D185" s="210" t="s">
        <v>255</v>
      </c>
      <c r="E185" s="232" t="s">
        <v>22</v>
      </c>
      <c r="F185" s="233" t="s">
        <v>591</v>
      </c>
      <c r="G185" s="221"/>
      <c r="H185" s="234">
        <v>-21.375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255</v>
      </c>
      <c r="AU185" s="231" t="s">
        <v>84</v>
      </c>
      <c r="AV185" s="12" t="s">
        <v>84</v>
      </c>
      <c r="AW185" s="12" t="s">
        <v>39</v>
      </c>
      <c r="AX185" s="12" t="s">
        <v>75</v>
      </c>
      <c r="AY185" s="231" t="s">
        <v>205</v>
      </c>
    </row>
    <row r="186" spans="2:51" s="11" customFormat="1" ht="13.5">
      <c r="B186" s="208"/>
      <c r="C186" s="209"/>
      <c r="D186" s="210" t="s">
        <v>255</v>
      </c>
      <c r="E186" s="211" t="s">
        <v>22</v>
      </c>
      <c r="F186" s="212" t="s">
        <v>580</v>
      </c>
      <c r="G186" s="209"/>
      <c r="H186" s="213" t="s">
        <v>22</v>
      </c>
      <c r="I186" s="214"/>
      <c r="J186" s="209"/>
      <c r="K186" s="209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255</v>
      </c>
      <c r="AU186" s="219" t="s">
        <v>84</v>
      </c>
      <c r="AV186" s="11" t="s">
        <v>24</v>
      </c>
      <c r="AW186" s="11" t="s">
        <v>39</v>
      </c>
      <c r="AX186" s="11" t="s">
        <v>75</v>
      </c>
      <c r="AY186" s="219" t="s">
        <v>205</v>
      </c>
    </row>
    <row r="187" spans="2:51" s="12" customFormat="1" ht="13.5">
      <c r="B187" s="220"/>
      <c r="C187" s="221"/>
      <c r="D187" s="210" t="s">
        <v>255</v>
      </c>
      <c r="E187" s="232" t="s">
        <v>22</v>
      </c>
      <c r="F187" s="233" t="s">
        <v>592</v>
      </c>
      <c r="G187" s="221"/>
      <c r="H187" s="234">
        <v>64.573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255</v>
      </c>
      <c r="AU187" s="231" t="s">
        <v>84</v>
      </c>
      <c r="AV187" s="12" t="s">
        <v>84</v>
      </c>
      <c r="AW187" s="12" t="s">
        <v>39</v>
      </c>
      <c r="AX187" s="12" t="s">
        <v>75</v>
      </c>
      <c r="AY187" s="231" t="s">
        <v>205</v>
      </c>
    </row>
    <row r="188" spans="2:51" s="12" customFormat="1" ht="13.5">
      <c r="B188" s="220"/>
      <c r="C188" s="221"/>
      <c r="D188" s="210" t="s">
        <v>255</v>
      </c>
      <c r="E188" s="232" t="s">
        <v>22</v>
      </c>
      <c r="F188" s="233" t="s">
        <v>593</v>
      </c>
      <c r="G188" s="221"/>
      <c r="H188" s="234">
        <v>75.777</v>
      </c>
      <c r="I188" s="226"/>
      <c r="J188" s="221"/>
      <c r="K188" s="221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255</v>
      </c>
      <c r="AU188" s="231" t="s">
        <v>84</v>
      </c>
      <c r="AV188" s="12" t="s">
        <v>84</v>
      </c>
      <c r="AW188" s="12" t="s">
        <v>39</v>
      </c>
      <c r="AX188" s="12" t="s">
        <v>75</v>
      </c>
      <c r="AY188" s="231" t="s">
        <v>205</v>
      </c>
    </row>
    <row r="189" spans="2:51" s="13" customFormat="1" ht="13.5">
      <c r="B189" s="248"/>
      <c r="C189" s="249"/>
      <c r="D189" s="222" t="s">
        <v>255</v>
      </c>
      <c r="E189" s="250" t="s">
        <v>22</v>
      </c>
      <c r="F189" s="251" t="s">
        <v>568</v>
      </c>
      <c r="G189" s="249"/>
      <c r="H189" s="252">
        <v>600.127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255</v>
      </c>
      <c r="AU189" s="258" t="s">
        <v>84</v>
      </c>
      <c r="AV189" s="13" t="s">
        <v>266</v>
      </c>
      <c r="AW189" s="13" t="s">
        <v>39</v>
      </c>
      <c r="AX189" s="13" t="s">
        <v>24</v>
      </c>
      <c r="AY189" s="258" t="s">
        <v>205</v>
      </c>
    </row>
    <row r="190" spans="2:65" s="1" customFormat="1" ht="22.5" customHeight="1">
      <c r="B190" s="40"/>
      <c r="C190" s="192" t="s">
        <v>387</v>
      </c>
      <c r="D190" s="192" t="s">
        <v>208</v>
      </c>
      <c r="E190" s="193" t="s">
        <v>594</v>
      </c>
      <c r="F190" s="194" t="s">
        <v>595</v>
      </c>
      <c r="G190" s="195" t="s">
        <v>514</v>
      </c>
      <c r="H190" s="196">
        <v>60</v>
      </c>
      <c r="I190" s="197"/>
      <c r="J190" s="198">
        <f>ROUND(I190*H190,2)</f>
        <v>0</v>
      </c>
      <c r="K190" s="194" t="s">
        <v>466</v>
      </c>
      <c r="L190" s="60"/>
      <c r="M190" s="199" t="s">
        <v>22</v>
      </c>
      <c r="N190" s="205" t="s">
        <v>46</v>
      </c>
      <c r="O190" s="41"/>
      <c r="P190" s="206">
        <f>O190*H190</f>
        <v>0</v>
      </c>
      <c r="Q190" s="206">
        <v>0.02321</v>
      </c>
      <c r="R190" s="206">
        <f>Q190*H190</f>
        <v>1.3926</v>
      </c>
      <c r="S190" s="206">
        <v>0</v>
      </c>
      <c r="T190" s="207">
        <f>S190*H190</f>
        <v>0</v>
      </c>
      <c r="AR190" s="23" t="s">
        <v>266</v>
      </c>
      <c r="AT190" s="23" t="s">
        <v>208</v>
      </c>
      <c r="AU190" s="23" t="s">
        <v>84</v>
      </c>
      <c r="AY190" s="23" t="s">
        <v>205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3" t="s">
        <v>24</v>
      </c>
      <c r="BK190" s="204">
        <f>ROUND(I190*H190,2)</f>
        <v>0</v>
      </c>
      <c r="BL190" s="23" t="s">
        <v>266</v>
      </c>
      <c r="BM190" s="23" t="s">
        <v>596</v>
      </c>
    </row>
    <row r="191" spans="2:51" s="12" customFormat="1" ht="13.5">
      <c r="B191" s="220"/>
      <c r="C191" s="221"/>
      <c r="D191" s="222" t="s">
        <v>255</v>
      </c>
      <c r="E191" s="223" t="s">
        <v>22</v>
      </c>
      <c r="F191" s="224" t="s">
        <v>597</v>
      </c>
      <c r="G191" s="221"/>
      <c r="H191" s="225">
        <v>60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255</v>
      </c>
      <c r="AU191" s="231" t="s">
        <v>84</v>
      </c>
      <c r="AV191" s="12" t="s">
        <v>84</v>
      </c>
      <c r="AW191" s="12" t="s">
        <v>39</v>
      </c>
      <c r="AX191" s="12" t="s">
        <v>24</v>
      </c>
      <c r="AY191" s="231" t="s">
        <v>205</v>
      </c>
    </row>
    <row r="192" spans="2:65" s="1" customFormat="1" ht="22.5" customHeight="1">
      <c r="B192" s="40"/>
      <c r="C192" s="192" t="s">
        <v>392</v>
      </c>
      <c r="D192" s="192" t="s">
        <v>208</v>
      </c>
      <c r="E192" s="193" t="s">
        <v>598</v>
      </c>
      <c r="F192" s="194" t="s">
        <v>599</v>
      </c>
      <c r="G192" s="195" t="s">
        <v>514</v>
      </c>
      <c r="H192" s="196">
        <v>4</v>
      </c>
      <c r="I192" s="197"/>
      <c r="J192" s="198">
        <f>ROUND(I192*H192,2)</f>
        <v>0</v>
      </c>
      <c r="K192" s="194" t="s">
        <v>466</v>
      </c>
      <c r="L192" s="60"/>
      <c r="M192" s="199" t="s">
        <v>22</v>
      </c>
      <c r="N192" s="205" t="s">
        <v>46</v>
      </c>
      <c r="O192" s="41"/>
      <c r="P192" s="206">
        <f>O192*H192</f>
        <v>0</v>
      </c>
      <c r="Q192" s="206">
        <v>0.04131</v>
      </c>
      <c r="R192" s="206">
        <f>Q192*H192</f>
        <v>0.16524</v>
      </c>
      <c r="S192" s="206">
        <v>0</v>
      </c>
      <c r="T192" s="207">
        <f>S192*H192</f>
        <v>0</v>
      </c>
      <c r="AR192" s="23" t="s">
        <v>266</v>
      </c>
      <c r="AT192" s="23" t="s">
        <v>208</v>
      </c>
      <c r="AU192" s="23" t="s">
        <v>84</v>
      </c>
      <c r="AY192" s="23" t="s">
        <v>205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24</v>
      </c>
      <c r="BK192" s="204">
        <f>ROUND(I192*H192,2)</f>
        <v>0</v>
      </c>
      <c r="BL192" s="23" t="s">
        <v>266</v>
      </c>
      <c r="BM192" s="23" t="s">
        <v>600</v>
      </c>
    </row>
    <row r="193" spans="2:65" s="1" customFormat="1" ht="22.5" customHeight="1">
      <c r="B193" s="40"/>
      <c r="C193" s="192" t="s">
        <v>397</v>
      </c>
      <c r="D193" s="192" t="s">
        <v>208</v>
      </c>
      <c r="E193" s="193" t="s">
        <v>601</v>
      </c>
      <c r="F193" s="194" t="s">
        <v>602</v>
      </c>
      <c r="G193" s="195" t="s">
        <v>514</v>
      </c>
      <c r="H193" s="196">
        <v>2</v>
      </c>
      <c r="I193" s="197"/>
      <c r="J193" s="198">
        <f>ROUND(I193*H193,2)</f>
        <v>0</v>
      </c>
      <c r="K193" s="194" t="s">
        <v>466</v>
      </c>
      <c r="L193" s="60"/>
      <c r="M193" s="199" t="s">
        <v>22</v>
      </c>
      <c r="N193" s="205" t="s">
        <v>46</v>
      </c>
      <c r="O193" s="41"/>
      <c r="P193" s="206">
        <f>O193*H193</f>
        <v>0</v>
      </c>
      <c r="Q193" s="206">
        <v>0.02743</v>
      </c>
      <c r="R193" s="206">
        <f>Q193*H193</f>
        <v>0.05486</v>
      </c>
      <c r="S193" s="206">
        <v>0</v>
      </c>
      <c r="T193" s="207">
        <f>S193*H193</f>
        <v>0</v>
      </c>
      <c r="AR193" s="23" t="s">
        <v>266</v>
      </c>
      <c r="AT193" s="23" t="s">
        <v>208</v>
      </c>
      <c r="AU193" s="23" t="s">
        <v>84</v>
      </c>
      <c r="AY193" s="23" t="s">
        <v>205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3" t="s">
        <v>24</v>
      </c>
      <c r="BK193" s="204">
        <f>ROUND(I193*H193,2)</f>
        <v>0</v>
      </c>
      <c r="BL193" s="23" t="s">
        <v>266</v>
      </c>
      <c r="BM193" s="23" t="s">
        <v>603</v>
      </c>
    </row>
    <row r="194" spans="2:65" s="1" customFormat="1" ht="22.5" customHeight="1">
      <c r="B194" s="40"/>
      <c r="C194" s="192" t="s">
        <v>402</v>
      </c>
      <c r="D194" s="192" t="s">
        <v>208</v>
      </c>
      <c r="E194" s="193" t="s">
        <v>604</v>
      </c>
      <c r="F194" s="194" t="s">
        <v>605</v>
      </c>
      <c r="G194" s="195" t="s">
        <v>514</v>
      </c>
      <c r="H194" s="196">
        <v>4</v>
      </c>
      <c r="I194" s="197"/>
      <c r="J194" s="198">
        <f>ROUND(I194*H194,2)</f>
        <v>0</v>
      </c>
      <c r="K194" s="194" t="s">
        <v>466</v>
      </c>
      <c r="L194" s="60"/>
      <c r="M194" s="199" t="s">
        <v>22</v>
      </c>
      <c r="N194" s="205" t="s">
        <v>46</v>
      </c>
      <c r="O194" s="41"/>
      <c r="P194" s="206">
        <f>O194*H194</f>
        <v>0</v>
      </c>
      <c r="Q194" s="206">
        <v>0.05379</v>
      </c>
      <c r="R194" s="206">
        <f>Q194*H194</f>
        <v>0.21516</v>
      </c>
      <c r="S194" s="206">
        <v>0</v>
      </c>
      <c r="T194" s="207">
        <f>S194*H194</f>
        <v>0</v>
      </c>
      <c r="AR194" s="23" t="s">
        <v>266</v>
      </c>
      <c r="AT194" s="23" t="s">
        <v>208</v>
      </c>
      <c r="AU194" s="23" t="s">
        <v>84</v>
      </c>
      <c r="AY194" s="23" t="s">
        <v>205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24</v>
      </c>
      <c r="BK194" s="204">
        <f>ROUND(I194*H194,2)</f>
        <v>0</v>
      </c>
      <c r="BL194" s="23" t="s">
        <v>266</v>
      </c>
      <c r="BM194" s="23" t="s">
        <v>606</v>
      </c>
    </row>
    <row r="195" spans="2:65" s="1" customFormat="1" ht="22.5" customHeight="1">
      <c r="B195" s="40"/>
      <c r="C195" s="192" t="s">
        <v>407</v>
      </c>
      <c r="D195" s="192" t="s">
        <v>208</v>
      </c>
      <c r="E195" s="193" t="s">
        <v>607</v>
      </c>
      <c r="F195" s="194" t="s">
        <v>608</v>
      </c>
      <c r="G195" s="195" t="s">
        <v>514</v>
      </c>
      <c r="H195" s="196">
        <v>13</v>
      </c>
      <c r="I195" s="197"/>
      <c r="J195" s="198">
        <f>ROUND(I195*H195,2)</f>
        <v>0</v>
      </c>
      <c r="K195" s="194" t="s">
        <v>466</v>
      </c>
      <c r="L195" s="60"/>
      <c r="M195" s="199" t="s">
        <v>22</v>
      </c>
      <c r="N195" s="205" t="s">
        <v>46</v>
      </c>
      <c r="O195" s="41"/>
      <c r="P195" s="206">
        <f>O195*H195</f>
        <v>0</v>
      </c>
      <c r="Q195" s="206">
        <v>0.03727</v>
      </c>
      <c r="R195" s="206">
        <f>Q195*H195</f>
        <v>0.48451</v>
      </c>
      <c r="S195" s="206">
        <v>0</v>
      </c>
      <c r="T195" s="207">
        <f>S195*H195</f>
        <v>0</v>
      </c>
      <c r="AR195" s="23" t="s">
        <v>266</v>
      </c>
      <c r="AT195" s="23" t="s">
        <v>208</v>
      </c>
      <c r="AU195" s="23" t="s">
        <v>84</v>
      </c>
      <c r="AY195" s="23" t="s">
        <v>205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24</v>
      </c>
      <c r="BK195" s="204">
        <f>ROUND(I195*H195,2)</f>
        <v>0</v>
      </c>
      <c r="BL195" s="23" t="s">
        <v>266</v>
      </c>
      <c r="BM195" s="23" t="s">
        <v>609</v>
      </c>
    </row>
    <row r="196" spans="2:51" s="12" customFormat="1" ht="13.5">
      <c r="B196" s="220"/>
      <c r="C196" s="221"/>
      <c r="D196" s="222" t="s">
        <v>255</v>
      </c>
      <c r="E196" s="223" t="s">
        <v>22</v>
      </c>
      <c r="F196" s="224" t="s">
        <v>310</v>
      </c>
      <c r="G196" s="221"/>
      <c r="H196" s="225">
        <v>13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255</v>
      </c>
      <c r="AU196" s="231" t="s">
        <v>84</v>
      </c>
      <c r="AV196" s="12" t="s">
        <v>84</v>
      </c>
      <c r="AW196" s="12" t="s">
        <v>39</v>
      </c>
      <c r="AX196" s="12" t="s">
        <v>24</v>
      </c>
      <c r="AY196" s="231" t="s">
        <v>205</v>
      </c>
    </row>
    <row r="197" spans="2:65" s="1" customFormat="1" ht="22.5" customHeight="1">
      <c r="B197" s="40"/>
      <c r="C197" s="192" t="s">
        <v>412</v>
      </c>
      <c r="D197" s="192" t="s">
        <v>208</v>
      </c>
      <c r="E197" s="193" t="s">
        <v>610</v>
      </c>
      <c r="F197" s="194" t="s">
        <v>611</v>
      </c>
      <c r="G197" s="195" t="s">
        <v>514</v>
      </c>
      <c r="H197" s="196">
        <v>31</v>
      </c>
      <c r="I197" s="197"/>
      <c r="J197" s="198">
        <f>ROUND(I197*H197,2)</f>
        <v>0</v>
      </c>
      <c r="K197" s="194" t="s">
        <v>466</v>
      </c>
      <c r="L197" s="60"/>
      <c r="M197" s="199" t="s">
        <v>22</v>
      </c>
      <c r="N197" s="205" t="s">
        <v>46</v>
      </c>
      <c r="O197" s="41"/>
      <c r="P197" s="206">
        <f>O197*H197</f>
        <v>0</v>
      </c>
      <c r="Q197" s="206">
        <v>0.04645</v>
      </c>
      <c r="R197" s="206">
        <f>Q197*H197</f>
        <v>1.4399499999999998</v>
      </c>
      <c r="S197" s="206">
        <v>0</v>
      </c>
      <c r="T197" s="207">
        <f>S197*H197</f>
        <v>0</v>
      </c>
      <c r="AR197" s="23" t="s">
        <v>266</v>
      </c>
      <c r="AT197" s="23" t="s">
        <v>208</v>
      </c>
      <c r="AU197" s="23" t="s">
        <v>84</v>
      </c>
      <c r="AY197" s="23" t="s">
        <v>205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3" t="s">
        <v>24</v>
      </c>
      <c r="BK197" s="204">
        <f>ROUND(I197*H197,2)</f>
        <v>0</v>
      </c>
      <c r="BL197" s="23" t="s">
        <v>266</v>
      </c>
      <c r="BM197" s="23" t="s">
        <v>612</v>
      </c>
    </row>
    <row r="198" spans="2:51" s="12" customFormat="1" ht="13.5">
      <c r="B198" s="220"/>
      <c r="C198" s="221"/>
      <c r="D198" s="222" t="s">
        <v>255</v>
      </c>
      <c r="E198" s="223" t="s">
        <v>22</v>
      </c>
      <c r="F198" s="224" t="s">
        <v>397</v>
      </c>
      <c r="G198" s="221"/>
      <c r="H198" s="225">
        <v>31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255</v>
      </c>
      <c r="AU198" s="231" t="s">
        <v>84</v>
      </c>
      <c r="AV198" s="12" t="s">
        <v>84</v>
      </c>
      <c r="AW198" s="12" t="s">
        <v>39</v>
      </c>
      <c r="AX198" s="12" t="s">
        <v>24</v>
      </c>
      <c r="AY198" s="231" t="s">
        <v>205</v>
      </c>
    </row>
    <row r="199" spans="2:65" s="1" customFormat="1" ht="22.5" customHeight="1">
      <c r="B199" s="40"/>
      <c r="C199" s="192" t="s">
        <v>417</v>
      </c>
      <c r="D199" s="192" t="s">
        <v>208</v>
      </c>
      <c r="E199" s="193" t="s">
        <v>613</v>
      </c>
      <c r="F199" s="194" t="s">
        <v>614</v>
      </c>
      <c r="G199" s="195" t="s">
        <v>514</v>
      </c>
      <c r="H199" s="196">
        <v>110</v>
      </c>
      <c r="I199" s="197"/>
      <c r="J199" s="198">
        <f>ROUND(I199*H199,2)</f>
        <v>0</v>
      </c>
      <c r="K199" s="194" t="s">
        <v>466</v>
      </c>
      <c r="L199" s="60"/>
      <c r="M199" s="199" t="s">
        <v>22</v>
      </c>
      <c r="N199" s="205" t="s">
        <v>46</v>
      </c>
      <c r="O199" s="41"/>
      <c r="P199" s="206">
        <f>O199*H199</f>
        <v>0</v>
      </c>
      <c r="Q199" s="206">
        <v>0.05563</v>
      </c>
      <c r="R199" s="206">
        <f>Q199*H199</f>
        <v>6.1193</v>
      </c>
      <c r="S199" s="206">
        <v>0</v>
      </c>
      <c r="T199" s="207">
        <f>S199*H199</f>
        <v>0</v>
      </c>
      <c r="AR199" s="23" t="s">
        <v>266</v>
      </c>
      <c r="AT199" s="23" t="s">
        <v>208</v>
      </c>
      <c r="AU199" s="23" t="s">
        <v>84</v>
      </c>
      <c r="AY199" s="23" t="s">
        <v>205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3" t="s">
        <v>24</v>
      </c>
      <c r="BK199" s="204">
        <f>ROUND(I199*H199,2)</f>
        <v>0</v>
      </c>
      <c r="BL199" s="23" t="s">
        <v>266</v>
      </c>
      <c r="BM199" s="23" t="s">
        <v>615</v>
      </c>
    </row>
    <row r="200" spans="2:51" s="12" customFormat="1" ht="13.5">
      <c r="B200" s="220"/>
      <c r="C200" s="221"/>
      <c r="D200" s="222" t="s">
        <v>255</v>
      </c>
      <c r="E200" s="223" t="s">
        <v>22</v>
      </c>
      <c r="F200" s="224" t="s">
        <v>616</v>
      </c>
      <c r="G200" s="221"/>
      <c r="H200" s="225">
        <v>110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255</v>
      </c>
      <c r="AU200" s="231" t="s">
        <v>84</v>
      </c>
      <c r="AV200" s="12" t="s">
        <v>84</v>
      </c>
      <c r="AW200" s="12" t="s">
        <v>39</v>
      </c>
      <c r="AX200" s="12" t="s">
        <v>24</v>
      </c>
      <c r="AY200" s="231" t="s">
        <v>205</v>
      </c>
    </row>
    <row r="201" spans="2:65" s="1" customFormat="1" ht="22.5" customHeight="1">
      <c r="B201" s="40"/>
      <c r="C201" s="192" t="s">
        <v>422</v>
      </c>
      <c r="D201" s="192" t="s">
        <v>208</v>
      </c>
      <c r="E201" s="193" t="s">
        <v>617</v>
      </c>
      <c r="F201" s="194" t="s">
        <v>618</v>
      </c>
      <c r="G201" s="195" t="s">
        <v>514</v>
      </c>
      <c r="H201" s="196">
        <v>32</v>
      </c>
      <c r="I201" s="197"/>
      <c r="J201" s="198">
        <f>ROUND(I201*H201,2)</f>
        <v>0</v>
      </c>
      <c r="K201" s="194" t="s">
        <v>466</v>
      </c>
      <c r="L201" s="60"/>
      <c r="M201" s="199" t="s">
        <v>22</v>
      </c>
      <c r="N201" s="205" t="s">
        <v>46</v>
      </c>
      <c r="O201" s="41"/>
      <c r="P201" s="206">
        <f>O201*H201</f>
        <v>0</v>
      </c>
      <c r="Q201" s="206">
        <v>0.06481</v>
      </c>
      <c r="R201" s="206">
        <f>Q201*H201</f>
        <v>2.07392</v>
      </c>
      <c r="S201" s="206">
        <v>0</v>
      </c>
      <c r="T201" s="207">
        <f>S201*H201</f>
        <v>0</v>
      </c>
      <c r="AR201" s="23" t="s">
        <v>266</v>
      </c>
      <c r="AT201" s="23" t="s">
        <v>208</v>
      </c>
      <c r="AU201" s="23" t="s">
        <v>84</v>
      </c>
      <c r="AY201" s="23" t="s">
        <v>205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3" t="s">
        <v>24</v>
      </c>
      <c r="BK201" s="204">
        <f>ROUND(I201*H201,2)</f>
        <v>0</v>
      </c>
      <c r="BL201" s="23" t="s">
        <v>266</v>
      </c>
      <c r="BM201" s="23" t="s">
        <v>619</v>
      </c>
    </row>
    <row r="202" spans="2:65" s="1" customFormat="1" ht="22.5" customHeight="1">
      <c r="B202" s="40"/>
      <c r="C202" s="192" t="s">
        <v>620</v>
      </c>
      <c r="D202" s="192" t="s">
        <v>208</v>
      </c>
      <c r="E202" s="193" t="s">
        <v>621</v>
      </c>
      <c r="F202" s="194" t="s">
        <v>622</v>
      </c>
      <c r="G202" s="195" t="s">
        <v>514</v>
      </c>
      <c r="H202" s="196">
        <v>3</v>
      </c>
      <c r="I202" s="197"/>
      <c r="J202" s="198">
        <f>ROUND(I202*H202,2)</f>
        <v>0</v>
      </c>
      <c r="K202" s="194" t="s">
        <v>466</v>
      </c>
      <c r="L202" s="60"/>
      <c r="M202" s="199" t="s">
        <v>22</v>
      </c>
      <c r="N202" s="205" t="s">
        <v>46</v>
      </c>
      <c r="O202" s="41"/>
      <c r="P202" s="206">
        <f>O202*H202</f>
        <v>0</v>
      </c>
      <c r="Q202" s="206">
        <v>0.07429</v>
      </c>
      <c r="R202" s="206">
        <f>Q202*H202</f>
        <v>0.22286999999999998</v>
      </c>
      <c r="S202" s="206">
        <v>0</v>
      </c>
      <c r="T202" s="207">
        <f>S202*H202</f>
        <v>0</v>
      </c>
      <c r="AR202" s="23" t="s">
        <v>266</v>
      </c>
      <c r="AT202" s="23" t="s">
        <v>208</v>
      </c>
      <c r="AU202" s="23" t="s">
        <v>84</v>
      </c>
      <c r="AY202" s="23" t="s">
        <v>205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24</v>
      </c>
      <c r="BK202" s="204">
        <f>ROUND(I202*H202,2)</f>
        <v>0</v>
      </c>
      <c r="BL202" s="23" t="s">
        <v>266</v>
      </c>
      <c r="BM202" s="23" t="s">
        <v>623</v>
      </c>
    </row>
    <row r="203" spans="2:65" s="1" customFormat="1" ht="22.5" customHeight="1">
      <c r="B203" s="40"/>
      <c r="C203" s="192" t="s">
        <v>624</v>
      </c>
      <c r="D203" s="192" t="s">
        <v>208</v>
      </c>
      <c r="E203" s="193" t="s">
        <v>625</v>
      </c>
      <c r="F203" s="194" t="s">
        <v>626</v>
      </c>
      <c r="G203" s="195" t="s">
        <v>514</v>
      </c>
      <c r="H203" s="196">
        <v>16</v>
      </c>
      <c r="I203" s="197"/>
      <c r="J203" s="198">
        <f>ROUND(I203*H203,2)</f>
        <v>0</v>
      </c>
      <c r="K203" s="194" t="s">
        <v>466</v>
      </c>
      <c r="L203" s="60"/>
      <c r="M203" s="199" t="s">
        <v>22</v>
      </c>
      <c r="N203" s="205" t="s">
        <v>46</v>
      </c>
      <c r="O203" s="41"/>
      <c r="P203" s="206">
        <f>O203*H203</f>
        <v>0</v>
      </c>
      <c r="Q203" s="206">
        <v>0.09285</v>
      </c>
      <c r="R203" s="206">
        <f>Q203*H203</f>
        <v>1.4856</v>
      </c>
      <c r="S203" s="206">
        <v>0</v>
      </c>
      <c r="T203" s="207">
        <f>S203*H203</f>
        <v>0</v>
      </c>
      <c r="AR203" s="23" t="s">
        <v>266</v>
      </c>
      <c r="AT203" s="23" t="s">
        <v>208</v>
      </c>
      <c r="AU203" s="23" t="s">
        <v>84</v>
      </c>
      <c r="AY203" s="23" t="s">
        <v>205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24</v>
      </c>
      <c r="BK203" s="204">
        <f>ROUND(I203*H203,2)</f>
        <v>0</v>
      </c>
      <c r="BL203" s="23" t="s">
        <v>266</v>
      </c>
      <c r="BM203" s="23" t="s">
        <v>627</v>
      </c>
    </row>
    <row r="204" spans="2:65" s="1" customFormat="1" ht="22.5" customHeight="1">
      <c r="B204" s="40"/>
      <c r="C204" s="192" t="s">
        <v>628</v>
      </c>
      <c r="D204" s="192" t="s">
        <v>208</v>
      </c>
      <c r="E204" s="193" t="s">
        <v>629</v>
      </c>
      <c r="F204" s="194" t="s">
        <v>630</v>
      </c>
      <c r="G204" s="195" t="s">
        <v>514</v>
      </c>
      <c r="H204" s="196">
        <v>3</v>
      </c>
      <c r="I204" s="197"/>
      <c r="J204" s="198">
        <f>ROUND(I204*H204,2)</f>
        <v>0</v>
      </c>
      <c r="K204" s="194" t="s">
        <v>466</v>
      </c>
      <c r="L204" s="60"/>
      <c r="M204" s="199" t="s">
        <v>22</v>
      </c>
      <c r="N204" s="205" t="s">
        <v>46</v>
      </c>
      <c r="O204" s="41"/>
      <c r="P204" s="206">
        <f>O204*H204</f>
        <v>0</v>
      </c>
      <c r="Q204" s="206">
        <v>0.10203</v>
      </c>
      <c r="R204" s="206">
        <f>Q204*H204</f>
        <v>0.30609</v>
      </c>
      <c r="S204" s="206">
        <v>0</v>
      </c>
      <c r="T204" s="207">
        <f>S204*H204</f>
        <v>0</v>
      </c>
      <c r="AR204" s="23" t="s">
        <v>266</v>
      </c>
      <c r="AT204" s="23" t="s">
        <v>208</v>
      </c>
      <c r="AU204" s="23" t="s">
        <v>84</v>
      </c>
      <c r="AY204" s="23" t="s">
        <v>205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24</v>
      </c>
      <c r="BK204" s="204">
        <f>ROUND(I204*H204,2)</f>
        <v>0</v>
      </c>
      <c r="BL204" s="23" t="s">
        <v>266</v>
      </c>
      <c r="BM204" s="23" t="s">
        <v>631</v>
      </c>
    </row>
    <row r="205" spans="2:65" s="1" customFormat="1" ht="22.5" customHeight="1">
      <c r="B205" s="40"/>
      <c r="C205" s="192" t="s">
        <v>632</v>
      </c>
      <c r="D205" s="192" t="s">
        <v>208</v>
      </c>
      <c r="E205" s="193" t="s">
        <v>633</v>
      </c>
      <c r="F205" s="194" t="s">
        <v>634</v>
      </c>
      <c r="G205" s="195" t="s">
        <v>465</v>
      </c>
      <c r="H205" s="196">
        <v>10.8</v>
      </c>
      <c r="I205" s="197"/>
      <c r="J205" s="198">
        <f>ROUND(I205*H205,2)</f>
        <v>0</v>
      </c>
      <c r="K205" s="194" t="s">
        <v>466</v>
      </c>
      <c r="L205" s="60"/>
      <c r="M205" s="199" t="s">
        <v>22</v>
      </c>
      <c r="N205" s="205" t="s">
        <v>46</v>
      </c>
      <c r="O205" s="41"/>
      <c r="P205" s="206">
        <f>O205*H205</f>
        <v>0</v>
      </c>
      <c r="Q205" s="206">
        <v>1.94302</v>
      </c>
      <c r="R205" s="206">
        <f>Q205*H205</f>
        <v>20.984616000000003</v>
      </c>
      <c r="S205" s="206">
        <v>0</v>
      </c>
      <c r="T205" s="207">
        <f>S205*H205</f>
        <v>0</v>
      </c>
      <c r="AR205" s="23" t="s">
        <v>266</v>
      </c>
      <c r="AT205" s="23" t="s">
        <v>208</v>
      </c>
      <c r="AU205" s="23" t="s">
        <v>84</v>
      </c>
      <c r="AY205" s="23" t="s">
        <v>205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3" t="s">
        <v>24</v>
      </c>
      <c r="BK205" s="204">
        <f>ROUND(I205*H205,2)</f>
        <v>0</v>
      </c>
      <c r="BL205" s="23" t="s">
        <v>266</v>
      </c>
      <c r="BM205" s="23" t="s">
        <v>635</v>
      </c>
    </row>
    <row r="206" spans="2:51" s="12" customFormat="1" ht="13.5">
      <c r="B206" s="220"/>
      <c r="C206" s="221"/>
      <c r="D206" s="222" t="s">
        <v>255</v>
      </c>
      <c r="E206" s="223" t="s">
        <v>22</v>
      </c>
      <c r="F206" s="224" t="s">
        <v>636</v>
      </c>
      <c r="G206" s="221"/>
      <c r="H206" s="225">
        <v>10.8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255</v>
      </c>
      <c r="AU206" s="231" t="s">
        <v>84</v>
      </c>
      <c r="AV206" s="12" t="s">
        <v>84</v>
      </c>
      <c r="AW206" s="12" t="s">
        <v>39</v>
      </c>
      <c r="AX206" s="12" t="s">
        <v>24</v>
      </c>
      <c r="AY206" s="231" t="s">
        <v>205</v>
      </c>
    </row>
    <row r="207" spans="2:65" s="1" customFormat="1" ht="22.5" customHeight="1">
      <c r="B207" s="40"/>
      <c r="C207" s="192" t="s">
        <v>637</v>
      </c>
      <c r="D207" s="192" t="s">
        <v>208</v>
      </c>
      <c r="E207" s="193" t="s">
        <v>638</v>
      </c>
      <c r="F207" s="194" t="s">
        <v>639</v>
      </c>
      <c r="G207" s="195" t="s">
        <v>465</v>
      </c>
      <c r="H207" s="196">
        <v>37.5</v>
      </c>
      <c r="I207" s="197"/>
      <c r="J207" s="198">
        <f>ROUND(I207*H207,2)</f>
        <v>0</v>
      </c>
      <c r="K207" s="194" t="s">
        <v>466</v>
      </c>
      <c r="L207" s="60"/>
      <c r="M207" s="199" t="s">
        <v>22</v>
      </c>
      <c r="N207" s="205" t="s">
        <v>46</v>
      </c>
      <c r="O207" s="41"/>
      <c r="P207" s="206">
        <f>O207*H207</f>
        <v>0</v>
      </c>
      <c r="Q207" s="206">
        <v>2.45329</v>
      </c>
      <c r="R207" s="206">
        <f>Q207*H207</f>
        <v>91.998375</v>
      </c>
      <c r="S207" s="206">
        <v>0</v>
      </c>
      <c r="T207" s="207">
        <f>S207*H207</f>
        <v>0</v>
      </c>
      <c r="AR207" s="23" t="s">
        <v>266</v>
      </c>
      <c r="AT207" s="23" t="s">
        <v>208</v>
      </c>
      <c r="AU207" s="23" t="s">
        <v>84</v>
      </c>
      <c r="AY207" s="23" t="s">
        <v>205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24</v>
      </c>
      <c r="BK207" s="204">
        <f>ROUND(I207*H207,2)</f>
        <v>0</v>
      </c>
      <c r="BL207" s="23" t="s">
        <v>266</v>
      </c>
      <c r="BM207" s="23" t="s">
        <v>640</v>
      </c>
    </row>
    <row r="208" spans="2:51" s="12" customFormat="1" ht="13.5">
      <c r="B208" s="220"/>
      <c r="C208" s="221"/>
      <c r="D208" s="222" t="s">
        <v>255</v>
      </c>
      <c r="E208" s="223" t="s">
        <v>22</v>
      </c>
      <c r="F208" s="224" t="s">
        <v>641</v>
      </c>
      <c r="G208" s="221"/>
      <c r="H208" s="225">
        <v>37.5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255</v>
      </c>
      <c r="AU208" s="231" t="s">
        <v>84</v>
      </c>
      <c r="AV208" s="12" t="s">
        <v>84</v>
      </c>
      <c r="AW208" s="12" t="s">
        <v>39</v>
      </c>
      <c r="AX208" s="12" t="s">
        <v>24</v>
      </c>
      <c r="AY208" s="231" t="s">
        <v>205</v>
      </c>
    </row>
    <row r="209" spans="2:65" s="1" customFormat="1" ht="22.5" customHeight="1">
      <c r="B209" s="40"/>
      <c r="C209" s="192" t="s">
        <v>642</v>
      </c>
      <c r="D209" s="192" t="s">
        <v>208</v>
      </c>
      <c r="E209" s="193" t="s">
        <v>643</v>
      </c>
      <c r="F209" s="194" t="s">
        <v>644</v>
      </c>
      <c r="G209" s="195" t="s">
        <v>494</v>
      </c>
      <c r="H209" s="196">
        <v>340.3</v>
      </c>
      <c r="I209" s="197"/>
      <c r="J209" s="198">
        <f>ROUND(I209*H209,2)</f>
        <v>0</v>
      </c>
      <c r="K209" s="194" t="s">
        <v>466</v>
      </c>
      <c r="L209" s="60"/>
      <c r="M209" s="199" t="s">
        <v>22</v>
      </c>
      <c r="N209" s="205" t="s">
        <v>46</v>
      </c>
      <c r="O209" s="41"/>
      <c r="P209" s="206">
        <f>O209*H209</f>
        <v>0</v>
      </c>
      <c r="Q209" s="206">
        <v>0.00126</v>
      </c>
      <c r="R209" s="206">
        <f>Q209*H209</f>
        <v>0.42877800000000005</v>
      </c>
      <c r="S209" s="206">
        <v>0</v>
      </c>
      <c r="T209" s="207">
        <f>S209*H209</f>
        <v>0</v>
      </c>
      <c r="AR209" s="23" t="s">
        <v>266</v>
      </c>
      <c r="AT209" s="23" t="s">
        <v>208</v>
      </c>
      <c r="AU209" s="23" t="s">
        <v>84</v>
      </c>
      <c r="AY209" s="23" t="s">
        <v>205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24</v>
      </c>
      <c r="BK209" s="204">
        <f>ROUND(I209*H209,2)</f>
        <v>0</v>
      </c>
      <c r="BL209" s="23" t="s">
        <v>266</v>
      </c>
      <c r="BM209" s="23" t="s">
        <v>645</v>
      </c>
    </row>
    <row r="210" spans="2:51" s="12" customFormat="1" ht="13.5">
      <c r="B210" s="220"/>
      <c r="C210" s="221"/>
      <c r="D210" s="222" t="s">
        <v>255</v>
      </c>
      <c r="E210" s="223" t="s">
        <v>22</v>
      </c>
      <c r="F210" s="224" t="s">
        <v>646</v>
      </c>
      <c r="G210" s="221"/>
      <c r="H210" s="225">
        <v>340.3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255</v>
      </c>
      <c r="AU210" s="231" t="s">
        <v>84</v>
      </c>
      <c r="AV210" s="12" t="s">
        <v>84</v>
      </c>
      <c r="AW210" s="12" t="s">
        <v>39</v>
      </c>
      <c r="AX210" s="12" t="s">
        <v>24</v>
      </c>
      <c r="AY210" s="231" t="s">
        <v>205</v>
      </c>
    </row>
    <row r="211" spans="2:65" s="1" customFormat="1" ht="22.5" customHeight="1">
      <c r="B211" s="40"/>
      <c r="C211" s="192" t="s">
        <v>647</v>
      </c>
      <c r="D211" s="192" t="s">
        <v>208</v>
      </c>
      <c r="E211" s="193" t="s">
        <v>648</v>
      </c>
      <c r="F211" s="194" t="s">
        <v>649</v>
      </c>
      <c r="G211" s="195" t="s">
        <v>494</v>
      </c>
      <c r="H211" s="196">
        <v>340.3</v>
      </c>
      <c r="I211" s="197"/>
      <c r="J211" s="198">
        <f>ROUND(I211*H211,2)</f>
        <v>0</v>
      </c>
      <c r="K211" s="194" t="s">
        <v>466</v>
      </c>
      <c r="L211" s="60"/>
      <c r="M211" s="199" t="s">
        <v>22</v>
      </c>
      <c r="N211" s="205" t="s">
        <v>46</v>
      </c>
      <c r="O211" s="41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AR211" s="23" t="s">
        <v>266</v>
      </c>
      <c r="AT211" s="23" t="s">
        <v>208</v>
      </c>
      <c r="AU211" s="23" t="s">
        <v>84</v>
      </c>
      <c r="AY211" s="23" t="s">
        <v>205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24</v>
      </c>
      <c r="BK211" s="204">
        <f>ROUND(I211*H211,2)</f>
        <v>0</v>
      </c>
      <c r="BL211" s="23" t="s">
        <v>266</v>
      </c>
      <c r="BM211" s="23" t="s">
        <v>650</v>
      </c>
    </row>
    <row r="212" spans="2:65" s="1" customFormat="1" ht="22.5" customHeight="1">
      <c r="B212" s="40"/>
      <c r="C212" s="192" t="s">
        <v>651</v>
      </c>
      <c r="D212" s="192" t="s">
        <v>208</v>
      </c>
      <c r="E212" s="193" t="s">
        <v>652</v>
      </c>
      <c r="F212" s="194" t="s">
        <v>653</v>
      </c>
      <c r="G212" s="195" t="s">
        <v>485</v>
      </c>
      <c r="H212" s="196">
        <v>7.5</v>
      </c>
      <c r="I212" s="197"/>
      <c r="J212" s="198">
        <f>ROUND(I212*H212,2)</f>
        <v>0</v>
      </c>
      <c r="K212" s="194" t="s">
        <v>466</v>
      </c>
      <c r="L212" s="60"/>
      <c r="M212" s="199" t="s">
        <v>22</v>
      </c>
      <c r="N212" s="205" t="s">
        <v>46</v>
      </c>
      <c r="O212" s="41"/>
      <c r="P212" s="206">
        <f>O212*H212</f>
        <v>0</v>
      </c>
      <c r="Q212" s="206">
        <v>1.05197</v>
      </c>
      <c r="R212" s="206">
        <f>Q212*H212</f>
        <v>7.889775</v>
      </c>
      <c r="S212" s="206">
        <v>0</v>
      </c>
      <c r="T212" s="207">
        <f>S212*H212</f>
        <v>0</v>
      </c>
      <c r="AR212" s="23" t="s">
        <v>266</v>
      </c>
      <c r="AT212" s="23" t="s">
        <v>208</v>
      </c>
      <c r="AU212" s="23" t="s">
        <v>84</v>
      </c>
      <c r="AY212" s="23" t="s">
        <v>205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3" t="s">
        <v>24</v>
      </c>
      <c r="BK212" s="204">
        <f>ROUND(I212*H212,2)</f>
        <v>0</v>
      </c>
      <c r="BL212" s="23" t="s">
        <v>266</v>
      </c>
      <c r="BM212" s="23" t="s">
        <v>654</v>
      </c>
    </row>
    <row r="213" spans="2:51" s="12" customFormat="1" ht="13.5">
      <c r="B213" s="220"/>
      <c r="C213" s="221"/>
      <c r="D213" s="222" t="s">
        <v>255</v>
      </c>
      <c r="E213" s="223" t="s">
        <v>22</v>
      </c>
      <c r="F213" s="224" t="s">
        <v>655</v>
      </c>
      <c r="G213" s="221"/>
      <c r="H213" s="225">
        <v>7.5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255</v>
      </c>
      <c r="AU213" s="231" t="s">
        <v>84</v>
      </c>
      <c r="AV213" s="12" t="s">
        <v>84</v>
      </c>
      <c r="AW213" s="12" t="s">
        <v>39</v>
      </c>
      <c r="AX213" s="12" t="s">
        <v>24</v>
      </c>
      <c r="AY213" s="231" t="s">
        <v>205</v>
      </c>
    </row>
    <row r="214" spans="2:65" s="1" customFormat="1" ht="22.5" customHeight="1">
      <c r="B214" s="40"/>
      <c r="C214" s="192" t="s">
        <v>656</v>
      </c>
      <c r="D214" s="192" t="s">
        <v>208</v>
      </c>
      <c r="E214" s="193" t="s">
        <v>657</v>
      </c>
      <c r="F214" s="194" t="s">
        <v>658</v>
      </c>
      <c r="G214" s="195" t="s">
        <v>494</v>
      </c>
      <c r="H214" s="196">
        <v>14.949</v>
      </c>
      <c r="I214" s="197"/>
      <c r="J214" s="198">
        <f>ROUND(I214*H214,2)</f>
        <v>0</v>
      </c>
      <c r="K214" s="194" t="s">
        <v>466</v>
      </c>
      <c r="L214" s="60"/>
      <c r="M214" s="199" t="s">
        <v>22</v>
      </c>
      <c r="N214" s="205" t="s">
        <v>46</v>
      </c>
      <c r="O214" s="41"/>
      <c r="P214" s="206">
        <f>O214*H214</f>
        <v>0</v>
      </c>
      <c r="Q214" s="206">
        <v>0.25365</v>
      </c>
      <c r="R214" s="206">
        <f>Q214*H214</f>
        <v>3.7918138499999996</v>
      </c>
      <c r="S214" s="206">
        <v>0</v>
      </c>
      <c r="T214" s="207">
        <f>S214*H214</f>
        <v>0</v>
      </c>
      <c r="AR214" s="23" t="s">
        <v>266</v>
      </c>
      <c r="AT214" s="23" t="s">
        <v>208</v>
      </c>
      <c r="AU214" s="23" t="s">
        <v>84</v>
      </c>
      <c r="AY214" s="23" t="s">
        <v>205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24</v>
      </c>
      <c r="BK214" s="204">
        <f>ROUND(I214*H214,2)</f>
        <v>0</v>
      </c>
      <c r="BL214" s="23" t="s">
        <v>266</v>
      </c>
      <c r="BM214" s="23" t="s">
        <v>659</v>
      </c>
    </row>
    <row r="215" spans="2:51" s="12" customFormat="1" ht="13.5">
      <c r="B215" s="220"/>
      <c r="C215" s="221"/>
      <c r="D215" s="210" t="s">
        <v>255</v>
      </c>
      <c r="E215" s="232" t="s">
        <v>22</v>
      </c>
      <c r="F215" s="233" t="s">
        <v>660</v>
      </c>
      <c r="G215" s="221"/>
      <c r="H215" s="234">
        <v>9.495</v>
      </c>
      <c r="I215" s="226"/>
      <c r="J215" s="221"/>
      <c r="K215" s="221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255</v>
      </c>
      <c r="AU215" s="231" t="s">
        <v>84</v>
      </c>
      <c r="AV215" s="12" t="s">
        <v>84</v>
      </c>
      <c r="AW215" s="12" t="s">
        <v>39</v>
      </c>
      <c r="AX215" s="12" t="s">
        <v>75</v>
      </c>
      <c r="AY215" s="231" t="s">
        <v>205</v>
      </c>
    </row>
    <row r="216" spans="2:51" s="12" customFormat="1" ht="13.5">
      <c r="B216" s="220"/>
      <c r="C216" s="221"/>
      <c r="D216" s="210" t="s">
        <v>255</v>
      </c>
      <c r="E216" s="232" t="s">
        <v>22</v>
      </c>
      <c r="F216" s="233" t="s">
        <v>661</v>
      </c>
      <c r="G216" s="221"/>
      <c r="H216" s="234">
        <v>5.454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255</v>
      </c>
      <c r="AU216" s="231" t="s">
        <v>84</v>
      </c>
      <c r="AV216" s="12" t="s">
        <v>84</v>
      </c>
      <c r="AW216" s="12" t="s">
        <v>39</v>
      </c>
      <c r="AX216" s="12" t="s">
        <v>75</v>
      </c>
      <c r="AY216" s="231" t="s">
        <v>205</v>
      </c>
    </row>
    <row r="217" spans="2:51" s="13" customFormat="1" ht="13.5">
      <c r="B217" s="248"/>
      <c r="C217" s="249"/>
      <c r="D217" s="222" t="s">
        <v>255</v>
      </c>
      <c r="E217" s="250" t="s">
        <v>22</v>
      </c>
      <c r="F217" s="251" t="s">
        <v>568</v>
      </c>
      <c r="G217" s="249"/>
      <c r="H217" s="252">
        <v>14.949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255</v>
      </c>
      <c r="AU217" s="258" t="s">
        <v>84</v>
      </c>
      <c r="AV217" s="13" t="s">
        <v>266</v>
      </c>
      <c r="AW217" s="13" t="s">
        <v>39</v>
      </c>
      <c r="AX217" s="13" t="s">
        <v>24</v>
      </c>
      <c r="AY217" s="258" t="s">
        <v>205</v>
      </c>
    </row>
    <row r="218" spans="2:65" s="1" customFormat="1" ht="22.5" customHeight="1">
      <c r="B218" s="40"/>
      <c r="C218" s="192" t="s">
        <v>662</v>
      </c>
      <c r="D218" s="192" t="s">
        <v>208</v>
      </c>
      <c r="E218" s="193" t="s">
        <v>663</v>
      </c>
      <c r="F218" s="194" t="s">
        <v>664</v>
      </c>
      <c r="G218" s="195" t="s">
        <v>465</v>
      </c>
      <c r="H218" s="196">
        <v>111.6</v>
      </c>
      <c r="I218" s="197"/>
      <c r="J218" s="198">
        <f>ROUND(I218*H218,2)</f>
        <v>0</v>
      </c>
      <c r="K218" s="194" t="s">
        <v>466</v>
      </c>
      <c r="L218" s="60"/>
      <c r="M218" s="199" t="s">
        <v>22</v>
      </c>
      <c r="N218" s="205" t="s">
        <v>46</v>
      </c>
      <c r="O218" s="41"/>
      <c r="P218" s="206">
        <f>O218*H218</f>
        <v>0</v>
      </c>
      <c r="Q218" s="206">
        <v>2.4533</v>
      </c>
      <c r="R218" s="206">
        <f>Q218*H218</f>
        <v>273.78828</v>
      </c>
      <c r="S218" s="206">
        <v>0</v>
      </c>
      <c r="T218" s="207">
        <f>S218*H218</f>
        <v>0</v>
      </c>
      <c r="AR218" s="23" t="s">
        <v>266</v>
      </c>
      <c r="AT218" s="23" t="s">
        <v>208</v>
      </c>
      <c r="AU218" s="23" t="s">
        <v>84</v>
      </c>
      <c r="AY218" s="23" t="s">
        <v>205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24</v>
      </c>
      <c r="BK218" s="204">
        <f>ROUND(I218*H218,2)</f>
        <v>0</v>
      </c>
      <c r="BL218" s="23" t="s">
        <v>266</v>
      </c>
      <c r="BM218" s="23" t="s">
        <v>665</v>
      </c>
    </row>
    <row r="219" spans="2:51" s="12" customFormat="1" ht="13.5">
      <c r="B219" s="220"/>
      <c r="C219" s="221"/>
      <c r="D219" s="222" t="s">
        <v>255</v>
      </c>
      <c r="E219" s="223" t="s">
        <v>22</v>
      </c>
      <c r="F219" s="224" t="s">
        <v>666</v>
      </c>
      <c r="G219" s="221"/>
      <c r="H219" s="225">
        <v>111.6</v>
      </c>
      <c r="I219" s="226"/>
      <c r="J219" s="221"/>
      <c r="K219" s="221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255</v>
      </c>
      <c r="AU219" s="231" t="s">
        <v>84</v>
      </c>
      <c r="AV219" s="12" t="s">
        <v>84</v>
      </c>
      <c r="AW219" s="12" t="s">
        <v>39</v>
      </c>
      <c r="AX219" s="12" t="s">
        <v>24</v>
      </c>
      <c r="AY219" s="231" t="s">
        <v>205</v>
      </c>
    </row>
    <row r="220" spans="2:65" s="1" customFormat="1" ht="22.5" customHeight="1">
      <c r="B220" s="40"/>
      <c r="C220" s="192" t="s">
        <v>667</v>
      </c>
      <c r="D220" s="192" t="s">
        <v>208</v>
      </c>
      <c r="E220" s="193" t="s">
        <v>668</v>
      </c>
      <c r="F220" s="194" t="s">
        <v>669</v>
      </c>
      <c r="G220" s="195" t="s">
        <v>494</v>
      </c>
      <c r="H220" s="196">
        <v>1498.5</v>
      </c>
      <c r="I220" s="197"/>
      <c r="J220" s="198">
        <f>ROUND(I220*H220,2)</f>
        <v>0</v>
      </c>
      <c r="K220" s="194" t="s">
        <v>466</v>
      </c>
      <c r="L220" s="60"/>
      <c r="M220" s="199" t="s">
        <v>22</v>
      </c>
      <c r="N220" s="205" t="s">
        <v>46</v>
      </c>
      <c r="O220" s="41"/>
      <c r="P220" s="206">
        <f>O220*H220</f>
        <v>0</v>
      </c>
      <c r="Q220" s="206">
        <v>0.00449</v>
      </c>
      <c r="R220" s="206">
        <f>Q220*H220</f>
        <v>6.728265</v>
      </c>
      <c r="S220" s="206">
        <v>0</v>
      </c>
      <c r="T220" s="207">
        <f>S220*H220</f>
        <v>0</v>
      </c>
      <c r="AR220" s="23" t="s">
        <v>266</v>
      </c>
      <c r="AT220" s="23" t="s">
        <v>208</v>
      </c>
      <c r="AU220" s="23" t="s">
        <v>84</v>
      </c>
      <c r="AY220" s="23" t="s">
        <v>205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3" t="s">
        <v>24</v>
      </c>
      <c r="BK220" s="204">
        <f>ROUND(I220*H220,2)</f>
        <v>0</v>
      </c>
      <c r="BL220" s="23" t="s">
        <v>266</v>
      </c>
      <c r="BM220" s="23" t="s">
        <v>670</v>
      </c>
    </row>
    <row r="221" spans="2:51" s="12" customFormat="1" ht="13.5">
      <c r="B221" s="220"/>
      <c r="C221" s="221"/>
      <c r="D221" s="222" t="s">
        <v>255</v>
      </c>
      <c r="E221" s="223" t="s">
        <v>22</v>
      </c>
      <c r="F221" s="224" t="s">
        <v>671</v>
      </c>
      <c r="G221" s="221"/>
      <c r="H221" s="225">
        <v>1498.5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255</v>
      </c>
      <c r="AU221" s="231" t="s">
        <v>84</v>
      </c>
      <c r="AV221" s="12" t="s">
        <v>84</v>
      </c>
      <c r="AW221" s="12" t="s">
        <v>39</v>
      </c>
      <c r="AX221" s="12" t="s">
        <v>24</v>
      </c>
      <c r="AY221" s="231" t="s">
        <v>205</v>
      </c>
    </row>
    <row r="222" spans="2:65" s="1" customFormat="1" ht="22.5" customHeight="1">
      <c r="B222" s="40"/>
      <c r="C222" s="192" t="s">
        <v>672</v>
      </c>
      <c r="D222" s="192" t="s">
        <v>208</v>
      </c>
      <c r="E222" s="193" t="s">
        <v>673</v>
      </c>
      <c r="F222" s="194" t="s">
        <v>674</v>
      </c>
      <c r="G222" s="195" t="s">
        <v>494</v>
      </c>
      <c r="H222" s="196">
        <v>1498.5</v>
      </c>
      <c r="I222" s="197"/>
      <c r="J222" s="198">
        <f>ROUND(I222*H222,2)</f>
        <v>0</v>
      </c>
      <c r="K222" s="194" t="s">
        <v>466</v>
      </c>
      <c r="L222" s="60"/>
      <c r="M222" s="199" t="s">
        <v>22</v>
      </c>
      <c r="N222" s="205" t="s">
        <v>46</v>
      </c>
      <c r="O222" s="41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23" t="s">
        <v>266</v>
      </c>
      <c r="AT222" s="23" t="s">
        <v>208</v>
      </c>
      <c r="AU222" s="23" t="s">
        <v>84</v>
      </c>
      <c r="AY222" s="23" t="s">
        <v>205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3" t="s">
        <v>24</v>
      </c>
      <c r="BK222" s="204">
        <f>ROUND(I222*H222,2)</f>
        <v>0</v>
      </c>
      <c r="BL222" s="23" t="s">
        <v>266</v>
      </c>
      <c r="BM222" s="23" t="s">
        <v>675</v>
      </c>
    </row>
    <row r="223" spans="2:65" s="1" customFormat="1" ht="22.5" customHeight="1">
      <c r="B223" s="40"/>
      <c r="C223" s="192" t="s">
        <v>676</v>
      </c>
      <c r="D223" s="192" t="s">
        <v>208</v>
      </c>
      <c r="E223" s="193" t="s">
        <v>677</v>
      </c>
      <c r="F223" s="194" t="s">
        <v>678</v>
      </c>
      <c r="G223" s="195" t="s">
        <v>485</v>
      </c>
      <c r="H223" s="196">
        <v>21.705</v>
      </c>
      <c r="I223" s="197"/>
      <c r="J223" s="198">
        <f>ROUND(I223*H223,2)</f>
        <v>0</v>
      </c>
      <c r="K223" s="194" t="s">
        <v>466</v>
      </c>
      <c r="L223" s="60"/>
      <c r="M223" s="199" t="s">
        <v>22</v>
      </c>
      <c r="N223" s="205" t="s">
        <v>46</v>
      </c>
      <c r="O223" s="41"/>
      <c r="P223" s="206">
        <f>O223*H223</f>
        <v>0</v>
      </c>
      <c r="Q223" s="206">
        <v>1.04614</v>
      </c>
      <c r="R223" s="206">
        <f>Q223*H223</f>
        <v>22.7064687</v>
      </c>
      <c r="S223" s="206">
        <v>0</v>
      </c>
      <c r="T223" s="207">
        <f>S223*H223</f>
        <v>0</v>
      </c>
      <c r="AR223" s="23" t="s">
        <v>266</v>
      </c>
      <c r="AT223" s="23" t="s">
        <v>208</v>
      </c>
      <c r="AU223" s="23" t="s">
        <v>84</v>
      </c>
      <c r="AY223" s="23" t="s">
        <v>205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24</v>
      </c>
      <c r="BK223" s="204">
        <f>ROUND(I223*H223,2)</f>
        <v>0</v>
      </c>
      <c r="BL223" s="23" t="s">
        <v>266</v>
      </c>
      <c r="BM223" s="23" t="s">
        <v>679</v>
      </c>
    </row>
    <row r="224" spans="2:51" s="12" customFormat="1" ht="13.5">
      <c r="B224" s="220"/>
      <c r="C224" s="221"/>
      <c r="D224" s="222" t="s">
        <v>255</v>
      </c>
      <c r="E224" s="223" t="s">
        <v>22</v>
      </c>
      <c r="F224" s="224" t="s">
        <v>680</v>
      </c>
      <c r="G224" s="221"/>
      <c r="H224" s="225">
        <v>21.705</v>
      </c>
      <c r="I224" s="226"/>
      <c r="J224" s="221"/>
      <c r="K224" s="221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255</v>
      </c>
      <c r="AU224" s="231" t="s">
        <v>84</v>
      </c>
      <c r="AV224" s="12" t="s">
        <v>84</v>
      </c>
      <c r="AW224" s="12" t="s">
        <v>39</v>
      </c>
      <c r="AX224" s="12" t="s">
        <v>24</v>
      </c>
      <c r="AY224" s="231" t="s">
        <v>205</v>
      </c>
    </row>
    <row r="225" spans="2:65" s="1" customFormat="1" ht="31.5" customHeight="1">
      <c r="B225" s="40"/>
      <c r="C225" s="192" t="s">
        <v>681</v>
      </c>
      <c r="D225" s="192" t="s">
        <v>208</v>
      </c>
      <c r="E225" s="193" t="s">
        <v>682</v>
      </c>
      <c r="F225" s="194" t="s">
        <v>683</v>
      </c>
      <c r="G225" s="195" t="s">
        <v>494</v>
      </c>
      <c r="H225" s="196">
        <v>84.033</v>
      </c>
      <c r="I225" s="197"/>
      <c r="J225" s="198">
        <f>ROUND(I225*H225,2)</f>
        <v>0</v>
      </c>
      <c r="K225" s="194" t="s">
        <v>466</v>
      </c>
      <c r="L225" s="60"/>
      <c r="M225" s="199" t="s">
        <v>22</v>
      </c>
      <c r="N225" s="205" t="s">
        <v>46</v>
      </c>
      <c r="O225" s="41"/>
      <c r="P225" s="206">
        <f>O225*H225</f>
        <v>0</v>
      </c>
      <c r="Q225" s="206">
        <v>0.06982</v>
      </c>
      <c r="R225" s="206">
        <f>Q225*H225</f>
        <v>5.86718406</v>
      </c>
      <c r="S225" s="206">
        <v>0</v>
      </c>
      <c r="T225" s="207">
        <f>S225*H225</f>
        <v>0</v>
      </c>
      <c r="AR225" s="23" t="s">
        <v>266</v>
      </c>
      <c r="AT225" s="23" t="s">
        <v>208</v>
      </c>
      <c r="AU225" s="23" t="s">
        <v>84</v>
      </c>
      <c r="AY225" s="23" t="s">
        <v>205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3" t="s">
        <v>24</v>
      </c>
      <c r="BK225" s="204">
        <f>ROUND(I225*H225,2)</f>
        <v>0</v>
      </c>
      <c r="BL225" s="23" t="s">
        <v>266</v>
      </c>
      <c r="BM225" s="23" t="s">
        <v>684</v>
      </c>
    </row>
    <row r="226" spans="2:51" s="12" customFormat="1" ht="13.5">
      <c r="B226" s="220"/>
      <c r="C226" s="221"/>
      <c r="D226" s="210" t="s">
        <v>255</v>
      </c>
      <c r="E226" s="232" t="s">
        <v>22</v>
      </c>
      <c r="F226" s="233" t="s">
        <v>685</v>
      </c>
      <c r="G226" s="221"/>
      <c r="H226" s="234">
        <v>18.704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255</v>
      </c>
      <c r="AU226" s="231" t="s">
        <v>84</v>
      </c>
      <c r="AV226" s="12" t="s">
        <v>84</v>
      </c>
      <c r="AW226" s="12" t="s">
        <v>39</v>
      </c>
      <c r="AX226" s="12" t="s">
        <v>75</v>
      </c>
      <c r="AY226" s="231" t="s">
        <v>205</v>
      </c>
    </row>
    <row r="227" spans="2:51" s="12" customFormat="1" ht="13.5">
      <c r="B227" s="220"/>
      <c r="C227" s="221"/>
      <c r="D227" s="210" t="s">
        <v>255</v>
      </c>
      <c r="E227" s="232" t="s">
        <v>22</v>
      </c>
      <c r="F227" s="233" t="s">
        <v>686</v>
      </c>
      <c r="G227" s="221"/>
      <c r="H227" s="234">
        <v>17.132</v>
      </c>
      <c r="I227" s="226"/>
      <c r="J227" s="221"/>
      <c r="K227" s="221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255</v>
      </c>
      <c r="AU227" s="231" t="s">
        <v>84</v>
      </c>
      <c r="AV227" s="12" t="s">
        <v>84</v>
      </c>
      <c r="AW227" s="12" t="s">
        <v>39</v>
      </c>
      <c r="AX227" s="12" t="s">
        <v>75</v>
      </c>
      <c r="AY227" s="231" t="s">
        <v>205</v>
      </c>
    </row>
    <row r="228" spans="2:51" s="12" customFormat="1" ht="13.5">
      <c r="B228" s="220"/>
      <c r="C228" s="221"/>
      <c r="D228" s="210" t="s">
        <v>255</v>
      </c>
      <c r="E228" s="232" t="s">
        <v>22</v>
      </c>
      <c r="F228" s="233" t="s">
        <v>687</v>
      </c>
      <c r="G228" s="221"/>
      <c r="H228" s="234">
        <v>8.84</v>
      </c>
      <c r="I228" s="226"/>
      <c r="J228" s="221"/>
      <c r="K228" s="221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255</v>
      </c>
      <c r="AU228" s="231" t="s">
        <v>84</v>
      </c>
      <c r="AV228" s="12" t="s">
        <v>84</v>
      </c>
      <c r="AW228" s="12" t="s">
        <v>39</v>
      </c>
      <c r="AX228" s="12" t="s">
        <v>75</v>
      </c>
      <c r="AY228" s="231" t="s">
        <v>205</v>
      </c>
    </row>
    <row r="229" spans="2:51" s="12" customFormat="1" ht="13.5">
      <c r="B229" s="220"/>
      <c r="C229" s="221"/>
      <c r="D229" s="210" t="s">
        <v>255</v>
      </c>
      <c r="E229" s="232" t="s">
        <v>22</v>
      </c>
      <c r="F229" s="233" t="s">
        <v>688</v>
      </c>
      <c r="G229" s="221"/>
      <c r="H229" s="234">
        <v>15.708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255</v>
      </c>
      <c r="AU229" s="231" t="s">
        <v>84</v>
      </c>
      <c r="AV229" s="12" t="s">
        <v>84</v>
      </c>
      <c r="AW229" s="12" t="s">
        <v>39</v>
      </c>
      <c r="AX229" s="12" t="s">
        <v>75</v>
      </c>
      <c r="AY229" s="231" t="s">
        <v>205</v>
      </c>
    </row>
    <row r="230" spans="2:51" s="12" customFormat="1" ht="13.5">
      <c r="B230" s="220"/>
      <c r="C230" s="221"/>
      <c r="D230" s="210" t="s">
        <v>255</v>
      </c>
      <c r="E230" s="232" t="s">
        <v>22</v>
      </c>
      <c r="F230" s="233" t="s">
        <v>689</v>
      </c>
      <c r="G230" s="221"/>
      <c r="H230" s="234">
        <v>11.954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255</v>
      </c>
      <c r="AU230" s="231" t="s">
        <v>84</v>
      </c>
      <c r="AV230" s="12" t="s">
        <v>84</v>
      </c>
      <c r="AW230" s="12" t="s">
        <v>39</v>
      </c>
      <c r="AX230" s="12" t="s">
        <v>75</v>
      </c>
      <c r="AY230" s="231" t="s">
        <v>205</v>
      </c>
    </row>
    <row r="231" spans="2:51" s="12" customFormat="1" ht="13.5">
      <c r="B231" s="220"/>
      <c r="C231" s="221"/>
      <c r="D231" s="210" t="s">
        <v>255</v>
      </c>
      <c r="E231" s="232" t="s">
        <v>22</v>
      </c>
      <c r="F231" s="233" t="s">
        <v>690</v>
      </c>
      <c r="G231" s="221"/>
      <c r="H231" s="234">
        <v>11.695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255</v>
      </c>
      <c r="AU231" s="231" t="s">
        <v>84</v>
      </c>
      <c r="AV231" s="12" t="s">
        <v>84</v>
      </c>
      <c r="AW231" s="12" t="s">
        <v>39</v>
      </c>
      <c r="AX231" s="12" t="s">
        <v>75</v>
      </c>
      <c r="AY231" s="231" t="s">
        <v>205</v>
      </c>
    </row>
    <row r="232" spans="2:51" s="13" customFormat="1" ht="13.5">
      <c r="B232" s="248"/>
      <c r="C232" s="249"/>
      <c r="D232" s="222" t="s">
        <v>255</v>
      </c>
      <c r="E232" s="250" t="s">
        <v>22</v>
      </c>
      <c r="F232" s="251" t="s">
        <v>568</v>
      </c>
      <c r="G232" s="249"/>
      <c r="H232" s="252">
        <v>84.033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255</v>
      </c>
      <c r="AU232" s="258" t="s">
        <v>84</v>
      </c>
      <c r="AV232" s="13" t="s">
        <v>266</v>
      </c>
      <c r="AW232" s="13" t="s">
        <v>39</v>
      </c>
      <c r="AX232" s="13" t="s">
        <v>24</v>
      </c>
      <c r="AY232" s="258" t="s">
        <v>205</v>
      </c>
    </row>
    <row r="233" spans="2:65" s="1" customFormat="1" ht="31.5" customHeight="1">
      <c r="B233" s="40"/>
      <c r="C233" s="192" t="s">
        <v>691</v>
      </c>
      <c r="D233" s="192" t="s">
        <v>208</v>
      </c>
      <c r="E233" s="193" t="s">
        <v>692</v>
      </c>
      <c r="F233" s="194" t="s">
        <v>693</v>
      </c>
      <c r="G233" s="195" t="s">
        <v>494</v>
      </c>
      <c r="H233" s="196">
        <v>576.771</v>
      </c>
      <c r="I233" s="197"/>
      <c r="J233" s="198">
        <f>ROUND(I233*H233,2)</f>
        <v>0</v>
      </c>
      <c r="K233" s="194" t="s">
        <v>466</v>
      </c>
      <c r="L233" s="60"/>
      <c r="M233" s="199" t="s">
        <v>22</v>
      </c>
      <c r="N233" s="205" t="s">
        <v>46</v>
      </c>
      <c r="O233" s="41"/>
      <c r="P233" s="206">
        <f>O233*H233</f>
        <v>0</v>
      </c>
      <c r="Q233" s="206">
        <v>0.08707</v>
      </c>
      <c r="R233" s="206">
        <f>Q233*H233</f>
        <v>50.21945096999999</v>
      </c>
      <c r="S233" s="206">
        <v>0</v>
      </c>
      <c r="T233" s="207">
        <f>S233*H233</f>
        <v>0</v>
      </c>
      <c r="AR233" s="23" t="s">
        <v>266</v>
      </c>
      <c r="AT233" s="23" t="s">
        <v>208</v>
      </c>
      <c r="AU233" s="23" t="s">
        <v>84</v>
      </c>
      <c r="AY233" s="23" t="s">
        <v>205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3" t="s">
        <v>24</v>
      </c>
      <c r="BK233" s="204">
        <f>ROUND(I233*H233,2)</f>
        <v>0</v>
      </c>
      <c r="BL233" s="23" t="s">
        <v>266</v>
      </c>
      <c r="BM233" s="23" t="s">
        <v>694</v>
      </c>
    </row>
    <row r="234" spans="2:51" s="12" customFormat="1" ht="13.5">
      <c r="B234" s="220"/>
      <c r="C234" s="221"/>
      <c r="D234" s="210" t="s">
        <v>255</v>
      </c>
      <c r="E234" s="232" t="s">
        <v>22</v>
      </c>
      <c r="F234" s="233" t="s">
        <v>695</v>
      </c>
      <c r="G234" s="221"/>
      <c r="H234" s="234">
        <v>35.758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255</v>
      </c>
      <c r="AU234" s="231" t="s">
        <v>84</v>
      </c>
      <c r="AV234" s="12" t="s">
        <v>84</v>
      </c>
      <c r="AW234" s="12" t="s">
        <v>39</v>
      </c>
      <c r="AX234" s="12" t="s">
        <v>75</v>
      </c>
      <c r="AY234" s="231" t="s">
        <v>205</v>
      </c>
    </row>
    <row r="235" spans="2:51" s="12" customFormat="1" ht="13.5">
      <c r="B235" s="220"/>
      <c r="C235" s="221"/>
      <c r="D235" s="210" t="s">
        <v>255</v>
      </c>
      <c r="E235" s="232" t="s">
        <v>22</v>
      </c>
      <c r="F235" s="233" t="s">
        <v>696</v>
      </c>
      <c r="G235" s="221"/>
      <c r="H235" s="234">
        <v>55.148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255</v>
      </c>
      <c r="AU235" s="231" t="s">
        <v>84</v>
      </c>
      <c r="AV235" s="12" t="s">
        <v>84</v>
      </c>
      <c r="AW235" s="12" t="s">
        <v>39</v>
      </c>
      <c r="AX235" s="12" t="s">
        <v>75</v>
      </c>
      <c r="AY235" s="231" t="s">
        <v>205</v>
      </c>
    </row>
    <row r="236" spans="2:51" s="12" customFormat="1" ht="13.5">
      <c r="B236" s="220"/>
      <c r="C236" s="221"/>
      <c r="D236" s="210" t="s">
        <v>255</v>
      </c>
      <c r="E236" s="232" t="s">
        <v>22</v>
      </c>
      <c r="F236" s="233" t="s">
        <v>697</v>
      </c>
      <c r="G236" s="221"/>
      <c r="H236" s="234">
        <v>12.461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255</v>
      </c>
      <c r="AU236" s="231" t="s">
        <v>84</v>
      </c>
      <c r="AV236" s="12" t="s">
        <v>84</v>
      </c>
      <c r="AW236" s="12" t="s">
        <v>39</v>
      </c>
      <c r="AX236" s="12" t="s">
        <v>75</v>
      </c>
      <c r="AY236" s="231" t="s">
        <v>205</v>
      </c>
    </row>
    <row r="237" spans="2:51" s="12" customFormat="1" ht="13.5">
      <c r="B237" s="220"/>
      <c r="C237" s="221"/>
      <c r="D237" s="210" t="s">
        <v>255</v>
      </c>
      <c r="E237" s="232" t="s">
        <v>22</v>
      </c>
      <c r="F237" s="233" t="s">
        <v>698</v>
      </c>
      <c r="G237" s="221"/>
      <c r="H237" s="234">
        <v>5.742</v>
      </c>
      <c r="I237" s="226"/>
      <c r="J237" s="221"/>
      <c r="K237" s="221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255</v>
      </c>
      <c r="AU237" s="231" t="s">
        <v>84</v>
      </c>
      <c r="AV237" s="12" t="s">
        <v>84</v>
      </c>
      <c r="AW237" s="12" t="s">
        <v>39</v>
      </c>
      <c r="AX237" s="12" t="s">
        <v>75</v>
      </c>
      <c r="AY237" s="231" t="s">
        <v>205</v>
      </c>
    </row>
    <row r="238" spans="2:51" s="12" customFormat="1" ht="13.5">
      <c r="B238" s="220"/>
      <c r="C238" s="221"/>
      <c r="D238" s="210" t="s">
        <v>255</v>
      </c>
      <c r="E238" s="232" t="s">
        <v>22</v>
      </c>
      <c r="F238" s="233" t="s">
        <v>699</v>
      </c>
      <c r="G238" s="221"/>
      <c r="H238" s="234">
        <v>123.872</v>
      </c>
      <c r="I238" s="226"/>
      <c r="J238" s="221"/>
      <c r="K238" s="221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255</v>
      </c>
      <c r="AU238" s="231" t="s">
        <v>84</v>
      </c>
      <c r="AV238" s="12" t="s">
        <v>84</v>
      </c>
      <c r="AW238" s="12" t="s">
        <v>39</v>
      </c>
      <c r="AX238" s="12" t="s">
        <v>75</v>
      </c>
      <c r="AY238" s="231" t="s">
        <v>205</v>
      </c>
    </row>
    <row r="239" spans="2:51" s="12" customFormat="1" ht="13.5">
      <c r="B239" s="220"/>
      <c r="C239" s="221"/>
      <c r="D239" s="210" t="s">
        <v>255</v>
      </c>
      <c r="E239" s="232" t="s">
        <v>22</v>
      </c>
      <c r="F239" s="233" t="s">
        <v>700</v>
      </c>
      <c r="G239" s="221"/>
      <c r="H239" s="234">
        <v>37.353</v>
      </c>
      <c r="I239" s="226"/>
      <c r="J239" s="221"/>
      <c r="K239" s="221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255</v>
      </c>
      <c r="AU239" s="231" t="s">
        <v>84</v>
      </c>
      <c r="AV239" s="12" t="s">
        <v>84</v>
      </c>
      <c r="AW239" s="12" t="s">
        <v>39</v>
      </c>
      <c r="AX239" s="12" t="s">
        <v>75</v>
      </c>
      <c r="AY239" s="231" t="s">
        <v>205</v>
      </c>
    </row>
    <row r="240" spans="2:51" s="12" customFormat="1" ht="13.5">
      <c r="B240" s="220"/>
      <c r="C240" s="221"/>
      <c r="D240" s="210" t="s">
        <v>255</v>
      </c>
      <c r="E240" s="232" t="s">
        <v>22</v>
      </c>
      <c r="F240" s="233" t="s">
        <v>701</v>
      </c>
      <c r="G240" s="221"/>
      <c r="H240" s="234">
        <v>189.713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255</v>
      </c>
      <c r="AU240" s="231" t="s">
        <v>84</v>
      </c>
      <c r="AV240" s="12" t="s">
        <v>84</v>
      </c>
      <c r="AW240" s="12" t="s">
        <v>39</v>
      </c>
      <c r="AX240" s="12" t="s">
        <v>75</v>
      </c>
      <c r="AY240" s="231" t="s">
        <v>205</v>
      </c>
    </row>
    <row r="241" spans="2:51" s="12" customFormat="1" ht="13.5">
      <c r="B241" s="220"/>
      <c r="C241" s="221"/>
      <c r="D241" s="210" t="s">
        <v>255</v>
      </c>
      <c r="E241" s="232" t="s">
        <v>22</v>
      </c>
      <c r="F241" s="233" t="s">
        <v>702</v>
      </c>
      <c r="G241" s="221"/>
      <c r="H241" s="234">
        <v>45.188</v>
      </c>
      <c r="I241" s="226"/>
      <c r="J241" s="221"/>
      <c r="K241" s="221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255</v>
      </c>
      <c r="AU241" s="231" t="s">
        <v>84</v>
      </c>
      <c r="AV241" s="12" t="s">
        <v>84</v>
      </c>
      <c r="AW241" s="12" t="s">
        <v>39</v>
      </c>
      <c r="AX241" s="12" t="s">
        <v>75</v>
      </c>
      <c r="AY241" s="231" t="s">
        <v>205</v>
      </c>
    </row>
    <row r="242" spans="2:51" s="12" customFormat="1" ht="13.5">
      <c r="B242" s="220"/>
      <c r="C242" s="221"/>
      <c r="D242" s="210" t="s">
        <v>255</v>
      </c>
      <c r="E242" s="232" t="s">
        <v>22</v>
      </c>
      <c r="F242" s="233" t="s">
        <v>703</v>
      </c>
      <c r="G242" s="221"/>
      <c r="H242" s="234">
        <v>-24.195</v>
      </c>
      <c r="I242" s="226"/>
      <c r="J242" s="221"/>
      <c r="K242" s="221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255</v>
      </c>
      <c r="AU242" s="231" t="s">
        <v>84</v>
      </c>
      <c r="AV242" s="12" t="s">
        <v>84</v>
      </c>
      <c r="AW242" s="12" t="s">
        <v>39</v>
      </c>
      <c r="AX242" s="12" t="s">
        <v>75</v>
      </c>
      <c r="AY242" s="231" t="s">
        <v>205</v>
      </c>
    </row>
    <row r="243" spans="2:51" s="12" customFormat="1" ht="13.5">
      <c r="B243" s="220"/>
      <c r="C243" s="221"/>
      <c r="D243" s="210" t="s">
        <v>255</v>
      </c>
      <c r="E243" s="232" t="s">
        <v>22</v>
      </c>
      <c r="F243" s="233" t="s">
        <v>704</v>
      </c>
      <c r="G243" s="221"/>
      <c r="H243" s="234">
        <v>76.976</v>
      </c>
      <c r="I243" s="226"/>
      <c r="J243" s="221"/>
      <c r="K243" s="221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255</v>
      </c>
      <c r="AU243" s="231" t="s">
        <v>84</v>
      </c>
      <c r="AV243" s="12" t="s">
        <v>84</v>
      </c>
      <c r="AW243" s="12" t="s">
        <v>39</v>
      </c>
      <c r="AX243" s="12" t="s">
        <v>75</v>
      </c>
      <c r="AY243" s="231" t="s">
        <v>205</v>
      </c>
    </row>
    <row r="244" spans="2:51" s="12" customFormat="1" ht="13.5">
      <c r="B244" s="220"/>
      <c r="C244" s="221"/>
      <c r="D244" s="210" t="s">
        <v>255</v>
      </c>
      <c r="E244" s="232" t="s">
        <v>22</v>
      </c>
      <c r="F244" s="233" t="s">
        <v>705</v>
      </c>
      <c r="G244" s="221"/>
      <c r="H244" s="234">
        <v>18.755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255</v>
      </c>
      <c r="AU244" s="231" t="s">
        <v>84</v>
      </c>
      <c r="AV244" s="12" t="s">
        <v>84</v>
      </c>
      <c r="AW244" s="12" t="s">
        <v>39</v>
      </c>
      <c r="AX244" s="12" t="s">
        <v>75</v>
      </c>
      <c r="AY244" s="231" t="s">
        <v>205</v>
      </c>
    </row>
    <row r="245" spans="2:51" s="13" customFormat="1" ht="13.5">
      <c r="B245" s="248"/>
      <c r="C245" s="249"/>
      <c r="D245" s="222" t="s">
        <v>255</v>
      </c>
      <c r="E245" s="250" t="s">
        <v>22</v>
      </c>
      <c r="F245" s="251" t="s">
        <v>568</v>
      </c>
      <c r="G245" s="249"/>
      <c r="H245" s="252">
        <v>576.771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255</v>
      </c>
      <c r="AU245" s="258" t="s">
        <v>84</v>
      </c>
      <c r="AV245" s="13" t="s">
        <v>266</v>
      </c>
      <c r="AW245" s="13" t="s">
        <v>39</v>
      </c>
      <c r="AX245" s="13" t="s">
        <v>24</v>
      </c>
      <c r="AY245" s="258" t="s">
        <v>205</v>
      </c>
    </row>
    <row r="246" spans="2:65" s="1" customFormat="1" ht="31.5" customHeight="1">
      <c r="B246" s="40"/>
      <c r="C246" s="192" t="s">
        <v>706</v>
      </c>
      <c r="D246" s="192" t="s">
        <v>208</v>
      </c>
      <c r="E246" s="193" t="s">
        <v>707</v>
      </c>
      <c r="F246" s="194" t="s">
        <v>708</v>
      </c>
      <c r="G246" s="195" t="s">
        <v>494</v>
      </c>
      <c r="H246" s="196">
        <v>442.386</v>
      </c>
      <c r="I246" s="197"/>
      <c r="J246" s="198">
        <f>ROUND(I246*H246,2)</f>
        <v>0</v>
      </c>
      <c r="K246" s="194" t="s">
        <v>466</v>
      </c>
      <c r="L246" s="60"/>
      <c r="M246" s="199" t="s">
        <v>22</v>
      </c>
      <c r="N246" s="205" t="s">
        <v>46</v>
      </c>
      <c r="O246" s="41"/>
      <c r="P246" s="206">
        <f>O246*H246</f>
        <v>0</v>
      </c>
      <c r="Q246" s="206">
        <v>0.10422</v>
      </c>
      <c r="R246" s="206">
        <f>Q246*H246</f>
        <v>46.10546892</v>
      </c>
      <c r="S246" s="206">
        <v>0</v>
      </c>
      <c r="T246" s="207">
        <f>S246*H246</f>
        <v>0</v>
      </c>
      <c r="AR246" s="23" t="s">
        <v>266</v>
      </c>
      <c r="AT246" s="23" t="s">
        <v>208</v>
      </c>
      <c r="AU246" s="23" t="s">
        <v>84</v>
      </c>
      <c r="AY246" s="23" t="s">
        <v>205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24</v>
      </c>
      <c r="BK246" s="204">
        <f>ROUND(I246*H246,2)</f>
        <v>0</v>
      </c>
      <c r="BL246" s="23" t="s">
        <v>266</v>
      </c>
      <c r="BM246" s="23" t="s">
        <v>709</v>
      </c>
    </row>
    <row r="247" spans="2:51" s="12" customFormat="1" ht="13.5">
      <c r="B247" s="220"/>
      <c r="C247" s="221"/>
      <c r="D247" s="210" t="s">
        <v>255</v>
      </c>
      <c r="E247" s="232" t="s">
        <v>22</v>
      </c>
      <c r="F247" s="233" t="s">
        <v>710</v>
      </c>
      <c r="G247" s="221"/>
      <c r="H247" s="234">
        <v>13.709</v>
      </c>
      <c r="I247" s="226"/>
      <c r="J247" s="221"/>
      <c r="K247" s="221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255</v>
      </c>
      <c r="AU247" s="231" t="s">
        <v>84</v>
      </c>
      <c r="AV247" s="12" t="s">
        <v>84</v>
      </c>
      <c r="AW247" s="12" t="s">
        <v>39</v>
      </c>
      <c r="AX247" s="12" t="s">
        <v>75</v>
      </c>
      <c r="AY247" s="231" t="s">
        <v>205</v>
      </c>
    </row>
    <row r="248" spans="2:51" s="12" customFormat="1" ht="13.5">
      <c r="B248" s="220"/>
      <c r="C248" s="221"/>
      <c r="D248" s="210" t="s">
        <v>255</v>
      </c>
      <c r="E248" s="232" t="s">
        <v>22</v>
      </c>
      <c r="F248" s="233" t="s">
        <v>711</v>
      </c>
      <c r="G248" s="221"/>
      <c r="H248" s="234">
        <v>57.511</v>
      </c>
      <c r="I248" s="226"/>
      <c r="J248" s="221"/>
      <c r="K248" s="221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255</v>
      </c>
      <c r="AU248" s="231" t="s">
        <v>84</v>
      </c>
      <c r="AV248" s="12" t="s">
        <v>84</v>
      </c>
      <c r="AW248" s="12" t="s">
        <v>39</v>
      </c>
      <c r="AX248" s="12" t="s">
        <v>75</v>
      </c>
      <c r="AY248" s="231" t="s">
        <v>205</v>
      </c>
    </row>
    <row r="249" spans="2:51" s="12" customFormat="1" ht="13.5">
      <c r="B249" s="220"/>
      <c r="C249" s="221"/>
      <c r="D249" s="210" t="s">
        <v>255</v>
      </c>
      <c r="E249" s="232" t="s">
        <v>22</v>
      </c>
      <c r="F249" s="233" t="s">
        <v>712</v>
      </c>
      <c r="G249" s="221"/>
      <c r="H249" s="234">
        <v>-7.486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255</v>
      </c>
      <c r="AU249" s="231" t="s">
        <v>84</v>
      </c>
      <c r="AV249" s="12" t="s">
        <v>84</v>
      </c>
      <c r="AW249" s="12" t="s">
        <v>39</v>
      </c>
      <c r="AX249" s="12" t="s">
        <v>75</v>
      </c>
      <c r="AY249" s="231" t="s">
        <v>205</v>
      </c>
    </row>
    <row r="250" spans="2:51" s="12" customFormat="1" ht="13.5">
      <c r="B250" s="220"/>
      <c r="C250" s="221"/>
      <c r="D250" s="210" t="s">
        <v>255</v>
      </c>
      <c r="E250" s="232" t="s">
        <v>22</v>
      </c>
      <c r="F250" s="233" t="s">
        <v>713</v>
      </c>
      <c r="G250" s="221"/>
      <c r="H250" s="234">
        <v>107.282</v>
      </c>
      <c r="I250" s="226"/>
      <c r="J250" s="221"/>
      <c r="K250" s="221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255</v>
      </c>
      <c r="AU250" s="231" t="s">
        <v>84</v>
      </c>
      <c r="AV250" s="12" t="s">
        <v>84</v>
      </c>
      <c r="AW250" s="12" t="s">
        <v>39</v>
      </c>
      <c r="AX250" s="12" t="s">
        <v>75</v>
      </c>
      <c r="AY250" s="231" t="s">
        <v>205</v>
      </c>
    </row>
    <row r="251" spans="2:51" s="12" customFormat="1" ht="13.5">
      <c r="B251" s="220"/>
      <c r="C251" s="221"/>
      <c r="D251" s="210" t="s">
        <v>255</v>
      </c>
      <c r="E251" s="232" t="s">
        <v>22</v>
      </c>
      <c r="F251" s="233" t="s">
        <v>714</v>
      </c>
      <c r="G251" s="221"/>
      <c r="H251" s="234">
        <v>81.325</v>
      </c>
      <c r="I251" s="226"/>
      <c r="J251" s="221"/>
      <c r="K251" s="221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255</v>
      </c>
      <c r="AU251" s="231" t="s">
        <v>84</v>
      </c>
      <c r="AV251" s="12" t="s">
        <v>84</v>
      </c>
      <c r="AW251" s="12" t="s">
        <v>39</v>
      </c>
      <c r="AX251" s="12" t="s">
        <v>75</v>
      </c>
      <c r="AY251" s="231" t="s">
        <v>205</v>
      </c>
    </row>
    <row r="252" spans="2:51" s="12" customFormat="1" ht="13.5">
      <c r="B252" s="220"/>
      <c r="C252" s="221"/>
      <c r="D252" s="210" t="s">
        <v>255</v>
      </c>
      <c r="E252" s="232" t="s">
        <v>22</v>
      </c>
      <c r="F252" s="233" t="s">
        <v>715</v>
      </c>
      <c r="G252" s="221"/>
      <c r="H252" s="234">
        <v>199.304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255</v>
      </c>
      <c r="AU252" s="231" t="s">
        <v>84</v>
      </c>
      <c r="AV252" s="12" t="s">
        <v>84</v>
      </c>
      <c r="AW252" s="12" t="s">
        <v>39</v>
      </c>
      <c r="AX252" s="12" t="s">
        <v>75</v>
      </c>
      <c r="AY252" s="231" t="s">
        <v>205</v>
      </c>
    </row>
    <row r="253" spans="2:51" s="12" customFormat="1" ht="13.5">
      <c r="B253" s="220"/>
      <c r="C253" s="221"/>
      <c r="D253" s="210" t="s">
        <v>255</v>
      </c>
      <c r="E253" s="232" t="s">
        <v>22</v>
      </c>
      <c r="F253" s="233" t="s">
        <v>716</v>
      </c>
      <c r="G253" s="221"/>
      <c r="H253" s="234">
        <v>-9.259</v>
      </c>
      <c r="I253" s="226"/>
      <c r="J253" s="221"/>
      <c r="K253" s="221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255</v>
      </c>
      <c r="AU253" s="231" t="s">
        <v>84</v>
      </c>
      <c r="AV253" s="12" t="s">
        <v>84</v>
      </c>
      <c r="AW253" s="12" t="s">
        <v>39</v>
      </c>
      <c r="AX253" s="12" t="s">
        <v>75</v>
      </c>
      <c r="AY253" s="231" t="s">
        <v>205</v>
      </c>
    </row>
    <row r="254" spans="2:51" s="13" customFormat="1" ht="13.5">
      <c r="B254" s="248"/>
      <c r="C254" s="249"/>
      <c r="D254" s="222" t="s">
        <v>255</v>
      </c>
      <c r="E254" s="250" t="s">
        <v>22</v>
      </c>
      <c r="F254" s="251" t="s">
        <v>568</v>
      </c>
      <c r="G254" s="249"/>
      <c r="H254" s="252">
        <v>442.386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255</v>
      </c>
      <c r="AU254" s="258" t="s">
        <v>84</v>
      </c>
      <c r="AV254" s="13" t="s">
        <v>266</v>
      </c>
      <c r="AW254" s="13" t="s">
        <v>39</v>
      </c>
      <c r="AX254" s="13" t="s">
        <v>24</v>
      </c>
      <c r="AY254" s="258" t="s">
        <v>205</v>
      </c>
    </row>
    <row r="255" spans="2:65" s="1" customFormat="1" ht="31.5" customHeight="1">
      <c r="B255" s="40"/>
      <c r="C255" s="192" t="s">
        <v>717</v>
      </c>
      <c r="D255" s="192" t="s">
        <v>208</v>
      </c>
      <c r="E255" s="193" t="s">
        <v>707</v>
      </c>
      <c r="F255" s="194" t="s">
        <v>708</v>
      </c>
      <c r="G255" s="195" t="s">
        <v>494</v>
      </c>
      <c r="H255" s="196">
        <v>42.384</v>
      </c>
      <c r="I255" s="197"/>
      <c r="J255" s="198">
        <f>ROUND(I255*H255,2)</f>
        <v>0</v>
      </c>
      <c r="K255" s="194" t="s">
        <v>466</v>
      </c>
      <c r="L255" s="60"/>
      <c r="M255" s="199" t="s">
        <v>22</v>
      </c>
      <c r="N255" s="205" t="s">
        <v>46</v>
      </c>
      <c r="O255" s="41"/>
      <c r="P255" s="206">
        <f>O255*H255</f>
        <v>0</v>
      </c>
      <c r="Q255" s="206">
        <v>0.10422</v>
      </c>
      <c r="R255" s="206">
        <f>Q255*H255</f>
        <v>4.4172604799999995</v>
      </c>
      <c r="S255" s="206">
        <v>0</v>
      </c>
      <c r="T255" s="207">
        <f>S255*H255</f>
        <v>0</v>
      </c>
      <c r="AR255" s="23" t="s">
        <v>266</v>
      </c>
      <c r="AT255" s="23" t="s">
        <v>208</v>
      </c>
      <c r="AU255" s="23" t="s">
        <v>84</v>
      </c>
      <c r="AY255" s="23" t="s">
        <v>205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24</v>
      </c>
      <c r="BK255" s="204">
        <f>ROUND(I255*H255,2)</f>
        <v>0</v>
      </c>
      <c r="BL255" s="23" t="s">
        <v>266</v>
      </c>
      <c r="BM255" s="23" t="s">
        <v>718</v>
      </c>
    </row>
    <row r="256" spans="2:51" s="11" customFormat="1" ht="13.5">
      <c r="B256" s="208"/>
      <c r="C256" s="209"/>
      <c r="D256" s="210" t="s">
        <v>255</v>
      </c>
      <c r="E256" s="211" t="s">
        <v>22</v>
      </c>
      <c r="F256" s="212" t="s">
        <v>719</v>
      </c>
      <c r="G256" s="209"/>
      <c r="H256" s="213" t="s">
        <v>22</v>
      </c>
      <c r="I256" s="214"/>
      <c r="J256" s="209"/>
      <c r="K256" s="209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255</v>
      </c>
      <c r="AU256" s="219" t="s">
        <v>84</v>
      </c>
      <c r="AV256" s="11" t="s">
        <v>24</v>
      </c>
      <c r="AW256" s="11" t="s">
        <v>39</v>
      </c>
      <c r="AX256" s="11" t="s">
        <v>75</v>
      </c>
      <c r="AY256" s="219" t="s">
        <v>205</v>
      </c>
    </row>
    <row r="257" spans="2:51" s="12" customFormat="1" ht="13.5">
      <c r="B257" s="220"/>
      <c r="C257" s="221"/>
      <c r="D257" s="210" t="s">
        <v>255</v>
      </c>
      <c r="E257" s="232" t="s">
        <v>22</v>
      </c>
      <c r="F257" s="233" t="s">
        <v>720</v>
      </c>
      <c r="G257" s="221"/>
      <c r="H257" s="234">
        <v>13.38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255</v>
      </c>
      <c r="AU257" s="231" t="s">
        <v>84</v>
      </c>
      <c r="AV257" s="12" t="s">
        <v>84</v>
      </c>
      <c r="AW257" s="12" t="s">
        <v>39</v>
      </c>
      <c r="AX257" s="12" t="s">
        <v>75</v>
      </c>
      <c r="AY257" s="231" t="s">
        <v>205</v>
      </c>
    </row>
    <row r="258" spans="2:51" s="12" customFormat="1" ht="13.5">
      <c r="B258" s="220"/>
      <c r="C258" s="221"/>
      <c r="D258" s="210" t="s">
        <v>255</v>
      </c>
      <c r="E258" s="232" t="s">
        <v>22</v>
      </c>
      <c r="F258" s="233" t="s">
        <v>721</v>
      </c>
      <c r="G258" s="221"/>
      <c r="H258" s="234">
        <v>10.338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255</v>
      </c>
      <c r="AU258" s="231" t="s">
        <v>84</v>
      </c>
      <c r="AV258" s="12" t="s">
        <v>84</v>
      </c>
      <c r="AW258" s="12" t="s">
        <v>39</v>
      </c>
      <c r="AX258" s="12" t="s">
        <v>75</v>
      </c>
      <c r="AY258" s="231" t="s">
        <v>205</v>
      </c>
    </row>
    <row r="259" spans="2:51" s="12" customFormat="1" ht="13.5">
      <c r="B259" s="220"/>
      <c r="C259" s="221"/>
      <c r="D259" s="210" t="s">
        <v>255</v>
      </c>
      <c r="E259" s="232" t="s">
        <v>22</v>
      </c>
      <c r="F259" s="233" t="s">
        <v>722</v>
      </c>
      <c r="G259" s="221"/>
      <c r="H259" s="234">
        <v>2.364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255</v>
      </c>
      <c r="AU259" s="231" t="s">
        <v>84</v>
      </c>
      <c r="AV259" s="12" t="s">
        <v>84</v>
      </c>
      <c r="AW259" s="12" t="s">
        <v>39</v>
      </c>
      <c r="AX259" s="12" t="s">
        <v>75</v>
      </c>
      <c r="AY259" s="231" t="s">
        <v>205</v>
      </c>
    </row>
    <row r="260" spans="2:51" s="12" customFormat="1" ht="13.5">
      <c r="B260" s="220"/>
      <c r="C260" s="221"/>
      <c r="D260" s="210" t="s">
        <v>255</v>
      </c>
      <c r="E260" s="232" t="s">
        <v>22</v>
      </c>
      <c r="F260" s="233" t="s">
        <v>723</v>
      </c>
      <c r="G260" s="221"/>
      <c r="H260" s="234">
        <v>11.64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255</v>
      </c>
      <c r="AU260" s="231" t="s">
        <v>84</v>
      </c>
      <c r="AV260" s="12" t="s">
        <v>84</v>
      </c>
      <c r="AW260" s="12" t="s">
        <v>39</v>
      </c>
      <c r="AX260" s="12" t="s">
        <v>75</v>
      </c>
      <c r="AY260" s="231" t="s">
        <v>205</v>
      </c>
    </row>
    <row r="261" spans="2:51" s="12" customFormat="1" ht="13.5">
      <c r="B261" s="220"/>
      <c r="C261" s="221"/>
      <c r="D261" s="210" t="s">
        <v>255</v>
      </c>
      <c r="E261" s="232" t="s">
        <v>22</v>
      </c>
      <c r="F261" s="233" t="s">
        <v>724</v>
      </c>
      <c r="G261" s="221"/>
      <c r="H261" s="234">
        <v>4.662</v>
      </c>
      <c r="I261" s="226"/>
      <c r="J261" s="221"/>
      <c r="K261" s="221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255</v>
      </c>
      <c r="AU261" s="231" t="s">
        <v>84</v>
      </c>
      <c r="AV261" s="12" t="s">
        <v>84</v>
      </c>
      <c r="AW261" s="12" t="s">
        <v>39</v>
      </c>
      <c r="AX261" s="12" t="s">
        <v>75</v>
      </c>
      <c r="AY261" s="231" t="s">
        <v>205</v>
      </c>
    </row>
    <row r="262" spans="2:51" s="13" customFormat="1" ht="13.5">
      <c r="B262" s="248"/>
      <c r="C262" s="249"/>
      <c r="D262" s="222" t="s">
        <v>255</v>
      </c>
      <c r="E262" s="250" t="s">
        <v>22</v>
      </c>
      <c r="F262" s="251" t="s">
        <v>568</v>
      </c>
      <c r="G262" s="249"/>
      <c r="H262" s="252">
        <v>42.384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255</v>
      </c>
      <c r="AU262" s="258" t="s">
        <v>84</v>
      </c>
      <c r="AV262" s="13" t="s">
        <v>266</v>
      </c>
      <c r="AW262" s="13" t="s">
        <v>39</v>
      </c>
      <c r="AX262" s="13" t="s">
        <v>24</v>
      </c>
      <c r="AY262" s="258" t="s">
        <v>205</v>
      </c>
    </row>
    <row r="263" spans="2:65" s="1" customFormat="1" ht="22.5" customHeight="1">
      <c r="B263" s="40"/>
      <c r="C263" s="192" t="s">
        <v>725</v>
      </c>
      <c r="D263" s="192" t="s">
        <v>208</v>
      </c>
      <c r="E263" s="193" t="s">
        <v>726</v>
      </c>
      <c r="F263" s="194" t="s">
        <v>727</v>
      </c>
      <c r="G263" s="195" t="s">
        <v>465</v>
      </c>
      <c r="H263" s="196">
        <v>46.4</v>
      </c>
      <c r="I263" s="197"/>
      <c r="J263" s="198">
        <f>ROUND(I263*H263,2)</f>
        <v>0</v>
      </c>
      <c r="K263" s="194" t="s">
        <v>466</v>
      </c>
      <c r="L263" s="60"/>
      <c r="M263" s="199" t="s">
        <v>22</v>
      </c>
      <c r="N263" s="205" t="s">
        <v>46</v>
      </c>
      <c r="O263" s="41"/>
      <c r="P263" s="206">
        <f>O263*H263</f>
        <v>0</v>
      </c>
      <c r="Q263" s="206">
        <v>2.45331</v>
      </c>
      <c r="R263" s="206">
        <f>Q263*H263</f>
        <v>113.833584</v>
      </c>
      <c r="S263" s="206">
        <v>0</v>
      </c>
      <c r="T263" s="207">
        <f>S263*H263</f>
        <v>0</v>
      </c>
      <c r="AR263" s="23" t="s">
        <v>266</v>
      </c>
      <c r="AT263" s="23" t="s">
        <v>208</v>
      </c>
      <c r="AU263" s="23" t="s">
        <v>84</v>
      </c>
      <c r="AY263" s="23" t="s">
        <v>205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3" t="s">
        <v>24</v>
      </c>
      <c r="BK263" s="204">
        <f>ROUND(I263*H263,2)</f>
        <v>0</v>
      </c>
      <c r="BL263" s="23" t="s">
        <v>266</v>
      </c>
      <c r="BM263" s="23" t="s">
        <v>728</v>
      </c>
    </row>
    <row r="264" spans="2:51" s="12" customFormat="1" ht="13.5">
      <c r="B264" s="220"/>
      <c r="C264" s="221"/>
      <c r="D264" s="222" t="s">
        <v>255</v>
      </c>
      <c r="E264" s="223" t="s">
        <v>22</v>
      </c>
      <c r="F264" s="224" t="s">
        <v>729</v>
      </c>
      <c r="G264" s="221"/>
      <c r="H264" s="225">
        <v>46.4</v>
      </c>
      <c r="I264" s="226"/>
      <c r="J264" s="221"/>
      <c r="K264" s="221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255</v>
      </c>
      <c r="AU264" s="231" t="s">
        <v>84</v>
      </c>
      <c r="AV264" s="12" t="s">
        <v>84</v>
      </c>
      <c r="AW264" s="12" t="s">
        <v>39</v>
      </c>
      <c r="AX264" s="12" t="s">
        <v>24</v>
      </c>
      <c r="AY264" s="231" t="s">
        <v>205</v>
      </c>
    </row>
    <row r="265" spans="2:65" s="1" customFormat="1" ht="31.5" customHeight="1">
      <c r="B265" s="40"/>
      <c r="C265" s="192" t="s">
        <v>730</v>
      </c>
      <c r="D265" s="192" t="s">
        <v>208</v>
      </c>
      <c r="E265" s="193" t="s">
        <v>731</v>
      </c>
      <c r="F265" s="194" t="s">
        <v>732</v>
      </c>
      <c r="G265" s="195" t="s">
        <v>494</v>
      </c>
      <c r="H265" s="196">
        <v>742.5</v>
      </c>
      <c r="I265" s="197"/>
      <c r="J265" s="198">
        <f>ROUND(I265*H265,2)</f>
        <v>0</v>
      </c>
      <c r="K265" s="194" t="s">
        <v>466</v>
      </c>
      <c r="L265" s="60"/>
      <c r="M265" s="199" t="s">
        <v>22</v>
      </c>
      <c r="N265" s="205" t="s">
        <v>46</v>
      </c>
      <c r="O265" s="41"/>
      <c r="P265" s="206">
        <f>O265*H265</f>
        <v>0</v>
      </c>
      <c r="Q265" s="206">
        <v>0.00094</v>
      </c>
      <c r="R265" s="206">
        <f>Q265*H265</f>
        <v>0.69795</v>
      </c>
      <c r="S265" s="206">
        <v>0</v>
      </c>
      <c r="T265" s="207">
        <f>S265*H265</f>
        <v>0</v>
      </c>
      <c r="AR265" s="23" t="s">
        <v>266</v>
      </c>
      <c r="AT265" s="23" t="s">
        <v>208</v>
      </c>
      <c r="AU265" s="23" t="s">
        <v>84</v>
      </c>
      <c r="AY265" s="23" t="s">
        <v>205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3" t="s">
        <v>24</v>
      </c>
      <c r="BK265" s="204">
        <f>ROUND(I265*H265,2)</f>
        <v>0</v>
      </c>
      <c r="BL265" s="23" t="s">
        <v>266</v>
      </c>
      <c r="BM265" s="23" t="s">
        <v>733</v>
      </c>
    </row>
    <row r="266" spans="2:51" s="12" customFormat="1" ht="13.5">
      <c r="B266" s="220"/>
      <c r="C266" s="221"/>
      <c r="D266" s="222" t="s">
        <v>255</v>
      </c>
      <c r="E266" s="223" t="s">
        <v>22</v>
      </c>
      <c r="F266" s="224" t="s">
        <v>734</v>
      </c>
      <c r="G266" s="221"/>
      <c r="H266" s="225">
        <v>742.5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255</v>
      </c>
      <c r="AU266" s="231" t="s">
        <v>84</v>
      </c>
      <c r="AV266" s="12" t="s">
        <v>84</v>
      </c>
      <c r="AW266" s="12" t="s">
        <v>39</v>
      </c>
      <c r="AX266" s="12" t="s">
        <v>24</v>
      </c>
      <c r="AY266" s="231" t="s">
        <v>205</v>
      </c>
    </row>
    <row r="267" spans="2:65" s="1" customFormat="1" ht="31.5" customHeight="1">
      <c r="B267" s="40"/>
      <c r="C267" s="192" t="s">
        <v>735</v>
      </c>
      <c r="D267" s="192" t="s">
        <v>208</v>
      </c>
      <c r="E267" s="193" t="s">
        <v>736</v>
      </c>
      <c r="F267" s="194" t="s">
        <v>737</v>
      </c>
      <c r="G267" s="195" t="s">
        <v>494</v>
      </c>
      <c r="H267" s="196">
        <v>742.5</v>
      </c>
      <c r="I267" s="197"/>
      <c r="J267" s="198">
        <f>ROUND(I267*H267,2)</f>
        <v>0</v>
      </c>
      <c r="K267" s="194" t="s">
        <v>466</v>
      </c>
      <c r="L267" s="60"/>
      <c r="M267" s="199" t="s">
        <v>22</v>
      </c>
      <c r="N267" s="205" t="s">
        <v>46</v>
      </c>
      <c r="O267" s="41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AR267" s="23" t="s">
        <v>266</v>
      </c>
      <c r="AT267" s="23" t="s">
        <v>208</v>
      </c>
      <c r="AU267" s="23" t="s">
        <v>84</v>
      </c>
      <c r="AY267" s="23" t="s">
        <v>205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3" t="s">
        <v>24</v>
      </c>
      <c r="BK267" s="204">
        <f>ROUND(I267*H267,2)</f>
        <v>0</v>
      </c>
      <c r="BL267" s="23" t="s">
        <v>266</v>
      </c>
      <c r="BM267" s="23" t="s">
        <v>738</v>
      </c>
    </row>
    <row r="268" spans="2:65" s="1" customFormat="1" ht="31.5" customHeight="1">
      <c r="B268" s="40"/>
      <c r="C268" s="192" t="s">
        <v>739</v>
      </c>
      <c r="D268" s="192" t="s">
        <v>208</v>
      </c>
      <c r="E268" s="193" t="s">
        <v>740</v>
      </c>
      <c r="F268" s="194" t="s">
        <v>741</v>
      </c>
      <c r="G268" s="195" t="s">
        <v>485</v>
      </c>
      <c r="H268" s="196">
        <v>4.634</v>
      </c>
      <c r="I268" s="197"/>
      <c r="J268" s="198">
        <f>ROUND(I268*H268,2)</f>
        <v>0</v>
      </c>
      <c r="K268" s="194" t="s">
        <v>466</v>
      </c>
      <c r="L268" s="60"/>
      <c r="M268" s="199" t="s">
        <v>22</v>
      </c>
      <c r="N268" s="205" t="s">
        <v>46</v>
      </c>
      <c r="O268" s="41"/>
      <c r="P268" s="206">
        <f>O268*H268</f>
        <v>0</v>
      </c>
      <c r="Q268" s="206">
        <v>1.05037</v>
      </c>
      <c r="R268" s="206">
        <f>Q268*H268</f>
        <v>4.86741458</v>
      </c>
      <c r="S268" s="206">
        <v>0</v>
      </c>
      <c r="T268" s="207">
        <f>S268*H268</f>
        <v>0</v>
      </c>
      <c r="AR268" s="23" t="s">
        <v>266</v>
      </c>
      <c r="AT268" s="23" t="s">
        <v>208</v>
      </c>
      <c r="AU268" s="23" t="s">
        <v>84</v>
      </c>
      <c r="AY268" s="23" t="s">
        <v>205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24</v>
      </c>
      <c r="BK268" s="204">
        <f>ROUND(I268*H268,2)</f>
        <v>0</v>
      </c>
      <c r="BL268" s="23" t="s">
        <v>266</v>
      </c>
      <c r="BM268" s="23" t="s">
        <v>742</v>
      </c>
    </row>
    <row r="269" spans="2:51" s="12" customFormat="1" ht="13.5">
      <c r="B269" s="220"/>
      <c r="C269" s="221"/>
      <c r="D269" s="210" t="s">
        <v>255</v>
      </c>
      <c r="E269" s="232" t="s">
        <v>22</v>
      </c>
      <c r="F269" s="233" t="s">
        <v>743</v>
      </c>
      <c r="G269" s="221"/>
      <c r="H269" s="234">
        <v>4.634</v>
      </c>
      <c r="I269" s="226"/>
      <c r="J269" s="221"/>
      <c r="K269" s="221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255</v>
      </c>
      <c r="AU269" s="231" t="s">
        <v>84</v>
      </c>
      <c r="AV269" s="12" t="s">
        <v>84</v>
      </c>
      <c r="AW269" s="12" t="s">
        <v>39</v>
      </c>
      <c r="AX269" s="12" t="s">
        <v>24</v>
      </c>
      <c r="AY269" s="231" t="s">
        <v>205</v>
      </c>
    </row>
    <row r="270" spans="2:63" s="10" customFormat="1" ht="29.85" customHeight="1">
      <c r="B270" s="175"/>
      <c r="C270" s="176"/>
      <c r="D270" s="189" t="s">
        <v>74</v>
      </c>
      <c r="E270" s="190" t="s">
        <v>266</v>
      </c>
      <c r="F270" s="190" t="s">
        <v>744</v>
      </c>
      <c r="G270" s="176"/>
      <c r="H270" s="176"/>
      <c r="I270" s="179"/>
      <c r="J270" s="191">
        <f>BK270</f>
        <v>0</v>
      </c>
      <c r="K270" s="176"/>
      <c r="L270" s="181"/>
      <c r="M270" s="182"/>
      <c r="N270" s="183"/>
      <c r="O270" s="183"/>
      <c r="P270" s="184">
        <f>SUM(P271:P313)</f>
        <v>0</v>
      </c>
      <c r="Q270" s="183"/>
      <c r="R270" s="184">
        <f>SUM(R271:R313)</f>
        <v>1666.10610324</v>
      </c>
      <c r="S270" s="183"/>
      <c r="T270" s="185">
        <f>SUM(T271:T313)</f>
        <v>0</v>
      </c>
      <c r="AR270" s="186" t="s">
        <v>24</v>
      </c>
      <c r="AT270" s="187" t="s">
        <v>74</v>
      </c>
      <c r="AU270" s="187" t="s">
        <v>24</v>
      </c>
      <c r="AY270" s="186" t="s">
        <v>205</v>
      </c>
      <c r="BK270" s="188">
        <f>SUM(BK271:BK313)</f>
        <v>0</v>
      </c>
    </row>
    <row r="271" spans="2:65" s="1" customFormat="1" ht="22.5" customHeight="1">
      <c r="B271" s="40"/>
      <c r="C271" s="192" t="s">
        <v>745</v>
      </c>
      <c r="D271" s="192" t="s">
        <v>208</v>
      </c>
      <c r="E271" s="193" t="s">
        <v>746</v>
      </c>
      <c r="F271" s="194" t="s">
        <v>747</v>
      </c>
      <c r="G271" s="195" t="s">
        <v>494</v>
      </c>
      <c r="H271" s="196">
        <v>466.64</v>
      </c>
      <c r="I271" s="197"/>
      <c r="J271" s="198">
        <f>ROUND(I271*H271,2)</f>
        <v>0</v>
      </c>
      <c r="K271" s="194" t="s">
        <v>22</v>
      </c>
      <c r="L271" s="60"/>
      <c r="M271" s="199" t="s">
        <v>22</v>
      </c>
      <c r="N271" s="205" t="s">
        <v>46</v>
      </c>
      <c r="O271" s="41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AR271" s="23" t="s">
        <v>266</v>
      </c>
      <c r="AT271" s="23" t="s">
        <v>208</v>
      </c>
      <c r="AU271" s="23" t="s">
        <v>84</v>
      </c>
      <c r="AY271" s="23" t="s">
        <v>205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24</v>
      </c>
      <c r="BK271" s="204">
        <f>ROUND(I271*H271,2)</f>
        <v>0</v>
      </c>
      <c r="BL271" s="23" t="s">
        <v>266</v>
      </c>
      <c r="BM271" s="23" t="s">
        <v>748</v>
      </c>
    </row>
    <row r="272" spans="2:51" s="12" customFormat="1" ht="13.5">
      <c r="B272" s="220"/>
      <c r="C272" s="221"/>
      <c r="D272" s="210" t="s">
        <v>255</v>
      </c>
      <c r="E272" s="232" t="s">
        <v>22</v>
      </c>
      <c r="F272" s="233" t="s">
        <v>749</v>
      </c>
      <c r="G272" s="221"/>
      <c r="H272" s="234">
        <v>318.528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255</v>
      </c>
      <c r="AU272" s="231" t="s">
        <v>84</v>
      </c>
      <c r="AV272" s="12" t="s">
        <v>84</v>
      </c>
      <c r="AW272" s="12" t="s">
        <v>39</v>
      </c>
      <c r="AX272" s="12" t="s">
        <v>75</v>
      </c>
      <c r="AY272" s="231" t="s">
        <v>205</v>
      </c>
    </row>
    <row r="273" spans="2:51" s="12" customFormat="1" ht="13.5">
      <c r="B273" s="220"/>
      <c r="C273" s="221"/>
      <c r="D273" s="210" t="s">
        <v>255</v>
      </c>
      <c r="E273" s="232" t="s">
        <v>22</v>
      </c>
      <c r="F273" s="233" t="s">
        <v>750</v>
      </c>
      <c r="G273" s="221"/>
      <c r="H273" s="234">
        <v>148.112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255</v>
      </c>
      <c r="AU273" s="231" t="s">
        <v>84</v>
      </c>
      <c r="AV273" s="12" t="s">
        <v>84</v>
      </c>
      <c r="AW273" s="12" t="s">
        <v>39</v>
      </c>
      <c r="AX273" s="12" t="s">
        <v>75</v>
      </c>
      <c r="AY273" s="231" t="s">
        <v>205</v>
      </c>
    </row>
    <row r="274" spans="2:51" s="13" customFormat="1" ht="13.5">
      <c r="B274" s="248"/>
      <c r="C274" s="249"/>
      <c r="D274" s="222" t="s">
        <v>255</v>
      </c>
      <c r="E274" s="250" t="s">
        <v>22</v>
      </c>
      <c r="F274" s="251" t="s">
        <v>568</v>
      </c>
      <c r="G274" s="249"/>
      <c r="H274" s="252">
        <v>466.64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255</v>
      </c>
      <c r="AU274" s="258" t="s">
        <v>84</v>
      </c>
      <c r="AV274" s="13" t="s">
        <v>266</v>
      </c>
      <c r="AW274" s="13" t="s">
        <v>39</v>
      </c>
      <c r="AX274" s="13" t="s">
        <v>24</v>
      </c>
      <c r="AY274" s="258" t="s">
        <v>205</v>
      </c>
    </row>
    <row r="275" spans="2:65" s="1" customFormat="1" ht="22.5" customHeight="1">
      <c r="B275" s="40"/>
      <c r="C275" s="192" t="s">
        <v>751</v>
      </c>
      <c r="D275" s="192" t="s">
        <v>208</v>
      </c>
      <c r="E275" s="193" t="s">
        <v>752</v>
      </c>
      <c r="F275" s="194" t="s">
        <v>753</v>
      </c>
      <c r="G275" s="195" t="s">
        <v>465</v>
      </c>
      <c r="H275" s="196">
        <v>570.5</v>
      </c>
      <c r="I275" s="197"/>
      <c r="J275" s="198">
        <f>ROUND(I275*H275,2)</f>
        <v>0</v>
      </c>
      <c r="K275" s="194" t="s">
        <v>466</v>
      </c>
      <c r="L275" s="60"/>
      <c r="M275" s="199" t="s">
        <v>22</v>
      </c>
      <c r="N275" s="205" t="s">
        <v>46</v>
      </c>
      <c r="O275" s="41"/>
      <c r="P275" s="206">
        <f>O275*H275</f>
        <v>0</v>
      </c>
      <c r="Q275" s="206">
        <v>2.45343</v>
      </c>
      <c r="R275" s="206">
        <f>Q275*H275</f>
        <v>1399.681815</v>
      </c>
      <c r="S275" s="206">
        <v>0</v>
      </c>
      <c r="T275" s="207">
        <f>S275*H275</f>
        <v>0</v>
      </c>
      <c r="AR275" s="23" t="s">
        <v>266</v>
      </c>
      <c r="AT275" s="23" t="s">
        <v>208</v>
      </c>
      <c r="AU275" s="23" t="s">
        <v>84</v>
      </c>
      <c r="AY275" s="23" t="s">
        <v>205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24</v>
      </c>
      <c r="BK275" s="204">
        <f>ROUND(I275*H275,2)</f>
        <v>0</v>
      </c>
      <c r="BL275" s="23" t="s">
        <v>266</v>
      </c>
      <c r="BM275" s="23" t="s">
        <v>754</v>
      </c>
    </row>
    <row r="276" spans="2:51" s="12" customFormat="1" ht="13.5">
      <c r="B276" s="220"/>
      <c r="C276" s="221"/>
      <c r="D276" s="210" t="s">
        <v>255</v>
      </c>
      <c r="E276" s="232" t="s">
        <v>22</v>
      </c>
      <c r="F276" s="233" t="s">
        <v>755</v>
      </c>
      <c r="G276" s="221"/>
      <c r="H276" s="234">
        <v>332.5</v>
      </c>
      <c r="I276" s="226"/>
      <c r="J276" s="221"/>
      <c r="K276" s="221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255</v>
      </c>
      <c r="AU276" s="231" t="s">
        <v>84</v>
      </c>
      <c r="AV276" s="12" t="s">
        <v>84</v>
      </c>
      <c r="AW276" s="12" t="s">
        <v>39</v>
      </c>
      <c r="AX276" s="12" t="s">
        <v>75</v>
      </c>
      <c r="AY276" s="231" t="s">
        <v>205</v>
      </c>
    </row>
    <row r="277" spans="2:51" s="12" customFormat="1" ht="13.5">
      <c r="B277" s="220"/>
      <c r="C277" s="221"/>
      <c r="D277" s="210" t="s">
        <v>255</v>
      </c>
      <c r="E277" s="232" t="s">
        <v>22</v>
      </c>
      <c r="F277" s="233" t="s">
        <v>756</v>
      </c>
      <c r="G277" s="221"/>
      <c r="H277" s="234">
        <v>238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255</v>
      </c>
      <c r="AU277" s="231" t="s">
        <v>84</v>
      </c>
      <c r="AV277" s="12" t="s">
        <v>84</v>
      </c>
      <c r="AW277" s="12" t="s">
        <v>39</v>
      </c>
      <c r="AX277" s="12" t="s">
        <v>75</v>
      </c>
      <c r="AY277" s="231" t="s">
        <v>205</v>
      </c>
    </row>
    <row r="278" spans="2:51" s="13" customFormat="1" ht="13.5">
      <c r="B278" s="248"/>
      <c r="C278" s="249"/>
      <c r="D278" s="222" t="s">
        <v>255</v>
      </c>
      <c r="E278" s="250" t="s">
        <v>22</v>
      </c>
      <c r="F278" s="251" t="s">
        <v>568</v>
      </c>
      <c r="G278" s="249"/>
      <c r="H278" s="252">
        <v>570.5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255</v>
      </c>
      <c r="AU278" s="258" t="s">
        <v>84</v>
      </c>
      <c r="AV278" s="13" t="s">
        <v>266</v>
      </c>
      <c r="AW278" s="13" t="s">
        <v>39</v>
      </c>
      <c r="AX278" s="13" t="s">
        <v>24</v>
      </c>
      <c r="AY278" s="258" t="s">
        <v>205</v>
      </c>
    </row>
    <row r="279" spans="2:65" s="1" customFormat="1" ht="22.5" customHeight="1">
      <c r="B279" s="40"/>
      <c r="C279" s="192" t="s">
        <v>757</v>
      </c>
      <c r="D279" s="192" t="s">
        <v>208</v>
      </c>
      <c r="E279" s="193" t="s">
        <v>758</v>
      </c>
      <c r="F279" s="194" t="s">
        <v>759</v>
      </c>
      <c r="G279" s="195" t="s">
        <v>494</v>
      </c>
      <c r="H279" s="196">
        <v>2643.6</v>
      </c>
      <c r="I279" s="197"/>
      <c r="J279" s="198">
        <f>ROUND(I279*H279,2)</f>
        <v>0</v>
      </c>
      <c r="K279" s="194" t="s">
        <v>466</v>
      </c>
      <c r="L279" s="60"/>
      <c r="M279" s="199" t="s">
        <v>22</v>
      </c>
      <c r="N279" s="205" t="s">
        <v>46</v>
      </c>
      <c r="O279" s="41"/>
      <c r="P279" s="206">
        <f>O279*H279</f>
        <v>0</v>
      </c>
      <c r="Q279" s="206">
        <v>0.00215</v>
      </c>
      <c r="R279" s="206">
        <f>Q279*H279</f>
        <v>5.68374</v>
      </c>
      <c r="S279" s="206">
        <v>0</v>
      </c>
      <c r="T279" s="207">
        <f>S279*H279</f>
        <v>0</v>
      </c>
      <c r="AR279" s="23" t="s">
        <v>266</v>
      </c>
      <c r="AT279" s="23" t="s">
        <v>208</v>
      </c>
      <c r="AU279" s="23" t="s">
        <v>84</v>
      </c>
      <c r="AY279" s="23" t="s">
        <v>205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24</v>
      </c>
      <c r="BK279" s="204">
        <f>ROUND(I279*H279,2)</f>
        <v>0</v>
      </c>
      <c r="BL279" s="23" t="s">
        <v>266</v>
      </c>
      <c r="BM279" s="23" t="s">
        <v>760</v>
      </c>
    </row>
    <row r="280" spans="2:51" s="12" customFormat="1" ht="13.5">
      <c r="B280" s="220"/>
      <c r="C280" s="221"/>
      <c r="D280" s="210" t="s">
        <v>255</v>
      </c>
      <c r="E280" s="232" t="s">
        <v>22</v>
      </c>
      <c r="F280" s="233" t="s">
        <v>761</v>
      </c>
      <c r="G280" s="221"/>
      <c r="H280" s="234">
        <v>1214.6</v>
      </c>
      <c r="I280" s="226"/>
      <c r="J280" s="221"/>
      <c r="K280" s="221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255</v>
      </c>
      <c r="AU280" s="231" t="s">
        <v>84</v>
      </c>
      <c r="AV280" s="12" t="s">
        <v>84</v>
      </c>
      <c r="AW280" s="12" t="s">
        <v>39</v>
      </c>
      <c r="AX280" s="12" t="s">
        <v>75</v>
      </c>
      <c r="AY280" s="231" t="s">
        <v>205</v>
      </c>
    </row>
    <row r="281" spans="2:51" s="12" customFormat="1" ht="13.5">
      <c r="B281" s="220"/>
      <c r="C281" s="221"/>
      <c r="D281" s="210" t="s">
        <v>255</v>
      </c>
      <c r="E281" s="232" t="s">
        <v>22</v>
      </c>
      <c r="F281" s="233" t="s">
        <v>762</v>
      </c>
      <c r="G281" s="221"/>
      <c r="H281" s="234">
        <v>1429</v>
      </c>
      <c r="I281" s="226"/>
      <c r="J281" s="221"/>
      <c r="K281" s="221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255</v>
      </c>
      <c r="AU281" s="231" t="s">
        <v>84</v>
      </c>
      <c r="AV281" s="12" t="s">
        <v>84</v>
      </c>
      <c r="AW281" s="12" t="s">
        <v>39</v>
      </c>
      <c r="AX281" s="12" t="s">
        <v>75</v>
      </c>
      <c r="AY281" s="231" t="s">
        <v>205</v>
      </c>
    </row>
    <row r="282" spans="2:51" s="13" customFormat="1" ht="13.5">
      <c r="B282" s="248"/>
      <c r="C282" s="249"/>
      <c r="D282" s="222" t="s">
        <v>255</v>
      </c>
      <c r="E282" s="250" t="s">
        <v>22</v>
      </c>
      <c r="F282" s="251" t="s">
        <v>568</v>
      </c>
      <c r="G282" s="249"/>
      <c r="H282" s="252">
        <v>2643.6</v>
      </c>
      <c r="I282" s="253"/>
      <c r="J282" s="249"/>
      <c r="K282" s="249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255</v>
      </c>
      <c r="AU282" s="258" t="s">
        <v>84</v>
      </c>
      <c r="AV282" s="13" t="s">
        <v>266</v>
      </c>
      <c r="AW282" s="13" t="s">
        <v>39</v>
      </c>
      <c r="AX282" s="13" t="s">
        <v>24</v>
      </c>
      <c r="AY282" s="258" t="s">
        <v>205</v>
      </c>
    </row>
    <row r="283" spans="2:65" s="1" customFormat="1" ht="22.5" customHeight="1">
      <c r="B283" s="40"/>
      <c r="C283" s="192" t="s">
        <v>763</v>
      </c>
      <c r="D283" s="192" t="s">
        <v>208</v>
      </c>
      <c r="E283" s="193" t="s">
        <v>764</v>
      </c>
      <c r="F283" s="194" t="s">
        <v>765</v>
      </c>
      <c r="G283" s="195" t="s">
        <v>494</v>
      </c>
      <c r="H283" s="196">
        <v>2643.6</v>
      </c>
      <c r="I283" s="197"/>
      <c r="J283" s="198">
        <f>ROUND(I283*H283,2)</f>
        <v>0</v>
      </c>
      <c r="K283" s="194" t="s">
        <v>466</v>
      </c>
      <c r="L283" s="60"/>
      <c r="M283" s="199" t="s">
        <v>22</v>
      </c>
      <c r="N283" s="205" t="s">
        <v>46</v>
      </c>
      <c r="O283" s="41"/>
      <c r="P283" s="206">
        <f>O283*H283</f>
        <v>0</v>
      </c>
      <c r="Q283" s="206">
        <v>0</v>
      </c>
      <c r="R283" s="206">
        <f>Q283*H283</f>
        <v>0</v>
      </c>
      <c r="S283" s="206">
        <v>0</v>
      </c>
      <c r="T283" s="207">
        <f>S283*H283</f>
        <v>0</v>
      </c>
      <c r="AR283" s="23" t="s">
        <v>266</v>
      </c>
      <c r="AT283" s="23" t="s">
        <v>208</v>
      </c>
      <c r="AU283" s="23" t="s">
        <v>84</v>
      </c>
      <c r="AY283" s="23" t="s">
        <v>205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24</v>
      </c>
      <c r="BK283" s="204">
        <f>ROUND(I283*H283,2)</f>
        <v>0</v>
      </c>
      <c r="BL283" s="23" t="s">
        <v>266</v>
      </c>
      <c r="BM283" s="23" t="s">
        <v>766</v>
      </c>
    </row>
    <row r="284" spans="2:65" s="1" customFormat="1" ht="22.5" customHeight="1">
      <c r="B284" s="40"/>
      <c r="C284" s="192" t="s">
        <v>767</v>
      </c>
      <c r="D284" s="192" t="s">
        <v>208</v>
      </c>
      <c r="E284" s="193" t="s">
        <v>768</v>
      </c>
      <c r="F284" s="194" t="s">
        <v>769</v>
      </c>
      <c r="G284" s="195" t="s">
        <v>494</v>
      </c>
      <c r="H284" s="196">
        <v>2643.6</v>
      </c>
      <c r="I284" s="197"/>
      <c r="J284" s="198">
        <f>ROUND(I284*H284,2)</f>
        <v>0</v>
      </c>
      <c r="K284" s="194" t="s">
        <v>466</v>
      </c>
      <c r="L284" s="60"/>
      <c r="M284" s="199" t="s">
        <v>22</v>
      </c>
      <c r="N284" s="205" t="s">
        <v>46</v>
      </c>
      <c r="O284" s="41"/>
      <c r="P284" s="206">
        <f>O284*H284</f>
        <v>0</v>
      </c>
      <c r="Q284" s="206">
        <v>0.00524</v>
      </c>
      <c r="R284" s="206">
        <f>Q284*H284</f>
        <v>13.852464</v>
      </c>
      <c r="S284" s="206">
        <v>0</v>
      </c>
      <c r="T284" s="207">
        <f>S284*H284</f>
        <v>0</v>
      </c>
      <c r="AR284" s="23" t="s">
        <v>266</v>
      </c>
      <c r="AT284" s="23" t="s">
        <v>208</v>
      </c>
      <c r="AU284" s="23" t="s">
        <v>84</v>
      </c>
      <c r="AY284" s="23" t="s">
        <v>205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3" t="s">
        <v>24</v>
      </c>
      <c r="BK284" s="204">
        <f>ROUND(I284*H284,2)</f>
        <v>0</v>
      </c>
      <c r="BL284" s="23" t="s">
        <v>266</v>
      </c>
      <c r="BM284" s="23" t="s">
        <v>770</v>
      </c>
    </row>
    <row r="285" spans="2:65" s="1" customFormat="1" ht="22.5" customHeight="1">
      <c r="B285" s="40"/>
      <c r="C285" s="192" t="s">
        <v>771</v>
      </c>
      <c r="D285" s="192" t="s">
        <v>208</v>
      </c>
      <c r="E285" s="193" t="s">
        <v>772</v>
      </c>
      <c r="F285" s="194" t="s">
        <v>773</v>
      </c>
      <c r="G285" s="195" t="s">
        <v>494</v>
      </c>
      <c r="H285" s="196">
        <v>2643.6</v>
      </c>
      <c r="I285" s="197"/>
      <c r="J285" s="198">
        <f>ROUND(I285*H285,2)</f>
        <v>0</v>
      </c>
      <c r="K285" s="194" t="s">
        <v>466</v>
      </c>
      <c r="L285" s="60"/>
      <c r="M285" s="199" t="s">
        <v>22</v>
      </c>
      <c r="N285" s="205" t="s">
        <v>46</v>
      </c>
      <c r="O285" s="41"/>
      <c r="P285" s="206">
        <f>O285*H285</f>
        <v>0</v>
      </c>
      <c r="Q285" s="206">
        <v>0</v>
      </c>
      <c r="R285" s="206">
        <f>Q285*H285</f>
        <v>0</v>
      </c>
      <c r="S285" s="206">
        <v>0</v>
      </c>
      <c r="T285" s="207">
        <f>S285*H285</f>
        <v>0</v>
      </c>
      <c r="AR285" s="23" t="s">
        <v>266</v>
      </c>
      <c r="AT285" s="23" t="s">
        <v>208</v>
      </c>
      <c r="AU285" s="23" t="s">
        <v>84</v>
      </c>
      <c r="AY285" s="23" t="s">
        <v>205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3" t="s">
        <v>24</v>
      </c>
      <c r="BK285" s="204">
        <f>ROUND(I285*H285,2)</f>
        <v>0</v>
      </c>
      <c r="BL285" s="23" t="s">
        <v>266</v>
      </c>
      <c r="BM285" s="23" t="s">
        <v>774</v>
      </c>
    </row>
    <row r="286" spans="2:65" s="1" customFormat="1" ht="22.5" customHeight="1">
      <c r="B286" s="40"/>
      <c r="C286" s="192" t="s">
        <v>775</v>
      </c>
      <c r="D286" s="192" t="s">
        <v>208</v>
      </c>
      <c r="E286" s="193" t="s">
        <v>776</v>
      </c>
      <c r="F286" s="194" t="s">
        <v>777</v>
      </c>
      <c r="G286" s="195" t="s">
        <v>485</v>
      </c>
      <c r="H286" s="196">
        <v>71.087</v>
      </c>
      <c r="I286" s="197"/>
      <c r="J286" s="198">
        <f>ROUND(I286*H286,2)</f>
        <v>0</v>
      </c>
      <c r="K286" s="194" t="s">
        <v>466</v>
      </c>
      <c r="L286" s="60"/>
      <c r="M286" s="199" t="s">
        <v>22</v>
      </c>
      <c r="N286" s="205" t="s">
        <v>46</v>
      </c>
      <c r="O286" s="41"/>
      <c r="P286" s="206">
        <f>O286*H286</f>
        <v>0</v>
      </c>
      <c r="Q286" s="206">
        <v>1.05516</v>
      </c>
      <c r="R286" s="206">
        <f>Q286*H286</f>
        <v>75.00815892000001</v>
      </c>
      <c r="S286" s="206">
        <v>0</v>
      </c>
      <c r="T286" s="207">
        <f>S286*H286</f>
        <v>0</v>
      </c>
      <c r="AR286" s="23" t="s">
        <v>266</v>
      </c>
      <c r="AT286" s="23" t="s">
        <v>208</v>
      </c>
      <c r="AU286" s="23" t="s">
        <v>84</v>
      </c>
      <c r="AY286" s="23" t="s">
        <v>205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3" t="s">
        <v>24</v>
      </c>
      <c r="BK286" s="204">
        <f>ROUND(I286*H286,2)</f>
        <v>0</v>
      </c>
      <c r="BL286" s="23" t="s">
        <v>266</v>
      </c>
      <c r="BM286" s="23" t="s">
        <v>778</v>
      </c>
    </row>
    <row r="287" spans="2:51" s="12" customFormat="1" ht="13.5">
      <c r="B287" s="220"/>
      <c r="C287" s="221"/>
      <c r="D287" s="210" t="s">
        <v>255</v>
      </c>
      <c r="E287" s="232" t="s">
        <v>22</v>
      </c>
      <c r="F287" s="233" t="s">
        <v>779</v>
      </c>
      <c r="G287" s="221"/>
      <c r="H287" s="234">
        <v>29.485</v>
      </c>
      <c r="I287" s="226"/>
      <c r="J287" s="221"/>
      <c r="K287" s="221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255</v>
      </c>
      <c r="AU287" s="231" t="s">
        <v>84</v>
      </c>
      <c r="AV287" s="12" t="s">
        <v>84</v>
      </c>
      <c r="AW287" s="12" t="s">
        <v>39</v>
      </c>
      <c r="AX287" s="12" t="s">
        <v>75</v>
      </c>
      <c r="AY287" s="231" t="s">
        <v>205</v>
      </c>
    </row>
    <row r="288" spans="2:51" s="12" customFormat="1" ht="13.5">
      <c r="B288" s="220"/>
      <c r="C288" s="221"/>
      <c r="D288" s="210" t="s">
        <v>255</v>
      </c>
      <c r="E288" s="232" t="s">
        <v>22</v>
      </c>
      <c r="F288" s="233" t="s">
        <v>780</v>
      </c>
      <c r="G288" s="221"/>
      <c r="H288" s="234">
        <v>40.502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255</v>
      </c>
      <c r="AU288" s="231" t="s">
        <v>84</v>
      </c>
      <c r="AV288" s="12" t="s">
        <v>84</v>
      </c>
      <c r="AW288" s="12" t="s">
        <v>39</v>
      </c>
      <c r="AX288" s="12" t="s">
        <v>75</v>
      </c>
      <c r="AY288" s="231" t="s">
        <v>205</v>
      </c>
    </row>
    <row r="289" spans="2:51" s="12" customFormat="1" ht="13.5">
      <c r="B289" s="220"/>
      <c r="C289" s="221"/>
      <c r="D289" s="210" t="s">
        <v>255</v>
      </c>
      <c r="E289" s="232" t="s">
        <v>22</v>
      </c>
      <c r="F289" s="233" t="s">
        <v>781</v>
      </c>
      <c r="G289" s="221"/>
      <c r="H289" s="234">
        <v>1.1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255</v>
      </c>
      <c r="AU289" s="231" t="s">
        <v>84</v>
      </c>
      <c r="AV289" s="12" t="s">
        <v>84</v>
      </c>
      <c r="AW289" s="12" t="s">
        <v>39</v>
      </c>
      <c r="AX289" s="12" t="s">
        <v>75</v>
      </c>
      <c r="AY289" s="231" t="s">
        <v>205</v>
      </c>
    </row>
    <row r="290" spans="2:51" s="13" customFormat="1" ht="13.5">
      <c r="B290" s="248"/>
      <c r="C290" s="249"/>
      <c r="D290" s="222" t="s">
        <v>255</v>
      </c>
      <c r="E290" s="250" t="s">
        <v>22</v>
      </c>
      <c r="F290" s="251" t="s">
        <v>568</v>
      </c>
      <c r="G290" s="249"/>
      <c r="H290" s="252">
        <v>71.087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255</v>
      </c>
      <c r="AU290" s="258" t="s">
        <v>84</v>
      </c>
      <c r="AV290" s="13" t="s">
        <v>266</v>
      </c>
      <c r="AW290" s="13" t="s">
        <v>39</v>
      </c>
      <c r="AX290" s="13" t="s">
        <v>24</v>
      </c>
      <c r="AY290" s="258" t="s">
        <v>205</v>
      </c>
    </row>
    <row r="291" spans="2:65" s="1" customFormat="1" ht="22.5" customHeight="1">
      <c r="B291" s="40"/>
      <c r="C291" s="192" t="s">
        <v>782</v>
      </c>
      <c r="D291" s="192" t="s">
        <v>208</v>
      </c>
      <c r="E291" s="193" t="s">
        <v>783</v>
      </c>
      <c r="F291" s="194" t="s">
        <v>784</v>
      </c>
      <c r="G291" s="195" t="s">
        <v>465</v>
      </c>
      <c r="H291" s="196">
        <v>41.2</v>
      </c>
      <c r="I291" s="197"/>
      <c r="J291" s="198">
        <f>ROUND(I291*H291,2)</f>
        <v>0</v>
      </c>
      <c r="K291" s="194" t="s">
        <v>466</v>
      </c>
      <c r="L291" s="60"/>
      <c r="M291" s="199" t="s">
        <v>22</v>
      </c>
      <c r="N291" s="205" t="s">
        <v>46</v>
      </c>
      <c r="O291" s="41"/>
      <c r="P291" s="206">
        <f>O291*H291</f>
        <v>0</v>
      </c>
      <c r="Q291" s="206">
        <v>2.45336</v>
      </c>
      <c r="R291" s="206">
        <f>Q291*H291</f>
        <v>101.078432</v>
      </c>
      <c r="S291" s="206">
        <v>0</v>
      </c>
      <c r="T291" s="207">
        <f>S291*H291</f>
        <v>0</v>
      </c>
      <c r="AR291" s="23" t="s">
        <v>266</v>
      </c>
      <c r="AT291" s="23" t="s">
        <v>208</v>
      </c>
      <c r="AU291" s="23" t="s">
        <v>84</v>
      </c>
      <c r="AY291" s="23" t="s">
        <v>205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3" t="s">
        <v>24</v>
      </c>
      <c r="BK291" s="204">
        <f>ROUND(I291*H291,2)</f>
        <v>0</v>
      </c>
      <c r="BL291" s="23" t="s">
        <v>266</v>
      </c>
      <c r="BM291" s="23" t="s">
        <v>785</v>
      </c>
    </row>
    <row r="292" spans="2:51" s="12" customFormat="1" ht="13.5">
      <c r="B292" s="220"/>
      <c r="C292" s="221"/>
      <c r="D292" s="222" t="s">
        <v>255</v>
      </c>
      <c r="E292" s="223" t="s">
        <v>22</v>
      </c>
      <c r="F292" s="224" t="s">
        <v>786</v>
      </c>
      <c r="G292" s="221"/>
      <c r="H292" s="225">
        <v>41.2</v>
      </c>
      <c r="I292" s="226"/>
      <c r="J292" s="221"/>
      <c r="K292" s="221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255</v>
      </c>
      <c r="AU292" s="231" t="s">
        <v>84</v>
      </c>
      <c r="AV292" s="12" t="s">
        <v>84</v>
      </c>
      <c r="AW292" s="12" t="s">
        <v>39</v>
      </c>
      <c r="AX292" s="12" t="s">
        <v>24</v>
      </c>
      <c r="AY292" s="231" t="s">
        <v>205</v>
      </c>
    </row>
    <row r="293" spans="2:65" s="1" customFormat="1" ht="22.5" customHeight="1">
      <c r="B293" s="40"/>
      <c r="C293" s="192" t="s">
        <v>787</v>
      </c>
      <c r="D293" s="192" t="s">
        <v>208</v>
      </c>
      <c r="E293" s="193" t="s">
        <v>788</v>
      </c>
      <c r="F293" s="194" t="s">
        <v>789</v>
      </c>
      <c r="G293" s="195" t="s">
        <v>494</v>
      </c>
      <c r="H293" s="196">
        <v>426.1</v>
      </c>
      <c r="I293" s="197"/>
      <c r="J293" s="198">
        <f>ROUND(I293*H293,2)</f>
        <v>0</v>
      </c>
      <c r="K293" s="194" t="s">
        <v>466</v>
      </c>
      <c r="L293" s="60"/>
      <c r="M293" s="199" t="s">
        <v>22</v>
      </c>
      <c r="N293" s="205" t="s">
        <v>46</v>
      </c>
      <c r="O293" s="41"/>
      <c r="P293" s="206">
        <f>O293*H293</f>
        <v>0</v>
      </c>
      <c r="Q293" s="206">
        <v>0.00077</v>
      </c>
      <c r="R293" s="206">
        <f>Q293*H293</f>
        <v>0.328097</v>
      </c>
      <c r="S293" s="206">
        <v>0</v>
      </c>
      <c r="T293" s="207">
        <f>S293*H293</f>
        <v>0</v>
      </c>
      <c r="AR293" s="23" t="s">
        <v>266</v>
      </c>
      <c r="AT293" s="23" t="s">
        <v>208</v>
      </c>
      <c r="AU293" s="23" t="s">
        <v>84</v>
      </c>
      <c r="AY293" s="23" t="s">
        <v>205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3" t="s">
        <v>24</v>
      </c>
      <c r="BK293" s="204">
        <f>ROUND(I293*H293,2)</f>
        <v>0</v>
      </c>
      <c r="BL293" s="23" t="s">
        <v>266</v>
      </c>
      <c r="BM293" s="23" t="s">
        <v>790</v>
      </c>
    </row>
    <row r="294" spans="2:51" s="12" customFormat="1" ht="13.5">
      <c r="B294" s="220"/>
      <c r="C294" s="221"/>
      <c r="D294" s="222" t="s">
        <v>255</v>
      </c>
      <c r="E294" s="223" t="s">
        <v>22</v>
      </c>
      <c r="F294" s="224" t="s">
        <v>791</v>
      </c>
      <c r="G294" s="221"/>
      <c r="H294" s="225">
        <v>426.1</v>
      </c>
      <c r="I294" s="226"/>
      <c r="J294" s="221"/>
      <c r="K294" s="221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255</v>
      </c>
      <c r="AU294" s="231" t="s">
        <v>84</v>
      </c>
      <c r="AV294" s="12" t="s">
        <v>84</v>
      </c>
      <c r="AW294" s="12" t="s">
        <v>39</v>
      </c>
      <c r="AX294" s="12" t="s">
        <v>24</v>
      </c>
      <c r="AY294" s="231" t="s">
        <v>205</v>
      </c>
    </row>
    <row r="295" spans="2:65" s="1" customFormat="1" ht="22.5" customHeight="1">
      <c r="B295" s="40"/>
      <c r="C295" s="192" t="s">
        <v>792</v>
      </c>
      <c r="D295" s="192" t="s">
        <v>208</v>
      </c>
      <c r="E295" s="193" t="s">
        <v>793</v>
      </c>
      <c r="F295" s="194" t="s">
        <v>794</v>
      </c>
      <c r="G295" s="195" t="s">
        <v>494</v>
      </c>
      <c r="H295" s="196">
        <v>426.1</v>
      </c>
      <c r="I295" s="197"/>
      <c r="J295" s="198">
        <f>ROUND(I295*H295,2)</f>
        <v>0</v>
      </c>
      <c r="K295" s="194" t="s">
        <v>466</v>
      </c>
      <c r="L295" s="60"/>
      <c r="M295" s="199" t="s">
        <v>22</v>
      </c>
      <c r="N295" s="205" t="s">
        <v>46</v>
      </c>
      <c r="O295" s="41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AR295" s="23" t="s">
        <v>266</v>
      </c>
      <c r="AT295" s="23" t="s">
        <v>208</v>
      </c>
      <c r="AU295" s="23" t="s">
        <v>84</v>
      </c>
      <c r="AY295" s="23" t="s">
        <v>205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3" t="s">
        <v>24</v>
      </c>
      <c r="BK295" s="204">
        <f>ROUND(I295*H295,2)</f>
        <v>0</v>
      </c>
      <c r="BL295" s="23" t="s">
        <v>266</v>
      </c>
      <c r="BM295" s="23" t="s">
        <v>795</v>
      </c>
    </row>
    <row r="296" spans="2:65" s="1" customFormat="1" ht="22.5" customHeight="1">
      <c r="B296" s="40"/>
      <c r="C296" s="192" t="s">
        <v>796</v>
      </c>
      <c r="D296" s="192" t="s">
        <v>208</v>
      </c>
      <c r="E296" s="193" t="s">
        <v>797</v>
      </c>
      <c r="F296" s="194" t="s">
        <v>798</v>
      </c>
      <c r="G296" s="195" t="s">
        <v>494</v>
      </c>
      <c r="H296" s="196">
        <v>426.1</v>
      </c>
      <c r="I296" s="197"/>
      <c r="J296" s="198">
        <f>ROUND(I296*H296,2)</f>
        <v>0</v>
      </c>
      <c r="K296" s="194" t="s">
        <v>466</v>
      </c>
      <c r="L296" s="60"/>
      <c r="M296" s="199" t="s">
        <v>22</v>
      </c>
      <c r="N296" s="205" t="s">
        <v>46</v>
      </c>
      <c r="O296" s="41"/>
      <c r="P296" s="206">
        <f>O296*H296</f>
        <v>0</v>
      </c>
      <c r="Q296" s="206">
        <v>0.0082</v>
      </c>
      <c r="R296" s="206">
        <f>Q296*H296</f>
        <v>3.4940200000000003</v>
      </c>
      <c r="S296" s="206">
        <v>0</v>
      </c>
      <c r="T296" s="207">
        <f>S296*H296</f>
        <v>0</v>
      </c>
      <c r="AR296" s="23" t="s">
        <v>266</v>
      </c>
      <c r="AT296" s="23" t="s">
        <v>208</v>
      </c>
      <c r="AU296" s="23" t="s">
        <v>84</v>
      </c>
      <c r="AY296" s="23" t="s">
        <v>205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3" t="s">
        <v>24</v>
      </c>
      <c r="BK296" s="204">
        <f>ROUND(I296*H296,2)</f>
        <v>0</v>
      </c>
      <c r="BL296" s="23" t="s">
        <v>266</v>
      </c>
      <c r="BM296" s="23" t="s">
        <v>799</v>
      </c>
    </row>
    <row r="297" spans="2:51" s="12" customFormat="1" ht="13.5">
      <c r="B297" s="220"/>
      <c r="C297" s="221"/>
      <c r="D297" s="222" t="s">
        <v>255</v>
      </c>
      <c r="E297" s="223" t="s">
        <v>22</v>
      </c>
      <c r="F297" s="224" t="s">
        <v>800</v>
      </c>
      <c r="G297" s="221"/>
      <c r="H297" s="225">
        <v>426.1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255</v>
      </c>
      <c r="AU297" s="231" t="s">
        <v>84</v>
      </c>
      <c r="AV297" s="12" t="s">
        <v>84</v>
      </c>
      <c r="AW297" s="12" t="s">
        <v>39</v>
      </c>
      <c r="AX297" s="12" t="s">
        <v>24</v>
      </c>
      <c r="AY297" s="231" t="s">
        <v>205</v>
      </c>
    </row>
    <row r="298" spans="2:65" s="1" customFormat="1" ht="22.5" customHeight="1">
      <c r="B298" s="40"/>
      <c r="C298" s="192" t="s">
        <v>801</v>
      </c>
      <c r="D298" s="192" t="s">
        <v>208</v>
      </c>
      <c r="E298" s="193" t="s">
        <v>802</v>
      </c>
      <c r="F298" s="194" t="s">
        <v>803</v>
      </c>
      <c r="G298" s="195" t="s">
        <v>494</v>
      </c>
      <c r="H298" s="196">
        <v>426.1</v>
      </c>
      <c r="I298" s="197"/>
      <c r="J298" s="198">
        <f>ROUND(I298*H298,2)</f>
        <v>0</v>
      </c>
      <c r="K298" s="194" t="s">
        <v>466</v>
      </c>
      <c r="L298" s="60"/>
      <c r="M298" s="199" t="s">
        <v>22</v>
      </c>
      <c r="N298" s="205" t="s">
        <v>46</v>
      </c>
      <c r="O298" s="41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AR298" s="23" t="s">
        <v>266</v>
      </c>
      <c r="AT298" s="23" t="s">
        <v>208</v>
      </c>
      <c r="AU298" s="23" t="s">
        <v>84</v>
      </c>
      <c r="AY298" s="23" t="s">
        <v>205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3" t="s">
        <v>24</v>
      </c>
      <c r="BK298" s="204">
        <f>ROUND(I298*H298,2)</f>
        <v>0</v>
      </c>
      <c r="BL298" s="23" t="s">
        <v>266</v>
      </c>
      <c r="BM298" s="23" t="s">
        <v>804</v>
      </c>
    </row>
    <row r="299" spans="2:51" s="12" customFormat="1" ht="13.5">
      <c r="B299" s="220"/>
      <c r="C299" s="221"/>
      <c r="D299" s="222" t="s">
        <v>255</v>
      </c>
      <c r="E299" s="223" t="s">
        <v>22</v>
      </c>
      <c r="F299" s="224" t="s">
        <v>800</v>
      </c>
      <c r="G299" s="221"/>
      <c r="H299" s="225">
        <v>426.1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255</v>
      </c>
      <c r="AU299" s="231" t="s">
        <v>84</v>
      </c>
      <c r="AV299" s="12" t="s">
        <v>84</v>
      </c>
      <c r="AW299" s="12" t="s">
        <v>39</v>
      </c>
      <c r="AX299" s="12" t="s">
        <v>24</v>
      </c>
      <c r="AY299" s="231" t="s">
        <v>205</v>
      </c>
    </row>
    <row r="300" spans="2:65" s="1" customFormat="1" ht="22.5" customHeight="1">
      <c r="B300" s="40"/>
      <c r="C300" s="192" t="s">
        <v>805</v>
      </c>
      <c r="D300" s="192" t="s">
        <v>208</v>
      </c>
      <c r="E300" s="193" t="s">
        <v>806</v>
      </c>
      <c r="F300" s="194" t="s">
        <v>807</v>
      </c>
      <c r="G300" s="195" t="s">
        <v>485</v>
      </c>
      <c r="H300" s="196">
        <v>7.795</v>
      </c>
      <c r="I300" s="197"/>
      <c r="J300" s="198">
        <f>ROUND(I300*H300,2)</f>
        <v>0</v>
      </c>
      <c r="K300" s="194" t="s">
        <v>466</v>
      </c>
      <c r="L300" s="60"/>
      <c r="M300" s="199" t="s">
        <v>22</v>
      </c>
      <c r="N300" s="205" t="s">
        <v>46</v>
      </c>
      <c r="O300" s="41"/>
      <c r="P300" s="206">
        <f>O300*H300</f>
        <v>0</v>
      </c>
      <c r="Q300" s="206">
        <v>1.05464</v>
      </c>
      <c r="R300" s="206">
        <f>Q300*H300</f>
        <v>8.2209188</v>
      </c>
      <c r="S300" s="206">
        <v>0</v>
      </c>
      <c r="T300" s="207">
        <f>S300*H300</f>
        <v>0</v>
      </c>
      <c r="AR300" s="23" t="s">
        <v>266</v>
      </c>
      <c r="AT300" s="23" t="s">
        <v>208</v>
      </c>
      <c r="AU300" s="23" t="s">
        <v>84</v>
      </c>
      <c r="AY300" s="23" t="s">
        <v>205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24</v>
      </c>
      <c r="BK300" s="204">
        <f>ROUND(I300*H300,2)</f>
        <v>0</v>
      </c>
      <c r="BL300" s="23" t="s">
        <v>266</v>
      </c>
      <c r="BM300" s="23" t="s">
        <v>808</v>
      </c>
    </row>
    <row r="301" spans="2:51" s="12" customFormat="1" ht="13.5">
      <c r="B301" s="220"/>
      <c r="C301" s="221"/>
      <c r="D301" s="222" t="s">
        <v>255</v>
      </c>
      <c r="E301" s="223" t="s">
        <v>22</v>
      </c>
      <c r="F301" s="224" t="s">
        <v>809</v>
      </c>
      <c r="G301" s="221"/>
      <c r="H301" s="225">
        <v>7.795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255</v>
      </c>
      <c r="AU301" s="231" t="s">
        <v>84</v>
      </c>
      <c r="AV301" s="12" t="s">
        <v>84</v>
      </c>
      <c r="AW301" s="12" t="s">
        <v>39</v>
      </c>
      <c r="AX301" s="12" t="s">
        <v>24</v>
      </c>
      <c r="AY301" s="231" t="s">
        <v>205</v>
      </c>
    </row>
    <row r="302" spans="2:65" s="1" customFormat="1" ht="22.5" customHeight="1">
      <c r="B302" s="40"/>
      <c r="C302" s="192" t="s">
        <v>810</v>
      </c>
      <c r="D302" s="192" t="s">
        <v>208</v>
      </c>
      <c r="E302" s="193" t="s">
        <v>811</v>
      </c>
      <c r="F302" s="194" t="s">
        <v>812</v>
      </c>
      <c r="G302" s="195" t="s">
        <v>465</v>
      </c>
      <c r="H302" s="196">
        <v>22</v>
      </c>
      <c r="I302" s="197"/>
      <c r="J302" s="198">
        <f>ROUND(I302*H302,2)</f>
        <v>0</v>
      </c>
      <c r="K302" s="194" t="s">
        <v>466</v>
      </c>
      <c r="L302" s="60"/>
      <c r="M302" s="199" t="s">
        <v>22</v>
      </c>
      <c r="N302" s="205" t="s">
        <v>46</v>
      </c>
      <c r="O302" s="41"/>
      <c r="P302" s="206">
        <f>O302*H302</f>
        <v>0</v>
      </c>
      <c r="Q302" s="206">
        <v>2.45337</v>
      </c>
      <c r="R302" s="206">
        <f>Q302*H302</f>
        <v>53.97414</v>
      </c>
      <c r="S302" s="206">
        <v>0</v>
      </c>
      <c r="T302" s="207">
        <f>S302*H302</f>
        <v>0</v>
      </c>
      <c r="AR302" s="23" t="s">
        <v>266</v>
      </c>
      <c r="AT302" s="23" t="s">
        <v>208</v>
      </c>
      <c r="AU302" s="23" t="s">
        <v>84</v>
      </c>
      <c r="AY302" s="23" t="s">
        <v>205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3" t="s">
        <v>24</v>
      </c>
      <c r="BK302" s="204">
        <f>ROUND(I302*H302,2)</f>
        <v>0</v>
      </c>
      <c r="BL302" s="23" t="s">
        <v>266</v>
      </c>
      <c r="BM302" s="23" t="s">
        <v>813</v>
      </c>
    </row>
    <row r="303" spans="2:51" s="12" customFormat="1" ht="13.5">
      <c r="B303" s="220"/>
      <c r="C303" s="221"/>
      <c r="D303" s="222" t="s">
        <v>255</v>
      </c>
      <c r="E303" s="223" t="s">
        <v>22</v>
      </c>
      <c r="F303" s="224" t="s">
        <v>814</v>
      </c>
      <c r="G303" s="221"/>
      <c r="H303" s="225">
        <v>22</v>
      </c>
      <c r="I303" s="226"/>
      <c r="J303" s="221"/>
      <c r="K303" s="221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255</v>
      </c>
      <c r="AU303" s="231" t="s">
        <v>84</v>
      </c>
      <c r="AV303" s="12" t="s">
        <v>84</v>
      </c>
      <c r="AW303" s="12" t="s">
        <v>39</v>
      </c>
      <c r="AX303" s="12" t="s">
        <v>24</v>
      </c>
      <c r="AY303" s="231" t="s">
        <v>205</v>
      </c>
    </row>
    <row r="304" spans="2:65" s="1" customFormat="1" ht="22.5" customHeight="1">
      <c r="B304" s="40"/>
      <c r="C304" s="192" t="s">
        <v>815</v>
      </c>
      <c r="D304" s="192" t="s">
        <v>208</v>
      </c>
      <c r="E304" s="193" t="s">
        <v>816</v>
      </c>
      <c r="F304" s="194" t="s">
        <v>817</v>
      </c>
      <c r="G304" s="195" t="s">
        <v>485</v>
      </c>
      <c r="H304" s="196">
        <v>2.42</v>
      </c>
      <c r="I304" s="197"/>
      <c r="J304" s="198">
        <f>ROUND(I304*H304,2)</f>
        <v>0</v>
      </c>
      <c r="K304" s="194" t="s">
        <v>466</v>
      </c>
      <c r="L304" s="60"/>
      <c r="M304" s="199" t="s">
        <v>22</v>
      </c>
      <c r="N304" s="205" t="s">
        <v>46</v>
      </c>
      <c r="O304" s="41"/>
      <c r="P304" s="206">
        <f>O304*H304</f>
        <v>0</v>
      </c>
      <c r="Q304" s="206">
        <v>1.04887</v>
      </c>
      <c r="R304" s="206">
        <f>Q304*H304</f>
        <v>2.5382654</v>
      </c>
      <c r="S304" s="206">
        <v>0</v>
      </c>
      <c r="T304" s="207">
        <f>S304*H304</f>
        <v>0</v>
      </c>
      <c r="AR304" s="23" t="s">
        <v>266</v>
      </c>
      <c r="AT304" s="23" t="s">
        <v>208</v>
      </c>
      <c r="AU304" s="23" t="s">
        <v>84</v>
      </c>
      <c r="AY304" s="23" t="s">
        <v>205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3" t="s">
        <v>24</v>
      </c>
      <c r="BK304" s="204">
        <f>ROUND(I304*H304,2)</f>
        <v>0</v>
      </c>
      <c r="BL304" s="23" t="s">
        <v>266</v>
      </c>
      <c r="BM304" s="23" t="s">
        <v>818</v>
      </c>
    </row>
    <row r="305" spans="2:51" s="12" customFormat="1" ht="13.5">
      <c r="B305" s="220"/>
      <c r="C305" s="221"/>
      <c r="D305" s="222" t="s">
        <v>255</v>
      </c>
      <c r="E305" s="223" t="s">
        <v>22</v>
      </c>
      <c r="F305" s="224" t="s">
        <v>819</v>
      </c>
      <c r="G305" s="221"/>
      <c r="H305" s="225">
        <v>2.42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255</v>
      </c>
      <c r="AU305" s="231" t="s">
        <v>84</v>
      </c>
      <c r="AV305" s="12" t="s">
        <v>84</v>
      </c>
      <c r="AW305" s="12" t="s">
        <v>39</v>
      </c>
      <c r="AX305" s="12" t="s">
        <v>24</v>
      </c>
      <c r="AY305" s="231" t="s">
        <v>205</v>
      </c>
    </row>
    <row r="306" spans="2:65" s="1" customFormat="1" ht="22.5" customHeight="1">
      <c r="B306" s="40"/>
      <c r="C306" s="192" t="s">
        <v>820</v>
      </c>
      <c r="D306" s="192" t="s">
        <v>208</v>
      </c>
      <c r="E306" s="193" t="s">
        <v>821</v>
      </c>
      <c r="F306" s="194" t="s">
        <v>822</v>
      </c>
      <c r="G306" s="195" t="s">
        <v>494</v>
      </c>
      <c r="H306" s="196">
        <v>146.67</v>
      </c>
      <c r="I306" s="197"/>
      <c r="J306" s="198">
        <f>ROUND(I306*H306,2)</f>
        <v>0</v>
      </c>
      <c r="K306" s="194" t="s">
        <v>466</v>
      </c>
      <c r="L306" s="60"/>
      <c r="M306" s="199" t="s">
        <v>22</v>
      </c>
      <c r="N306" s="205" t="s">
        <v>46</v>
      </c>
      <c r="O306" s="41"/>
      <c r="P306" s="206">
        <f>O306*H306</f>
        <v>0</v>
      </c>
      <c r="Q306" s="206">
        <v>0.01282</v>
      </c>
      <c r="R306" s="206">
        <f>Q306*H306</f>
        <v>1.8803093999999998</v>
      </c>
      <c r="S306" s="206">
        <v>0</v>
      </c>
      <c r="T306" s="207">
        <f>S306*H306</f>
        <v>0</v>
      </c>
      <c r="AR306" s="23" t="s">
        <v>266</v>
      </c>
      <c r="AT306" s="23" t="s">
        <v>208</v>
      </c>
      <c r="AU306" s="23" t="s">
        <v>84</v>
      </c>
      <c r="AY306" s="23" t="s">
        <v>205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3" t="s">
        <v>24</v>
      </c>
      <c r="BK306" s="204">
        <f>ROUND(I306*H306,2)</f>
        <v>0</v>
      </c>
      <c r="BL306" s="23" t="s">
        <v>266</v>
      </c>
      <c r="BM306" s="23" t="s">
        <v>823</v>
      </c>
    </row>
    <row r="307" spans="2:51" s="12" customFormat="1" ht="13.5">
      <c r="B307" s="220"/>
      <c r="C307" s="221"/>
      <c r="D307" s="222" t="s">
        <v>255</v>
      </c>
      <c r="E307" s="223" t="s">
        <v>22</v>
      </c>
      <c r="F307" s="224" t="s">
        <v>824</v>
      </c>
      <c r="G307" s="221"/>
      <c r="H307" s="225">
        <v>146.67</v>
      </c>
      <c r="I307" s="226"/>
      <c r="J307" s="221"/>
      <c r="K307" s="221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255</v>
      </c>
      <c r="AU307" s="231" t="s">
        <v>84</v>
      </c>
      <c r="AV307" s="12" t="s">
        <v>84</v>
      </c>
      <c r="AW307" s="12" t="s">
        <v>39</v>
      </c>
      <c r="AX307" s="12" t="s">
        <v>24</v>
      </c>
      <c r="AY307" s="231" t="s">
        <v>205</v>
      </c>
    </row>
    <row r="308" spans="2:65" s="1" customFormat="1" ht="22.5" customHeight="1">
      <c r="B308" s="40"/>
      <c r="C308" s="192" t="s">
        <v>825</v>
      </c>
      <c r="D308" s="192" t="s">
        <v>208</v>
      </c>
      <c r="E308" s="193" t="s">
        <v>826</v>
      </c>
      <c r="F308" s="194" t="s">
        <v>827</v>
      </c>
      <c r="G308" s="195" t="s">
        <v>494</v>
      </c>
      <c r="H308" s="196">
        <v>146.67</v>
      </c>
      <c r="I308" s="197"/>
      <c r="J308" s="198">
        <f>ROUND(I308*H308,2)</f>
        <v>0</v>
      </c>
      <c r="K308" s="194" t="s">
        <v>466</v>
      </c>
      <c r="L308" s="60"/>
      <c r="M308" s="199" t="s">
        <v>22</v>
      </c>
      <c r="N308" s="205" t="s">
        <v>46</v>
      </c>
      <c r="O308" s="41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AR308" s="23" t="s">
        <v>266</v>
      </c>
      <c r="AT308" s="23" t="s">
        <v>208</v>
      </c>
      <c r="AU308" s="23" t="s">
        <v>84</v>
      </c>
      <c r="AY308" s="23" t="s">
        <v>205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3" t="s">
        <v>24</v>
      </c>
      <c r="BK308" s="204">
        <f>ROUND(I308*H308,2)</f>
        <v>0</v>
      </c>
      <c r="BL308" s="23" t="s">
        <v>266</v>
      </c>
      <c r="BM308" s="23" t="s">
        <v>828</v>
      </c>
    </row>
    <row r="309" spans="2:65" s="1" customFormat="1" ht="22.5" customHeight="1">
      <c r="B309" s="40"/>
      <c r="C309" s="192" t="s">
        <v>829</v>
      </c>
      <c r="D309" s="192" t="s">
        <v>208</v>
      </c>
      <c r="E309" s="193" t="s">
        <v>830</v>
      </c>
      <c r="F309" s="194" t="s">
        <v>831</v>
      </c>
      <c r="G309" s="195" t="s">
        <v>494</v>
      </c>
      <c r="H309" s="196">
        <v>55.584</v>
      </c>
      <c r="I309" s="197"/>
      <c r="J309" s="198">
        <f>ROUND(I309*H309,2)</f>
        <v>0</v>
      </c>
      <c r="K309" s="194" t="s">
        <v>466</v>
      </c>
      <c r="L309" s="60"/>
      <c r="M309" s="199" t="s">
        <v>22</v>
      </c>
      <c r="N309" s="205" t="s">
        <v>46</v>
      </c>
      <c r="O309" s="41"/>
      <c r="P309" s="206">
        <f>O309*H309</f>
        <v>0</v>
      </c>
      <c r="Q309" s="206">
        <v>0.00658</v>
      </c>
      <c r="R309" s="206">
        <f>Q309*H309</f>
        <v>0.36574272</v>
      </c>
      <c r="S309" s="206">
        <v>0</v>
      </c>
      <c r="T309" s="207">
        <f>S309*H309</f>
        <v>0</v>
      </c>
      <c r="AR309" s="23" t="s">
        <v>266</v>
      </c>
      <c r="AT309" s="23" t="s">
        <v>208</v>
      </c>
      <c r="AU309" s="23" t="s">
        <v>84</v>
      </c>
      <c r="AY309" s="23" t="s">
        <v>205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3" t="s">
        <v>24</v>
      </c>
      <c r="BK309" s="204">
        <f>ROUND(I309*H309,2)</f>
        <v>0</v>
      </c>
      <c r="BL309" s="23" t="s">
        <v>266</v>
      </c>
      <c r="BM309" s="23" t="s">
        <v>832</v>
      </c>
    </row>
    <row r="310" spans="2:51" s="12" customFormat="1" ht="27">
      <c r="B310" s="220"/>
      <c r="C310" s="221"/>
      <c r="D310" s="210" t="s">
        <v>255</v>
      </c>
      <c r="E310" s="232" t="s">
        <v>22</v>
      </c>
      <c r="F310" s="233" t="s">
        <v>833</v>
      </c>
      <c r="G310" s="221"/>
      <c r="H310" s="234">
        <v>37.02</v>
      </c>
      <c r="I310" s="226"/>
      <c r="J310" s="221"/>
      <c r="K310" s="221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255</v>
      </c>
      <c r="AU310" s="231" t="s">
        <v>84</v>
      </c>
      <c r="AV310" s="12" t="s">
        <v>84</v>
      </c>
      <c r="AW310" s="12" t="s">
        <v>39</v>
      </c>
      <c r="AX310" s="12" t="s">
        <v>75</v>
      </c>
      <c r="AY310" s="231" t="s">
        <v>205</v>
      </c>
    </row>
    <row r="311" spans="2:51" s="12" customFormat="1" ht="13.5">
      <c r="B311" s="220"/>
      <c r="C311" s="221"/>
      <c r="D311" s="210" t="s">
        <v>255</v>
      </c>
      <c r="E311" s="232" t="s">
        <v>22</v>
      </c>
      <c r="F311" s="233" t="s">
        <v>834</v>
      </c>
      <c r="G311" s="221"/>
      <c r="H311" s="234">
        <v>18.564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255</v>
      </c>
      <c r="AU311" s="231" t="s">
        <v>84</v>
      </c>
      <c r="AV311" s="12" t="s">
        <v>84</v>
      </c>
      <c r="AW311" s="12" t="s">
        <v>39</v>
      </c>
      <c r="AX311" s="12" t="s">
        <v>75</v>
      </c>
      <c r="AY311" s="231" t="s">
        <v>205</v>
      </c>
    </row>
    <row r="312" spans="2:51" s="13" customFormat="1" ht="13.5">
      <c r="B312" s="248"/>
      <c r="C312" s="249"/>
      <c r="D312" s="222" t="s">
        <v>255</v>
      </c>
      <c r="E312" s="250" t="s">
        <v>22</v>
      </c>
      <c r="F312" s="251" t="s">
        <v>568</v>
      </c>
      <c r="G312" s="249"/>
      <c r="H312" s="252">
        <v>55.584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255</v>
      </c>
      <c r="AU312" s="258" t="s">
        <v>84</v>
      </c>
      <c r="AV312" s="13" t="s">
        <v>266</v>
      </c>
      <c r="AW312" s="13" t="s">
        <v>39</v>
      </c>
      <c r="AX312" s="13" t="s">
        <v>24</v>
      </c>
      <c r="AY312" s="258" t="s">
        <v>205</v>
      </c>
    </row>
    <row r="313" spans="2:65" s="1" customFormat="1" ht="22.5" customHeight="1">
      <c r="B313" s="40"/>
      <c r="C313" s="192" t="s">
        <v>835</v>
      </c>
      <c r="D313" s="192" t="s">
        <v>208</v>
      </c>
      <c r="E313" s="193" t="s">
        <v>836</v>
      </c>
      <c r="F313" s="194" t="s">
        <v>837</v>
      </c>
      <c r="G313" s="195" t="s">
        <v>494</v>
      </c>
      <c r="H313" s="196">
        <v>55.584</v>
      </c>
      <c r="I313" s="197"/>
      <c r="J313" s="198">
        <f>ROUND(I313*H313,2)</f>
        <v>0</v>
      </c>
      <c r="K313" s="194" t="s">
        <v>466</v>
      </c>
      <c r="L313" s="60"/>
      <c r="M313" s="199" t="s">
        <v>22</v>
      </c>
      <c r="N313" s="205" t="s">
        <v>46</v>
      </c>
      <c r="O313" s="41"/>
      <c r="P313" s="206">
        <f>O313*H313</f>
        <v>0</v>
      </c>
      <c r="Q313" s="206">
        <v>0</v>
      </c>
      <c r="R313" s="206">
        <f>Q313*H313</f>
        <v>0</v>
      </c>
      <c r="S313" s="206">
        <v>0</v>
      </c>
      <c r="T313" s="207">
        <f>S313*H313</f>
        <v>0</v>
      </c>
      <c r="AR313" s="23" t="s">
        <v>266</v>
      </c>
      <c r="AT313" s="23" t="s">
        <v>208</v>
      </c>
      <c r="AU313" s="23" t="s">
        <v>84</v>
      </c>
      <c r="AY313" s="23" t="s">
        <v>205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24</v>
      </c>
      <c r="BK313" s="204">
        <f>ROUND(I313*H313,2)</f>
        <v>0</v>
      </c>
      <c r="BL313" s="23" t="s">
        <v>266</v>
      </c>
      <c r="BM313" s="23" t="s">
        <v>838</v>
      </c>
    </row>
    <row r="314" spans="2:63" s="10" customFormat="1" ht="29.85" customHeight="1">
      <c r="B314" s="175"/>
      <c r="C314" s="176"/>
      <c r="D314" s="189" t="s">
        <v>74</v>
      </c>
      <c r="E314" s="190" t="s">
        <v>276</v>
      </c>
      <c r="F314" s="190" t="s">
        <v>839</v>
      </c>
      <c r="G314" s="176"/>
      <c r="H314" s="176"/>
      <c r="I314" s="179"/>
      <c r="J314" s="191">
        <f>BK314</f>
        <v>0</v>
      </c>
      <c r="K314" s="176"/>
      <c r="L314" s="181"/>
      <c r="M314" s="182"/>
      <c r="N314" s="183"/>
      <c r="O314" s="183"/>
      <c r="P314" s="184">
        <f>SUM(P315:P467)</f>
        <v>0</v>
      </c>
      <c r="Q314" s="183"/>
      <c r="R314" s="184">
        <f>SUM(R315:R467)</f>
        <v>899.95630256</v>
      </c>
      <c r="S314" s="183"/>
      <c r="T314" s="185">
        <f>SUM(T315:T467)</f>
        <v>0</v>
      </c>
      <c r="AR314" s="186" t="s">
        <v>24</v>
      </c>
      <c r="AT314" s="187" t="s">
        <v>74</v>
      </c>
      <c r="AU314" s="187" t="s">
        <v>24</v>
      </c>
      <c r="AY314" s="186" t="s">
        <v>205</v>
      </c>
      <c r="BK314" s="188">
        <f>SUM(BK315:BK467)</f>
        <v>0</v>
      </c>
    </row>
    <row r="315" spans="2:65" s="1" customFormat="1" ht="22.5" customHeight="1">
      <c r="B315" s="40"/>
      <c r="C315" s="192" t="s">
        <v>840</v>
      </c>
      <c r="D315" s="192" t="s">
        <v>208</v>
      </c>
      <c r="E315" s="193" t="s">
        <v>841</v>
      </c>
      <c r="F315" s="194" t="s">
        <v>842</v>
      </c>
      <c r="G315" s="195" t="s">
        <v>494</v>
      </c>
      <c r="H315" s="196">
        <v>466.64</v>
      </c>
      <c r="I315" s="197"/>
      <c r="J315" s="198">
        <f>ROUND(I315*H315,2)</f>
        <v>0</v>
      </c>
      <c r="K315" s="194" t="s">
        <v>466</v>
      </c>
      <c r="L315" s="60"/>
      <c r="M315" s="199" t="s">
        <v>22</v>
      </c>
      <c r="N315" s="205" t="s">
        <v>46</v>
      </c>
      <c r="O315" s="41"/>
      <c r="P315" s="206">
        <f>O315*H315</f>
        <v>0</v>
      </c>
      <c r="Q315" s="206">
        <v>0.00489</v>
      </c>
      <c r="R315" s="206">
        <f>Q315*H315</f>
        <v>2.2818696</v>
      </c>
      <c r="S315" s="206">
        <v>0</v>
      </c>
      <c r="T315" s="207">
        <f>S315*H315</f>
        <v>0</v>
      </c>
      <c r="AR315" s="23" t="s">
        <v>266</v>
      </c>
      <c r="AT315" s="23" t="s">
        <v>208</v>
      </c>
      <c r="AU315" s="23" t="s">
        <v>84</v>
      </c>
      <c r="AY315" s="23" t="s">
        <v>205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3" t="s">
        <v>24</v>
      </c>
      <c r="BK315" s="204">
        <f>ROUND(I315*H315,2)</f>
        <v>0</v>
      </c>
      <c r="BL315" s="23" t="s">
        <v>266</v>
      </c>
      <c r="BM315" s="23" t="s">
        <v>843</v>
      </c>
    </row>
    <row r="316" spans="2:65" s="1" customFormat="1" ht="22.5" customHeight="1">
      <c r="B316" s="40"/>
      <c r="C316" s="192" t="s">
        <v>844</v>
      </c>
      <c r="D316" s="192" t="s">
        <v>208</v>
      </c>
      <c r="E316" s="193" t="s">
        <v>845</v>
      </c>
      <c r="F316" s="194" t="s">
        <v>846</v>
      </c>
      <c r="G316" s="195" t="s">
        <v>494</v>
      </c>
      <c r="H316" s="196">
        <v>649.94</v>
      </c>
      <c r="I316" s="197"/>
      <c r="J316" s="198">
        <f>ROUND(I316*H316,2)</f>
        <v>0</v>
      </c>
      <c r="K316" s="194" t="s">
        <v>466</v>
      </c>
      <c r="L316" s="60"/>
      <c r="M316" s="199" t="s">
        <v>22</v>
      </c>
      <c r="N316" s="205" t="s">
        <v>46</v>
      </c>
      <c r="O316" s="41"/>
      <c r="P316" s="206">
        <f>O316*H316</f>
        <v>0</v>
      </c>
      <c r="Q316" s="206">
        <v>0.01838</v>
      </c>
      <c r="R316" s="206">
        <f>Q316*H316</f>
        <v>11.945897200000001</v>
      </c>
      <c r="S316" s="206">
        <v>0</v>
      </c>
      <c r="T316" s="207">
        <f>S316*H316</f>
        <v>0</v>
      </c>
      <c r="AR316" s="23" t="s">
        <v>266</v>
      </c>
      <c r="AT316" s="23" t="s">
        <v>208</v>
      </c>
      <c r="AU316" s="23" t="s">
        <v>84</v>
      </c>
      <c r="AY316" s="23" t="s">
        <v>205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3" t="s">
        <v>24</v>
      </c>
      <c r="BK316" s="204">
        <f>ROUND(I316*H316,2)</f>
        <v>0</v>
      </c>
      <c r="BL316" s="23" t="s">
        <v>266</v>
      </c>
      <c r="BM316" s="23" t="s">
        <v>847</v>
      </c>
    </row>
    <row r="317" spans="2:51" s="12" customFormat="1" ht="13.5">
      <c r="B317" s="220"/>
      <c r="C317" s="221"/>
      <c r="D317" s="222" t="s">
        <v>255</v>
      </c>
      <c r="E317" s="223" t="s">
        <v>22</v>
      </c>
      <c r="F317" s="224" t="s">
        <v>848</v>
      </c>
      <c r="G317" s="221"/>
      <c r="H317" s="225">
        <v>649.94</v>
      </c>
      <c r="I317" s="226"/>
      <c r="J317" s="221"/>
      <c r="K317" s="221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255</v>
      </c>
      <c r="AU317" s="231" t="s">
        <v>84</v>
      </c>
      <c r="AV317" s="12" t="s">
        <v>84</v>
      </c>
      <c r="AW317" s="12" t="s">
        <v>39</v>
      </c>
      <c r="AX317" s="12" t="s">
        <v>24</v>
      </c>
      <c r="AY317" s="231" t="s">
        <v>205</v>
      </c>
    </row>
    <row r="318" spans="2:65" s="1" customFormat="1" ht="31.5" customHeight="1">
      <c r="B318" s="40"/>
      <c r="C318" s="192" t="s">
        <v>849</v>
      </c>
      <c r="D318" s="192" t="s">
        <v>208</v>
      </c>
      <c r="E318" s="193" t="s">
        <v>850</v>
      </c>
      <c r="F318" s="194" t="s">
        <v>851</v>
      </c>
      <c r="G318" s="195" t="s">
        <v>494</v>
      </c>
      <c r="H318" s="196">
        <v>146.67</v>
      </c>
      <c r="I318" s="197"/>
      <c r="J318" s="198">
        <f>ROUND(I318*H318,2)</f>
        <v>0</v>
      </c>
      <c r="K318" s="194" t="s">
        <v>466</v>
      </c>
      <c r="L318" s="60"/>
      <c r="M318" s="199" t="s">
        <v>22</v>
      </c>
      <c r="N318" s="205" t="s">
        <v>46</v>
      </c>
      <c r="O318" s="41"/>
      <c r="P318" s="206">
        <f>O318*H318</f>
        <v>0</v>
      </c>
      <c r="Q318" s="206">
        <v>0.01838</v>
      </c>
      <c r="R318" s="206">
        <f>Q318*H318</f>
        <v>2.6957945999999997</v>
      </c>
      <c r="S318" s="206">
        <v>0</v>
      </c>
      <c r="T318" s="207">
        <f>S318*H318</f>
        <v>0</v>
      </c>
      <c r="AR318" s="23" t="s">
        <v>266</v>
      </c>
      <c r="AT318" s="23" t="s">
        <v>208</v>
      </c>
      <c r="AU318" s="23" t="s">
        <v>84</v>
      </c>
      <c r="AY318" s="23" t="s">
        <v>205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3" t="s">
        <v>24</v>
      </c>
      <c r="BK318" s="204">
        <f>ROUND(I318*H318,2)</f>
        <v>0</v>
      </c>
      <c r="BL318" s="23" t="s">
        <v>266</v>
      </c>
      <c r="BM318" s="23" t="s">
        <v>852</v>
      </c>
    </row>
    <row r="319" spans="2:65" s="1" customFormat="1" ht="22.5" customHeight="1">
      <c r="B319" s="40"/>
      <c r="C319" s="192" t="s">
        <v>853</v>
      </c>
      <c r="D319" s="192" t="s">
        <v>208</v>
      </c>
      <c r="E319" s="193" t="s">
        <v>854</v>
      </c>
      <c r="F319" s="194" t="s">
        <v>855</v>
      </c>
      <c r="G319" s="195" t="s">
        <v>494</v>
      </c>
      <c r="H319" s="196">
        <v>7878.721</v>
      </c>
      <c r="I319" s="197"/>
      <c r="J319" s="198">
        <f>ROUND(I319*H319,2)</f>
        <v>0</v>
      </c>
      <c r="K319" s="194" t="s">
        <v>466</v>
      </c>
      <c r="L319" s="60"/>
      <c r="M319" s="199" t="s">
        <v>22</v>
      </c>
      <c r="N319" s="205" t="s">
        <v>46</v>
      </c>
      <c r="O319" s="41"/>
      <c r="P319" s="206">
        <f>O319*H319</f>
        <v>0</v>
      </c>
      <c r="Q319" s="206">
        <v>0.01838</v>
      </c>
      <c r="R319" s="206">
        <f>Q319*H319</f>
        <v>144.81089198</v>
      </c>
      <c r="S319" s="206">
        <v>0</v>
      </c>
      <c r="T319" s="207">
        <f>S319*H319</f>
        <v>0</v>
      </c>
      <c r="AR319" s="23" t="s">
        <v>266</v>
      </c>
      <c r="AT319" s="23" t="s">
        <v>208</v>
      </c>
      <c r="AU319" s="23" t="s">
        <v>84</v>
      </c>
      <c r="AY319" s="23" t="s">
        <v>205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3" t="s">
        <v>24</v>
      </c>
      <c r="BK319" s="204">
        <f>ROUND(I319*H319,2)</f>
        <v>0</v>
      </c>
      <c r="BL319" s="23" t="s">
        <v>266</v>
      </c>
      <c r="BM319" s="23" t="s">
        <v>856</v>
      </c>
    </row>
    <row r="320" spans="2:51" s="12" customFormat="1" ht="13.5">
      <c r="B320" s="220"/>
      <c r="C320" s="221"/>
      <c r="D320" s="222" t="s">
        <v>255</v>
      </c>
      <c r="E320" s="223" t="s">
        <v>22</v>
      </c>
      <c r="F320" s="224" t="s">
        <v>857</v>
      </c>
      <c r="G320" s="221"/>
      <c r="H320" s="225">
        <v>7878.721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255</v>
      </c>
      <c r="AU320" s="231" t="s">
        <v>84</v>
      </c>
      <c r="AV320" s="12" t="s">
        <v>84</v>
      </c>
      <c r="AW320" s="12" t="s">
        <v>39</v>
      </c>
      <c r="AX320" s="12" t="s">
        <v>24</v>
      </c>
      <c r="AY320" s="231" t="s">
        <v>205</v>
      </c>
    </row>
    <row r="321" spans="2:65" s="1" customFormat="1" ht="22.5" customHeight="1">
      <c r="B321" s="40"/>
      <c r="C321" s="192" t="s">
        <v>858</v>
      </c>
      <c r="D321" s="192" t="s">
        <v>208</v>
      </c>
      <c r="E321" s="193" t="s">
        <v>859</v>
      </c>
      <c r="F321" s="194" t="s">
        <v>860</v>
      </c>
      <c r="G321" s="195" t="s">
        <v>494</v>
      </c>
      <c r="H321" s="196">
        <v>730.325</v>
      </c>
      <c r="I321" s="197"/>
      <c r="J321" s="198">
        <f>ROUND(I321*H321,2)</f>
        <v>0</v>
      </c>
      <c r="K321" s="194" t="s">
        <v>466</v>
      </c>
      <c r="L321" s="60"/>
      <c r="M321" s="199" t="s">
        <v>22</v>
      </c>
      <c r="N321" s="205" t="s">
        <v>46</v>
      </c>
      <c r="O321" s="41"/>
      <c r="P321" s="206">
        <f>O321*H321</f>
        <v>0</v>
      </c>
      <c r="Q321" s="206">
        <v>0.021</v>
      </c>
      <c r="R321" s="206">
        <f>Q321*H321</f>
        <v>15.336825000000001</v>
      </c>
      <c r="S321" s="206">
        <v>0</v>
      </c>
      <c r="T321" s="207">
        <f>S321*H321</f>
        <v>0</v>
      </c>
      <c r="AR321" s="23" t="s">
        <v>266</v>
      </c>
      <c r="AT321" s="23" t="s">
        <v>208</v>
      </c>
      <c r="AU321" s="23" t="s">
        <v>84</v>
      </c>
      <c r="AY321" s="23" t="s">
        <v>205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3" t="s">
        <v>24</v>
      </c>
      <c r="BK321" s="204">
        <f>ROUND(I321*H321,2)</f>
        <v>0</v>
      </c>
      <c r="BL321" s="23" t="s">
        <v>266</v>
      </c>
      <c r="BM321" s="23" t="s">
        <v>861</v>
      </c>
    </row>
    <row r="322" spans="2:51" s="12" customFormat="1" ht="13.5">
      <c r="B322" s="220"/>
      <c r="C322" s="221"/>
      <c r="D322" s="222" t="s">
        <v>255</v>
      </c>
      <c r="E322" s="223" t="s">
        <v>22</v>
      </c>
      <c r="F322" s="224" t="s">
        <v>862</v>
      </c>
      <c r="G322" s="221"/>
      <c r="H322" s="225">
        <v>730.325</v>
      </c>
      <c r="I322" s="226"/>
      <c r="J322" s="221"/>
      <c r="K322" s="221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255</v>
      </c>
      <c r="AU322" s="231" t="s">
        <v>84</v>
      </c>
      <c r="AV322" s="12" t="s">
        <v>84</v>
      </c>
      <c r="AW322" s="12" t="s">
        <v>39</v>
      </c>
      <c r="AX322" s="12" t="s">
        <v>24</v>
      </c>
      <c r="AY322" s="231" t="s">
        <v>205</v>
      </c>
    </row>
    <row r="323" spans="2:65" s="1" customFormat="1" ht="22.5" customHeight="1">
      <c r="B323" s="40"/>
      <c r="C323" s="192" t="s">
        <v>863</v>
      </c>
      <c r="D323" s="192" t="s">
        <v>208</v>
      </c>
      <c r="E323" s="193" t="s">
        <v>864</v>
      </c>
      <c r="F323" s="194" t="s">
        <v>865</v>
      </c>
      <c r="G323" s="195" t="s">
        <v>494</v>
      </c>
      <c r="H323" s="196">
        <v>208.5</v>
      </c>
      <c r="I323" s="197"/>
      <c r="J323" s="198">
        <f>ROUND(I323*H323,2)</f>
        <v>0</v>
      </c>
      <c r="K323" s="194" t="s">
        <v>466</v>
      </c>
      <c r="L323" s="60"/>
      <c r="M323" s="199" t="s">
        <v>22</v>
      </c>
      <c r="N323" s="205" t="s">
        <v>46</v>
      </c>
      <c r="O323" s="41"/>
      <c r="P323" s="206">
        <f>O323*H323</f>
        <v>0</v>
      </c>
      <c r="Q323" s="206">
        <v>0.0345</v>
      </c>
      <c r="R323" s="206">
        <f>Q323*H323</f>
        <v>7.193250000000001</v>
      </c>
      <c r="S323" s="206">
        <v>0</v>
      </c>
      <c r="T323" s="207">
        <f>S323*H323</f>
        <v>0</v>
      </c>
      <c r="AR323" s="23" t="s">
        <v>266</v>
      </c>
      <c r="AT323" s="23" t="s">
        <v>208</v>
      </c>
      <c r="AU323" s="23" t="s">
        <v>84</v>
      </c>
      <c r="AY323" s="23" t="s">
        <v>205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3" t="s">
        <v>24</v>
      </c>
      <c r="BK323" s="204">
        <f>ROUND(I323*H323,2)</f>
        <v>0</v>
      </c>
      <c r="BL323" s="23" t="s">
        <v>266</v>
      </c>
      <c r="BM323" s="23" t="s">
        <v>866</v>
      </c>
    </row>
    <row r="324" spans="2:51" s="12" customFormat="1" ht="13.5">
      <c r="B324" s="220"/>
      <c r="C324" s="221"/>
      <c r="D324" s="210" t="s">
        <v>255</v>
      </c>
      <c r="E324" s="232" t="s">
        <v>22</v>
      </c>
      <c r="F324" s="233" t="s">
        <v>867</v>
      </c>
      <c r="G324" s="221"/>
      <c r="H324" s="234">
        <v>120.6</v>
      </c>
      <c r="I324" s="226"/>
      <c r="J324" s="221"/>
      <c r="K324" s="221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255</v>
      </c>
      <c r="AU324" s="231" t="s">
        <v>84</v>
      </c>
      <c r="AV324" s="12" t="s">
        <v>84</v>
      </c>
      <c r="AW324" s="12" t="s">
        <v>39</v>
      </c>
      <c r="AX324" s="12" t="s">
        <v>75</v>
      </c>
      <c r="AY324" s="231" t="s">
        <v>205</v>
      </c>
    </row>
    <row r="325" spans="2:51" s="12" customFormat="1" ht="13.5">
      <c r="B325" s="220"/>
      <c r="C325" s="221"/>
      <c r="D325" s="210" t="s">
        <v>255</v>
      </c>
      <c r="E325" s="232" t="s">
        <v>22</v>
      </c>
      <c r="F325" s="233" t="s">
        <v>868</v>
      </c>
      <c r="G325" s="221"/>
      <c r="H325" s="234">
        <v>87.9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255</v>
      </c>
      <c r="AU325" s="231" t="s">
        <v>84</v>
      </c>
      <c r="AV325" s="12" t="s">
        <v>84</v>
      </c>
      <c r="AW325" s="12" t="s">
        <v>39</v>
      </c>
      <c r="AX325" s="12" t="s">
        <v>75</v>
      </c>
      <c r="AY325" s="231" t="s">
        <v>205</v>
      </c>
    </row>
    <row r="326" spans="2:51" s="13" customFormat="1" ht="13.5">
      <c r="B326" s="248"/>
      <c r="C326" s="249"/>
      <c r="D326" s="222" t="s">
        <v>255</v>
      </c>
      <c r="E326" s="250" t="s">
        <v>22</v>
      </c>
      <c r="F326" s="251" t="s">
        <v>568</v>
      </c>
      <c r="G326" s="249"/>
      <c r="H326" s="252">
        <v>208.5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255</v>
      </c>
      <c r="AU326" s="258" t="s">
        <v>84</v>
      </c>
      <c r="AV326" s="13" t="s">
        <v>266</v>
      </c>
      <c r="AW326" s="13" t="s">
        <v>39</v>
      </c>
      <c r="AX326" s="13" t="s">
        <v>24</v>
      </c>
      <c r="AY326" s="258" t="s">
        <v>205</v>
      </c>
    </row>
    <row r="327" spans="2:65" s="1" customFormat="1" ht="22.5" customHeight="1">
      <c r="B327" s="40"/>
      <c r="C327" s="192" t="s">
        <v>869</v>
      </c>
      <c r="D327" s="192" t="s">
        <v>208</v>
      </c>
      <c r="E327" s="193" t="s">
        <v>870</v>
      </c>
      <c r="F327" s="194" t="s">
        <v>871</v>
      </c>
      <c r="G327" s="195" t="s">
        <v>494</v>
      </c>
      <c r="H327" s="196">
        <v>208.5</v>
      </c>
      <c r="I327" s="197"/>
      <c r="J327" s="198">
        <f>ROUND(I327*H327,2)</f>
        <v>0</v>
      </c>
      <c r="K327" s="194" t="s">
        <v>466</v>
      </c>
      <c r="L327" s="60"/>
      <c r="M327" s="199" t="s">
        <v>22</v>
      </c>
      <c r="N327" s="205" t="s">
        <v>46</v>
      </c>
      <c r="O327" s="41"/>
      <c r="P327" s="206">
        <f>O327*H327</f>
        <v>0</v>
      </c>
      <c r="Q327" s="206">
        <v>0.016</v>
      </c>
      <c r="R327" s="206">
        <f>Q327*H327</f>
        <v>3.336</v>
      </c>
      <c r="S327" s="206">
        <v>0</v>
      </c>
      <c r="T327" s="207">
        <f>S327*H327</f>
        <v>0</v>
      </c>
      <c r="AR327" s="23" t="s">
        <v>266</v>
      </c>
      <c r="AT327" s="23" t="s">
        <v>208</v>
      </c>
      <c r="AU327" s="23" t="s">
        <v>84</v>
      </c>
      <c r="AY327" s="23" t="s">
        <v>205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3" t="s">
        <v>24</v>
      </c>
      <c r="BK327" s="204">
        <f>ROUND(I327*H327,2)</f>
        <v>0</v>
      </c>
      <c r="BL327" s="23" t="s">
        <v>266</v>
      </c>
      <c r="BM327" s="23" t="s">
        <v>872</v>
      </c>
    </row>
    <row r="328" spans="2:65" s="1" customFormat="1" ht="22.5" customHeight="1">
      <c r="B328" s="40"/>
      <c r="C328" s="238" t="s">
        <v>873</v>
      </c>
      <c r="D328" s="238" t="s">
        <v>202</v>
      </c>
      <c r="E328" s="239" t="s">
        <v>874</v>
      </c>
      <c r="F328" s="240" t="s">
        <v>875</v>
      </c>
      <c r="G328" s="241" t="s">
        <v>494</v>
      </c>
      <c r="H328" s="242">
        <v>64.26</v>
      </c>
      <c r="I328" s="243"/>
      <c r="J328" s="244">
        <f>ROUND(I328*H328,2)</f>
        <v>0</v>
      </c>
      <c r="K328" s="240" t="s">
        <v>466</v>
      </c>
      <c r="L328" s="245"/>
      <c r="M328" s="246" t="s">
        <v>22</v>
      </c>
      <c r="N328" s="247" t="s">
        <v>46</v>
      </c>
      <c r="O328" s="41"/>
      <c r="P328" s="206">
        <f>O328*H328</f>
        <v>0</v>
      </c>
      <c r="Q328" s="206">
        <v>0.0028</v>
      </c>
      <c r="R328" s="206">
        <f>Q328*H328</f>
        <v>0.179928</v>
      </c>
      <c r="S328" s="206">
        <v>0</v>
      </c>
      <c r="T328" s="207">
        <f>S328*H328</f>
        <v>0</v>
      </c>
      <c r="AR328" s="23" t="s">
        <v>286</v>
      </c>
      <c r="AT328" s="23" t="s">
        <v>202</v>
      </c>
      <c r="AU328" s="23" t="s">
        <v>84</v>
      </c>
      <c r="AY328" s="23" t="s">
        <v>205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3" t="s">
        <v>24</v>
      </c>
      <c r="BK328" s="204">
        <f>ROUND(I328*H328,2)</f>
        <v>0</v>
      </c>
      <c r="BL328" s="23" t="s">
        <v>266</v>
      </c>
      <c r="BM328" s="23" t="s">
        <v>876</v>
      </c>
    </row>
    <row r="329" spans="2:51" s="12" customFormat="1" ht="13.5">
      <c r="B329" s="220"/>
      <c r="C329" s="221"/>
      <c r="D329" s="222" t="s">
        <v>255</v>
      </c>
      <c r="E329" s="221"/>
      <c r="F329" s="224" t="s">
        <v>877</v>
      </c>
      <c r="G329" s="221"/>
      <c r="H329" s="225">
        <v>64.26</v>
      </c>
      <c r="I329" s="226"/>
      <c r="J329" s="221"/>
      <c r="K329" s="221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255</v>
      </c>
      <c r="AU329" s="231" t="s">
        <v>84</v>
      </c>
      <c r="AV329" s="12" t="s">
        <v>84</v>
      </c>
      <c r="AW329" s="12" t="s">
        <v>6</v>
      </c>
      <c r="AX329" s="12" t="s">
        <v>24</v>
      </c>
      <c r="AY329" s="231" t="s">
        <v>205</v>
      </c>
    </row>
    <row r="330" spans="2:65" s="1" customFormat="1" ht="22.5" customHeight="1">
      <c r="B330" s="40"/>
      <c r="C330" s="192" t="s">
        <v>878</v>
      </c>
      <c r="D330" s="192" t="s">
        <v>208</v>
      </c>
      <c r="E330" s="193" t="s">
        <v>879</v>
      </c>
      <c r="F330" s="194" t="s">
        <v>880</v>
      </c>
      <c r="G330" s="195" t="s">
        <v>494</v>
      </c>
      <c r="H330" s="196">
        <v>25</v>
      </c>
      <c r="I330" s="197"/>
      <c r="J330" s="198">
        <f>ROUND(I330*H330,2)</f>
        <v>0</v>
      </c>
      <c r="K330" s="194" t="s">
        <v>466</v>
      </c>
      <c r="L330" s="60"/>
      <c r="M330" s="199" t="s">
        <v>22</v>
      </c>
      <c r="N330" s="205" t="s">
        <v>46</v>
      </c>
      <c r="O330" s="41"/>
      <c r="P330" s="206">
        <f>O330*H330</f>
        <v>0</v>
      </c>
      <c r="Q330" s="206">
        <v>0.00828</v>
      </c>
      <c r="R330" s="206">
        <f>Q330*H330</f>
        <v>0.207</v>
      </c>
      <c r="S330" s="206">
        <v>0</v>
      </c>
      <c r="T330" s="207">
        <f>S330*H330</f>
        <v>0</v>
      </c>
      <c r="AR330" s="23" t="s">
        <v>266</v>
      </c>
      <c r="AT330" s="23" t="s">
        <v>208</v>
      </c>
      <c r="AU330" s="23" t="s">
        <v>84</v>
      </c>
      <c r="AY330" s="23" t="s">
        <v>205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3" t="s">
        <v>24</v>
      </c>
      <c r="BK330" s="204">
        <f>ROUND(I330*H330,2)</f>
        <v>0</v>
      </c>
      <c r="BL330" s="23" t="s">
        <v>266</v>
      </c>
      <c r="BM330" s="23" t="s">
        <v>881</v>
      </c>
    </row>
    <row r="331" spans="2:51" s="12" customFormat="1" ht="13.5">
      <c r="B331" s="220"/>
      <c r="C331" s="221"/>
      <c r="D331" s="222" t="s">
        <v>255</v>
      </c>
      <c r="E331" s="223" t="s">
        <v>22</v>
      </c>
      <c r="F331" s="224" t="s">
        <v>882</v>
      </c>
      <c r="G331" s="221"/>
      <c r="H331" s="225">
        <v>25</v>
      </c>
      <c r="I331" s="226"/>
      <c r="J331" s="221"/>
      <c r="K331" s="221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255</v>
      </c>
      <c r="AU331" s="231" t="s">
        <v>84</v>
      </c>
      <c r="AV331" s="12" t="s">
        <v>84</v>
      </c>
      <c r="AW331" s="12" t="s">
        <v>39</v>
      </c>
      <c r="AX331" s="12" t="s">
        <v>24</v>
      </c>
      <c r="AY331" s="231" t="s">
        <v>205</v>
      </c>
    </row>
    <row r="332" spans="2:65" s="1" customFormat="1" ht="22.5" customHeight="1">
      <c r="B332" s="40"/>
      <c r="C332" s="238" t="s">
        <v>883</v>
      </c>
      <c r="D332" s="238" t="s">
        <v>202</v>
      </c>
      <c r="E332" s="239" t="s">
        <v>884</v>
      </c>
      <c r="F332" s="240" t="s">
        <v>885</v>
      </c>
      <c r="G332" s="241" t="s">
        <v>494</v>
      </c>
      <c r="H332" s="242">
        <v>25.5</v>
      </c>
      <c r="I332" s="243"/>
      <c r="J332" s="244">
        <f>ROUND(I332*H332,2)</f>
        <v>0</v>
      </c>
      <c r="K332" s="240" t="s">
        <v>466</v>
      </c>
      <c r="L332" s="245"/>
      <c r="M332" s="246" t="s">
        <v>22</v>
      </c>
      <c r="N332" s="247" t="s">
        <v>46</v>
      </c>
      <c r="O332" s="41"/>
      <c r="P332" s="206">
        <f>O332*H332</f>
        <v>0</v>
      </c>
      <c r="Q332" s="206">
        <v>0.00115</v>
      </c>
      <c r="R332" s="206">
        <f>Q332*H332</f>
        <v>0.029325</v>
      </c>
      <c r="S332" s="206">
        <v>0</v>
      </c>
      <c r="T332" s="207">
        <f>S332*H332</f>
        <v>0</v>
      </c>
      <c r="AR332" s="23" t="s">
        <v>286</v>
      </c>
      <c r="AT332" s="23" t="s">
        <v>202</v>
      </c>
      <c r="AU332" s="23" t="s">
        <v>84</v>
      </c>
      <c r="AY332" s="23" t="s">
        <v>205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3" t="s">
        <v>24</v>
      </c>
      <c r="BK332" s="204">
        <f>ROUND(I332*H332,2)</f>
        <v>0</v>
      </c>
      <c r="BL332" s="23" t="s">
        <v>266</v>
      </c>
      <c r="BM332" s="23" t="s">
        <v>886</v>
      </c>
    </row>
    <row r="333" spans="2:51" s="12" customFormat="1" ht="13.5">
      <c r="B333" s="220"/>
      <c r="C333" s="221"/>
      <c r="D333" s="222" t="s">
        <v>255</v>
      </c>
      <c r="E333" s="221"/>
      <c r="F333" s="224" t="s">
        <v>887</v>
      </c>
      <c r="G333" s="221"/>
      <c r="H333" s="225">
        <v>25.5</v>
      </c>
      <c r="I333" s="226"/>
      <c r="J333" s="221"/>
      <c r="K333" s="221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255</v>
      </c>
      <c r="AU333" s="231" t="s">
        <v>84</v>
      </c>
      <c r="AV333" s="12" t="s">
        <v>84</v>
      </c>
      <c r="AW333" s="12" t="s">
        <v>6</v>
      </c>
      <c r="AX333" s="12" t="s">
        <v>24</v>
      </c>
      <c r="AY333" s="231" t="s">
        <v>205</v>
      </c>
    </row>
    <row r="334" spans="2:65" s="1" customFormat="1" ht="22.5" customHeight="1">
      <c r="B334" s="40"/>
      <c r="C334" s="192" t="s">
        <v>888</v>
      </c>
      <c r="D334" s="192" t="s">
        <v>208</v>
      </c>
      <c r="E334" s="193" t="s">
        <v>889</v>
      </c>
      <c r="F334" s="194" t="s">
        <v>890</v>
      </c>
      <c r="G334" s="195" t="s">
        <v>500</v>
      </c>
      <c r="H334" s="196">
        <v>1785.32</v>
      </c>
      <c r="I334" s="197"/>
      <c r="J334" s="198">
        <f>ROUND(I334*H334,2)</f>
        <v>0</v>
      </c>
      <c r="K334" s="194" t="s">
        <v>466</v>
      </c>
      <c r="L334" s="60"/>
      <c r="M334" s="199" t="s">
        <v>22</v>
      </c>
      <c r="N334" s="205" t="s">
        <v>46</v>
      </c>
      <c r="O334" s="41"/>
      <c r="P334" s="206">
        <f>O334*H334</f>
        <v>0</v>
      </c>
      <c r="Q334" s="206">
        <v>0</v>
      </c>
      <c r="R334" s="206">
        <f>Q334*H334</f>
        <v>0</v>
      </c>
      <c r="S334" s="206">
        <v>0</v>
      </c>
      <c r="T334" s="207">
        <f>S334*H334</f>
        <v>0</v>
      </c>
      <c r="AR334" s="23" t="s">
        <v>266</v>
      </c>
      <c r="AT334" s="23" t="s">
        <v>208</v>
      </c>
      <c r="AU334" s="23" t="s">
        <v>84</v>
      </c>
      <c r="AY334" s="23" t="s">
        <v>205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3" t="s">
        <v>24</v>
      </c>
      <c r="BK334" s="204">
        <f>ROUND(I334*H334,2)</f>
        <v>0</v>
      </c>
      <c r="BL334" s="23" t="s">
        <v>266</v>
      </c>
      <c r="BM334" s="23" t="s">
        <v>891</v>
      </c>
    </row>
    <row r="335" spans="2:51" s="12" customFormat="1" ht="13.5">
      <c r="B335" s="220"/>
      <c r="C335" s="221"/>
      <c r="D335" s="222" t="s">
        <v>255</v>
      </c>
      <c r="E335" s="223" t="s">
        <v>22</v>
      </c>
      <c r="F335" s="224" t="s">
        <v>892</v>
      </c>
      <c r="G335" s="221"/>
      <c r="H335" s="225">
        <v>1785.32</v>
      </c>
      <c r="I335" s="226"/>
      <c r="J335" s="221"/>
      <c r="K335" s="221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255</v>
      </c>
      <c r="AU335" s="231" t="s">
        <v>84</v>
      </c>
      <c r="AV335" s="12" t="s">
        <v>84</v>
      </c>
      <c r="AW335" s="12" t="s">
        <v>39</v>
      </c>
      <c r="AX335" s="12" t="s">
        <v>24</v>
      </c>
      <c r="AY335" s="231" t="s">
        <v>205</v>
      </c>
    </row>
    <row r="336" spans="2:65" s="1" customFormat="1" ht="22.5" customHeight="1">
      <c r="B336" s="40"/>
      <c r="C336" s="238" t="s">
        <v>893</v>
      </c>
      <c r="D336" s="238" t="s">
        <v>202</v>
      </c>
      <c r="E336" s="239" t="s">
        <v>894</v>
      </c>
      <c r="F336" s="240" t="s">
        <v>895</v>
      </c>
      <c r="G336" s="241" t="s">
        <v>500</v>
      </c>
      <c r="H336" s="242">
        <v>1874.586</v>
      </c>
      <c r="I336" s="243"/>
      <c r="J336" s="244">
        <f>ROUND(I336*H336,2)</f>
        <v>0</v>
      </c>
      <c r="K336" s="240" t="s">
        <v>466</v>
      </c>
      <c r="L336" s="245"/>
      <c r="M336" s="246" t="s">
        <v>22</v>
      </c>
      <c r="N336" s="247" t="s">
        <v>46</v>
      </c>
      <c r="O336" s="41"/>
      <c r="P336" s="206">
        <f>O336*H336</f>
        <v>0</v>
      </c>
      <c r="Q336" s="206">
        <v>4E-05</v>
      </c>
      <c r="R336" s="206">
        <f>Q336*H336</f>
        <v>0.07498344000000001</v>
      </c>
      <c r="S336" s="206">
        <v>0</v>
      </c>
      <c r="T336" s="207">
        <f>S336*H336</f>
        <v>0</v>
      </c>
      <c r="AR336" s="23" t="s">
        <v>286</v>
      </c>
      <c r="AT336" s="23" t="s">
        <v>202</v>
      </c>
      <c r="AU336" s="23" t="s">
        <v>84</v>
      </c>
      <c r="AY336" s="23" t="s">
        <v>205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3" t="s">
        <v>24</v>
      </c>
      <c r="BK336" s="204">
        <f>ROUND(I336*H336,2)</f>
        <v>0</v>
      </c>
      <c r="BL336" s="23" t="s">
        <v>266</v>
      </c>
      <c r="BM336" s="23" t="s">
        <v>896</v>
      </c>
    </row>
    <row r="337" spans="2:51" s="12" customFormat="1" ht="13.5">
      <c r="B337" s="220"/>
      <c r="C337" s="221"/>
      <c r="D337" s="222" t="s">
        <v>255</v>
      </c>
      <c r="E337" s="221"/>
      <c r="F337" s="224" t="s">
        <v>897</v>
      </c>
      <c r="G337" s="221"/>
      <c r="H337" s="225">
        <v>1874.586</v>
      </c>
      <c r="I337" s="226"/>
      <c r="J337" s="221"/>
      <c r="K337" s="221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255</v>
      </c>
      <c r="AU337" s="231" t="s">
        <v>84</v>
      </c>
      <c r="AV337" s="12" t="s">
        <v>84</v>
      </c>
      <c r="AW337" s="12" t="s">
        <v>6</v>
      </c>
      <c r="AX337" s="12" t="s">
        <v>24</v>
      </c>
      <c r="AY337" s="231" t="s">
        <v>205</v>
      </c>
    </row>
    <row r="338" spans="2:65" s="1" customFormat="1" ht="22.5" customHeight="1">
      <c r="B338" s="40"/>
      <c r="C338" s="192" t="s">
        <v>898</v>
      </c>
      <c r="D338" s="192" t="s">
        <v>208</v>
      </c>
      <c r="E338" s="193" t="s">
        <v>899</v>
      </c>
      <c r="F338" s="194" t="s">
        <v>900</v>
      </c>
      <c r="G338" s="195" t="s">
        <v>494</v>
      </c>
      <c r="H338" s="196">
        <v>63</v>
      </c>
      <c r="I338" s="197"/>
      <c r="J338" s="198">
        <f>ROUND(I338*H338,2)</f>
        <v>0</v>
      </c>
      <c r="K338" s="194" t="s">
        <v>466</v>
      </c>
      <c r="L338" s="60"/>
      <c r="M338" s="199" t="s">
        <v>22</v>
      </c>
      <c r="N338" s="205" t="s">
        <v>46</v>
      </c>
      <c r="O338" s="41"/>
      <c r="P338" s="206">
        <f>O338*H338</f>
        <v>0</v>
      </c>
      <c r="Q338" s="206">
        <v>0.00825</v>
      </c>
      <c r="R338" s="206">
        <f>Q338*H338</f>
        <v>0.51975</v>
      </c>
      <c r="S338" s="206">
        <v>0</v>
      </c>
      <c r="T338" s="207">
        <f>S338*H338</f>
        <v>0</v>
      </c>
      <c r="AR338" s="23" t="s">
        <v>266</v>
      </c>
      <c r="AT338" s="23" t="s">
        <v>208</v>
      </c>
      <c r="AU338" s="23" t="s">
        <v>84</v>
      </c>
      <c r="AY338" s="23" t="s">
        <v>205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3" t="s">
        <v>24</v>
      </c>
      <c r="BK338" s="204">
        <f>ROUND(I338*H338,2)</f>
        <v>0</v>
      </c>
      <c r="BL338" s="23" t="s">
        <v>266</v>
      </c>
      <c r="BM338" s="23" t="s">
        <v>901</v>
      </c>
    </row>
    <row r="339" spans="2:65" s="1" customFormat="1" ht="22.5" customHeight="1">
      <c r="B339" s="40"/>
      <c r="C339" s="192" t="s">
        <v>902</v>
      </c>
      <c r="D339" s="192" t="s">
        <v>208</v>
      </c>
      <c r="E339" s="193" t="s">
        <v>903</v>
      </c>
      <c r="F339" s="194" t="s">
        <v>904</v>
      </c>
      <c r="G339" s="195" t="s">
        <v>494</v>
      </c>
      <c r="H339" s="196">
        <v>67</v>
      </c>
      <c r="I339" s="197"/>
      <c r="J339" s="198">
        <f>ROUND(I339*H339,2)</f>
        <v>0</v>
      </c>
      <c r="K339" s="194" t="s">
        <v>466</v>
      </c>
      <c r="L339" s="60"/>
      <c r="M339" s="199" t="s">
        <v>22</v>
      </c>
      <c r="N339" s="205" t="s">
        <v>46</v>
      </c>
      <c r="O339" s="41"/>
      <c r="P339" s="206">
        <f>O339*H339</f>
        <v>0</v>
      </c>
      <c r="Q339" s="206">
        <v>0.00832</v>
      </c>
      <c r="R339" s="206">
        <f>Q339*H339</f>
        <v>0.5574399999999999</v>
      </c>
      <c r="S339" s="206">
        <v>0</v>
      </c>
      <c r="T339" s="207">
        <f>S339*H339</f>
        <v>0</v>
      </c>
      <c r="AR339" s="23" t="s">
        <v>266</v>
      </c>
      <c r="AT339" s="23" t="s">
        <v>208</v>
      </c>
      <c r="AU339" s="23" t="s">
        <v>84</v>
      </c>
      <c r="AY339" s="23" t="s">
        <v>205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23" t="s">
        <v>24</v>
      </c>
      <c r="BK339" s="204">
        <f>ROUND(I339*H339,2)</f>
        <v>0</v>
      </c>
      <c r="BL339" s="23" t="s">
        <v>266</v>
      </c>
      <c r="BM339" s="23" t="s">
        <v>905</v>
      </c>
    </row>
    <row r="340" spans="2:51" s="12" customFormat="1" ht="13.5">
      <c r="B340" s="220"/>
      <c r="C340" s="221"/>
      <c r="D340" s="222" t="s">
        <v>255</v>
      </c>
      <c r="E340" s="223" t="s">
        <v>22</v>
      </c>
      <c r="F340" s="224" t="s">
        <v>906</v>
      </c>
      <c r="G340" s="221"/>
      <c r="H340" s="225">
        <v>67</v>
      </c>
      <c r="I340" s="226"/>
      <c r="J340" s="221"/>
      <c r="K340" s="221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255</v>
      </c>
      <c r="AU340" s="231" t="s">
        <v>84</v>
      </c>
      <c r="AV340" s="12" t="s">
        <v>84</v>
      </c>
      <c r="AW340" s="12" t="s">
        <v>39</v>
      </c>
      <c r="AX340" s="12" t="s">
        <v>24</v>
      </c>
      <c r="AY340" s="231" t="s">
        <v>205</v>
      </c>
    </row>
    <row r="341" spans="2:65" s="1" customFormat="1" ht="22.5" customHeight="1">
      <c r="B341" s="40"/>
      <c r="C341" s="238" t="s">
        <v>907</v>
      </c>
      <c r="D341" s="238" t="s">
        <v>202</v>
      </c>
      <c r="E341" s="239" t="s">
        <v>908</v>
      </c>
      <c r="F341" s="240" t="s">
        <v>909</v>
      </c>
      <c r="G341" s="241" t="s">
        <v>494</v>
      </c>
      <c r="H341" s="242">
        <v>68.34</v>
      </c>
      <c r="I341" s="243"/>
      <c r="J341" s="244">
        <f>ROUND(I341*H341,2)</f>
        <v>0</v>
      </c>
      <c r="K341" s="240" t="s">
        <v>466</v>
      </c>
      <c r="L341" s="245"/>
      <c r="M341" s="246" t="s">
        <v>22</v>
      </c>
      <c r="N341" s="247" t="s">
        <v>46</v>
      </c>
      <c r="O341" s="41"/>
      <c r="P341" s="206">
        <f>O341*H341</f>
        <v>0</v>
      </c>
      <c r="Q341" s="206">
        <v>0.0018</v>
      </c>
      <c r="R341" s="206">
        <f>Q341*H341</f>
        <v>0.123012</v>
      </c>
      <c r="S341" s="206">
        <v>0</v>
      </c>
      <c r="T341" s="207">
        <f>S341*H341</f>
        <v>0</v>
      </c>
      <c r="AR341" s="23" t="s">
        <v>286</v>
      </c>
      <c r="AT341" s="23" t="s">
        <v>202</v>
      </c>
      <c r="AU341" s="23" t="s">
        <v>84</v>
      </c>
      <c r="AY341" s="23" t="s">
        <v>205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3" t="s">
        <v>24</v>
      </c>
      <c r="BK341" s="204">
        <f>ROUND(I341*H341,2)</f>
        <v>0</v>
      </c>
      <c r="BL341" s="23" t="s">
        <v>266</v>
      </c>
      <c r="BM341" s="23" t="s">
        <v>910</v>
      </c>
    </row>
    <row r="342" spans="2:51" s="12" customFormat="1" ht="13.5">
      <c r="B342" s="220"/>
      <c r="C342" s="221"/>
      <c r="D342" s="222" t="s">
        <v>255</v>
      </c>
      <c r="E342" s="221"/>
      <c r="F342" s="224" t="s">
        <v>911</v>
      </c>
      <c r="G342" s="221"/>
      <c r="H342" s="225">
        <v>68.34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255</v>
      </c>
      <c r="AU342" s="231" t="s">
        <v>84</v>
      </c>
      <c r="AV342" s="12" t="s">
        <v>84</v>
      </c>
      <c r="AW342" s="12" t="s">
        <v>6</v>
      </c>
      <c r="AX342" s="12" t="s">
        <v>24</v>
      </c>
      <c r="AY342" s="231" t="s">
        <v>205</v>
      </c>
    </row>
    <row r="343" spans="2:65" s="1" customFormat="1" ht="22.5" customHeight="1">
      <c r="B343" s="40"/>
      <c r="C343" s="192" t="s">
        <v>912</v>
      </c>
      <c r="D343" s="192" t="s">
        <v>208</v>
      </c>
      <c r="E343" s="193" t="s">
        <v>903</v>
      </c>
      <c r="F343" s="194" t="s">
        <v>904</v>
      </c>
      <c r="G343" s="195" t="s">
        <v>494</v>
      </c>
      <c r="H343" s="196">
        <v>286</v>
      </c>
      <c r="I343" s="197"/>
      <c r="J343" s="198">
        <f>ROUND(I343*H343,2)</f>
        <v>0</v>
      </c>
      <c r="K343" s="194" t="s">
        <v>466</v>
      </c>
      <c r="L343" s="60"/>
      <c r="M343" s="199" t="s">
        <v>22</v>
      </c>
      <c r="N343" s="205" t="s">
        <v>46</v>
      </c>
      <c r="O343" s="41"/>
      <c r="P343" s="206">
        <f>O343*H343</f>
        <v>0</v>
      </c>
      <c r="Q343" s="206">
        <v>0.00832</v>
      </c>
      <c r="R343" s="206">
        <f>Q343*H343</f>
        <v>2.37952</v>
      </c>
      <c r="S343" s="206">
        <v>0</v>
      </c>
      <c r="T343" s="207">
        <f>S343*H343</f>
        <v>0</v>
      </c>
      <c r="AR343" s="23" t="s">
        <v>266</v>
      </c>
      <c r="AT343" s="23" t="s">
        <v>208</v>
      </c>
      <c r="AU343" s="23" t="s">
        <v>84</v>
      </c>
      <c r="AY343" s="23" t="s">
        <v>205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3" t="s">
        <v>24</v>
      </c>
      <c r="BK343" s="204">
        <f>ROUND(I343*H343,2)</f>
        <v>0</v>
      </c>
      <c r="BL343" s="23" t="s">
        <v>266</v>
      </c>
      <c r="BM343" s="23" t="s">
        <v>913</v>
      </c>
    </row>
    <row r="344" spans="2:51" s="12" customFormat="1" ht="13.5">
      <c r="B344" s="220"/>
      <c r="C344" s="221"/>
      <c r="D344" s="222" t="s">
        <v>255</v>
      </c>
      <c r="E344" s="223" t="s">
        <v>22</v>
      </c>
      <c r="F344" s="224" t="s">
        <v>914</v>
      </c>
      <c r="G344" s="221"/>
      <c r="H344" s="225">
        <v>286</v>
      </c>
      <c r="I344" s="226"/>
      <c r="J344" s="221"/>
      <c r="K344" s="221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255</v>
      </c>
      <c r="AU344" s="231" t="s">
        <v>84</v>
      </c>
      <c r="AV344" s="12" t="s">
        <v>84</v>
      </c>
      <c r="AW344" s="12" t="s">
        <v>39</v>
      </c>
      <c r="AX344" s="12" t="s">
        <v>24</v>
      </c>
      <c r="AY344" s="231" t="s">
        <v>205</v>
      </c>
    </row>
    <row r="345" spans="2:65" s="1" customFormat="1" ht="22.5" customHeight="1">
      <c r="B345" s="40"/>
      <c r="C345" s="238" t="s">
        <v>915</v>
      </c>
      <c r="D345" s="238" t="s">
        <v>202</v>
      </c>
      <c r="E345" s="239" t="s">
        <v>916</v>
      </c>
      <c r="F345" s="240" t="s">
        <v>917</v>
      </c>
      <c r="G345" s="241" t="s">
        <v>494</v>
      </c>
      <c r="H345" s="242">
        <v>291.72</v>
      </c>
      <c r="I345" s="243"/>
      <c r="J345" s="244">
        <f>ROUND(I345*H345,2)</f>
        <v>0</v>
      </c>
      <c r="K345" s="240" t="s">
        <v>466</v>
      </c>
      <c r="L345" s="245"/>
      <c r="M345" s="246" t="s">
        <v>22</v>
      </c>
      <c r="N345" s="247" t="s">
        <v>46</v>
      </c>
      <c r="O345" s="41"/>
      <c r="P345" s="206">
        <f>O345*H345</f>
        <v>0</v>
      </c>
      <c r="Q345" s="206">
        <v>0.0023</v>
      </c>
      <c r="R345" s="206">
        <f>Q345*H345</f>
        <v>0.670956</v>
      </c>
      <c r="S345" s="206">
        <v>0</v>
      </c>
      <c r="T345" s="207">
        <f>S345*H345</f>
        <v>0</v>
      </c>
      <c r="AR345" s="23" t="s">
        <v>286</v>
      </c>
      <c r="AT345" s="23" t="s">
        <v>202</v>
      </c>
      <c r="AU345" s="23" t="s">
        <v>84</v>
      </c>
      <c r="AY345" s="23" t="s">
        <v>205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3" t="s">
        <v>24</v>
      </c>
      <c r="BK345" s="204">
        <f>ROUND(I345*H345,2)</f>
        <v>0</v>
      </c>
      <c r="BL345" s="23" t="s">
        <v>266</v>
      </c>
      <c r="BM345" s="23" t="s">
        <v>918</v>
      </c>
    </row>
    <row r="346" spans="2:51" s="12" customFormat="1" ht="13.5">
      <c r="B346" s="220"/>
      <c r="C346" s="221"/>
      <c r="D346" s="222" t="s">
        <v>255</v>
      </c>
      <c r="E346" s="221"/>
      <c r="F346" s="224" t="s">
        <v>919</v>
      </c>
      <c r="G346" s="221"/>
      <c r="H346" s="225">
        <v>291.72</v>
      </c>
      <c r="I346" s="226"/>
      <c r="J346" s="221"/>
      <c r="K346" s="221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255</v>
      </c>
      <c r="AU346" s="231" t="s">
        <v>84</v>
      </c>
      <c r="AV346" s="12" t="s">
        <v>84</v>
      </c>
      <c r="AW346" s="12" t="s">
        <v>6</v>
      </c>
      <c r="AX346" s="12" t="s">
        <v>24</v>
      </c>
      <c r="AY346" s="231" t="s">
        <v>205</v>
      </c>
    </row>
    <row r="347" spans="2:65" s="1" customFormat="1" ht="22.5" customHeight="1">
      <c r="B347" s="40"/>
      <c r="C347" s="192" t="s">
        <v>920</v>
      </c>
      <c r="D347" s="192" t="s">
        <v>208</v>
      </c>
      <c r="E347" s="193" t="s">
        <v>921</v>
      </c>
      <c r="F347" s="194" t="s">
        <v>922</v>
      </c>
      <c r="G347" s="195" t="s">
        <v>500</v>
      </c>
      <c r="H347" s="196">
        <v>1910.72</v>
      </c>
      <c r="I347" s="197"/>
      <c r="J347" s="198">
        <f>ROUND(I347*H347,2)</f>
        <v>0</v>
      </c>
      <c r="K347" s="194" t="s">
        <v>466</v>
      </c>
      <c r="L347" s="60"/>
      <c r="M347" s="199" t="s">
        <v>22</v>
      </c>
      <c r="N347" s="205" t="s">
        <v>46</v>
      </c>
      <c r="O347" s="41"/>
      <c r="P347" s="206">
        <f>O347*H347</f>
        <v>0</v>
      </c>
      <c r="Q347" s="206">
        <v>0.00025</v>
      </c>
      <c r="R347" s="206">
        <f>Q347*H347</f>
        <v>0.47768</v>
      </c>
      <c r="S347" s="206">
        <v>0</v>
      </c>
      <c r="T347" s="207">
        <f>S347*H347</f>
        <v>0</v>
      </c>
      <c r="AR347" s="23" t="s">
        <v>266</v>
      </c>
      <c r="AT347" s="23" t="s">
        <v>208</v>
      </c>
      <c r="AU347" s="23" t="s">
        <v>84</v>
      </c>
      <c r="AY347" s="23" t="s">
        <v>205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3" t="s">
        <v>24</v>
      </c>
      <c r="BK347" s="204">
        <f>ROUND(I347*H347,2)</f>
        <v>0</v>
      </c>
      <c r="BL347" s="23" t="s">
        <v>266</v>
      </c>
      <c r="BM347" s="23" t="s">
        <v>923</v>
      </c>
    </row>
    <row r="348" spans="2:51" s="12" customFormat="1" ht="13.5">
      <c r="B348" s="220"/>
      <c r="C348" s="221"/>
      <c r="D348" s="222" t="s">
        <v>255</v>
      </c>
      <c r="E348" s="223" t="s">
        <v>22</v>
      </c>
      <c r="F348" s="224" t="s">
        <v>924</v>
      </c>
      <c r="G348" s="221"/>
      <c r="H348" s="225">
        <v>1910.72</v>
      </c>
      <c r="I348" s="226"/>
      <c r="J348" s="221"/>
      <c r="K348" s="221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255</v>
      </c>
      <c r="AU348" s="231" t="s">
        <v>84</v>
      </c>
      <c r="AV348" s="12" t="s">
        <v>84</v>
      </c>
      <c r="AW348" s="12" t="s">
        <v>39</v>
      </c>
      <c r="AX348" s="12" t="s">
        <v>24</v>
      </c>
      <c r="AY348" s="231" t="s">
        <v>205</v>
      </c>
    </row>
    <row r="349" spans="2:65" s="1" customFormat="1" ht="22.5" customHeight="1">
      <c r="B349" s="40"/>
      <c r="C349" s="192" t="s">
        <v>925</v>
      </c>
      <c r="D349" s="192" t="s">
        <v>208</v>
      </c>
      <c r="E349" s="193" t="s">
        <v>903</v>
      </c>
      <c r="F349" s="194" t="s">
        <v>904</v>
      </c>
      <c r="G349" s="195" t="s">
        <v>494</v>
      </c>
      <c r="H349" s="196">
        <v>97</v>
      </c>
      <c r="I349" s="197"/>
      <c r="J349" s="198">
        <f>ROUND(I349*H349,2)</f>
        <v>0</v>
      </c>
      <c r="K349" s="194" t="s">
        <v>466</v>
      </c>
      <c r="L349" s="60"/>
      <c r="M349" s="199" t="s">
        <v>22</v>
      </c>
      <c r="N349" s="205" t="s">
        <v>46</v>
      </c>
      <c r="O349" s="41"/>
      <c r="P349" s="206">
        <f>O349*H349</f>
        <v>0</v>
      </c>
      <c r="Q349" s="206">
        <v>0.00832</v>
      </c>
      <c r="R349" s="206">
        <f>Q349*H349</f>
        <v>0.80704</v>
      </c>
      <c r="S349" s="206">
        <v>0</v>
      </c>
      <c r="T349" s="207">
        <f>S349*H349</f>
        <v>0</v>
      </c>
      <c r="AR349" s="23" t="s">
        <v>266</v>
      </c>
      <c r="AT349" s="23" t="s">
        <v>208</v>
      </c>
      <c r="AU349" s="23" t="s">
        <v>84</v>
      </c>
      <c r="AY349" s="23" t="s">
        <v>205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23" t="s">
        <v>24</v>
      </c>
      <c r="BK349" s="204">
        <f>ROUND(I349*H349,2)</f>
        <v>0</v>
      </c>
      <c r="BL349" s="23" t="s">
        <v>266</v>
      </c>
      <c r="BM349" s="23" t="s">
        <v>926</v>
      </c>
    </row>
    <row r="350" spans="2:51" s="12" customFormat="1" ht="13.5">
      <c r="B350" s="220"/>
      <c r="C350" s="221"/>
      <c r="D350" s="222" t="s">
        <v>255</v>
      </c>
      <c r="E350" s="223" t="s">
        <v>22</v>
      </c>
      <c r="F350" s="224" t="s">
        <v>927</v>
      </c>
      <c r="G350" s="221"/>
      <c r="H350" s="225">
        <v>97</v>
      </c>
      <c r="I350" s="226"/>
      <c r="J350" s="221"/>
      <c r="K350" s="221"/>
      <c r="L350" s="227"/>
      <c r="M350" s="228"/>
      <c r="N350" s="229"/>
      <c r="O350" s="229"/>
      <c r="P350" s="229"/>
      <c r="Q350" s="229"/>
      <c r="R350" s="229"/>
      <c r="S350" s="229"/>
      <c r="T350" s="230"/>
      <c r="AT350" s="231" t="s">
        <v>255</v>
      </c>
      <c r="AU350" s="231" t="s">
        <v>84</v>
      </c>
      <c r="AV350" s="12" t="s">
        <v>84</v>
      </c>
      <c r="AW350" s="12" t="s">
        <v>39</v>
      </c>
      <c r="AX350" s="12" t="s">
        <v>24</v>
      </c>
      <c r="AY350" s="231" t="s">
        <v>205</v>
      </c>
    </row>
    <row r="351" spans="2:65" s="1" customFormat="1" ht="22.5" customHeight="1">
      <c r="B351" s="40"/>
      <c r="C351" s="238" t="s">
        <v>928</v>
      </c>
      <c r="D351" s="238" t="s">
        <v>202</v>
      </c>
      <c r="E351" s="239" t="s">
        <v>916</v>
      </c>
      <c r="F351" s="240" t="s">
        <v>917</v>
      </c>
      <c r="G351" s="241" t="s">
        <v>494</v>
      </c>
      <c r="H351" s="242">
        <v>98.94</v>
      </c>
      <c r="I351" s="243"/>
      <c r="J351" s="244">
        <f>ROUND(I351*H351,2)</f>
        <v>0</v>
      </c>
      <c r="K351" s="240" t="s">
        <v>466</v>
      </c>
      <c r="L351" s="245"/>
      <c r="M351" s="246" t="s">
        <v>22</v>
      </c>
      <c r="N351" s="247" t="s">
        <v>46</v>
      </c>
      <c r="O351" s="41"/>
      <c r="P351" s="206">
        <f>O351*H351</f>
        <v>0</v>
      </c>
      <c r="Q351" s="206">
        <v>0.0023</v>
      </c>
      <c r="R351" s="206">
        <f>Q351*H351</f>
        <v>0.227562</v>
      </c>
      <c r="S351" s="206">
        <v>0</v>
      </c>
      <c r="T351" s="207">
        <f>S351*H351</f>
        <v>0</v>
      </c>
      <c r="AR351" s="23" t="s">
        <v>286</v>
      </c>
      <c r="AT351" s="23" t="s">
        <v>202</v>
      </c>
      <c r="AU351" s="23" t="s">
        <v>84</v>
      </c>
      <c r="AY351" s="23" t="s">
        <v>205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3" t="s">
        <v>24</v>
      </c>
      <c r="BK351" s="204">
        <f>ROUND(I351*H351,2)</f>
        <v>0</v>
      </c>
      <c r="BL351" s="23" t="s">
        <v>266</v>
      </c>
      <c r="BM351" s="23" t="s">
        <v>929</v>
      </c>
    </row>
    <row r="352" spans="2:51" s="12" customFormat="1" ht="13.5">
      <c r="B352" s="220"/>
      <c r="C352" s="221"/>
      <c r="D352" s="222" t="s">
        <v>255</v>
      </c>
      <c r="E352" s="221"/>
      <c r="F352" s="224" t="s">
        <v>930</v>
      </c>
      <c r="G352" s="221"/>
      <c r="H352" s="225">
        <v>98.94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AT352" s="231" t="s">
        <v>255</v>
      </c>
      <c r="AU352" s="231" t="s">
        <v>84</v>
      </c>
      <c r="AV352" s="12" t="s">
        <v>84</v>
      </c>
      <c r="AW352" s="12" t="s">
        <v>6</v>
      </c>
      <c r="AX352" s="12" t="s">
        <v>24</v>
      </c>
      <c r="AY352" s="231" t="s">
        <v>205</v>
      </c>
    </row>
    <row r="353" spans="2:65" s="1" customFormat="1" ht="22.5" customHeight="1">
      <c r="B353" s="40"/>
      <c r="C353" s="192" t="s">
        <v>931</v>
      </c>
      <c r="D353" s="192" t="s">
        <v>208</v>
      </c>
      <c r="E353" s="193" t="s">
        <v>903</v>
      </c>
      <c r="F353" s="194" t="s">
        <v>904</v>
      </c>
      <c r="G353" s="195" t="s">
        <v>494</v>
      </c>
      <c r="H353" s="196">
        <v>162.2</v>
      </c>
      <c r="I353" s="197"/>
      <c r="J353" s="198">
        <f>ROUND(I353*H353,2)</f>
        <v>0</v>
      </c>
      <c r="K353" s="194" t="s">
        <v>466</v>
      </c>
      <c r="L353" s="60"/>
      <c r="M353" s="199" t="s">
        <v>22</v>
      </c>
      <c r="N353" s="205" t="s">
        <v>46</v>
      </c>
      <c r="O353" s="41"/>
      <c r="P353" s="206">
        <f>O353*H353</f>
        <v>0</v>
      </c>
      <c r="Q353" s="206">
        <v>0.00832</v>
      </c>
      <c r="R353" s="206">
        <f>Q353*H353</f>
        <v>1.3495039999999998</v>
      </c>
      <c r="S353" s="206">
        <v>0</v>
      </c>
      <c r="T353" s="207">
        <f>S353*H353</f>
        <v>0</v>
      </c>
      <c r="AR353" s="23" t="s">
        <v>266</v>
      </c>
      <c r="AT353" s="23" t="s">
        <v>208</v>
      </c>
      <c r="AU353" s="23" t="s">
        <v>84</v>
      </c>
      <c r="AY353" s="23" t="s">
        <v>205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3" t="s">
        <v>24</v>
      </c>
      <c r="BK353" s="204">
        <f>ROUND(I353*H353,2)</f>
        <v>0</v>
      </c>
      <c r="BL353" s="23" t="s">
        <v>266</v>
      </c>
      <c r="BM353" s="23" t="s">
        <v>932</v>
      </c>
    </row>
    <row r="354" spans="2:51" s="12" customFormat="1" ht="13.5">
      <c r="B354" s="220"/>
      <c r="C354" s="221"/>
      <c r="D354" s="222" t="s">
        <v>255</v>
      </c>
      <c r="E354" s="223" t="s">
        <v>22</v>
      </c>
      <c r="F354" s="224" t="s">
        <v>933</v>
      </c>
      <c r="G354" s="221"/>
      <c r="H354" s="225">
        <v>162.2</v>
      </c>
      <c r="I354" s="226"/>
      <c r="J354" s="221"/>
      <c r="K354" s="221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255</v>
      </c>
      <c r="AU354" s="231" t="s">
        <v>84</v>
      </c>
      <c r="AV354" s="12" t="s">
        <v>84</v>
      </c>
      <c r="AW354" s="12" t="s">
        <v>39</v>
      </c>
      <c r="AX354" s="12" t="s">
        <v>24</v>
      </c>
      <c r="AY354" s="231" t="s">
        <v>205</v>
      </c>
    </row>
    <row r="355" spans="2:65" s="1" customFormat="1" ht="22.5" customHeight="1">
      <c r="B355" s="40"/>
      <c r="C355" s="238" t="s">
        <v>934</v>
      </c>
      <c r="D355" s="238" t="s">
        <v>202</v>
      </c>
      <c r="E355" s="239" t="s">
        <v>935</v>
      </c>
      <c r="F355" s="240" t="s">
        <v>936</v>
      </c>
      <c r="G355" s="241" t="s">
        <v>494</v>
      </c>
      <c r="H355" s="242">
        <v>165.444</v>
      </c>
      <c r="I355" s="243"/>
      <c r="J355" s="244">
        <f>ROUND(I355*H355,2)</f>
        <v>0</v>
      </c>
      <c r="K355" s="240" t="s">
        <v>466</v>
      </c>
      <c r="L355" s="245"/>
      <c r="M355" s="246" t="s">
        <v>22</v>
      </c>
      <c r="N355" s="247" t="s">
        <v>46</v>
      </c>
      <c r="O355" s="41"/>
      <c r="P355" s="206">
        <f>O355*H355</f>
        <v>0</v>
      </c>
      <c r="Q355" s="206">
        <v>0.0015</v>
      </c>
      <c r="R355" s="206">
        <f>Q355*H355</f>
        <v>0.248166</v>
      </c>
      <c r="S355" s="206">
        <v>0</v>
      </c>
      <c r="T355" s="207">
        <f>S355*H355</f>
        <v>0</v>
      </c>
      <c r="AR355" s="23" t="s">
        <v>286</v>
      </c>
      <c r="AT355" s="23" t="s">
        <v>202</v>
      </c>
      <c r="AU355" s="23" t="s">
        <v>84</v>
      </c>
      <c r="AY355" s="23" t="s">
        <v>205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3" t="s">
        <v>24</v>
      </c>
      <c r="BK355" s="204">
        <f>ROUND(I355*H355,2)</f>
        <v>0</v>
      </c>
      <c r="BL355" s="23" t="s">
        <v>266</v>
      </c>
      <c r="BM355" s="23" t="s">
        <v>937</v>
      </c>
    </row>
    <row r="356" spans="2:51" s="12" customFormat="1" ht="13.5">
      <c r="B356" s="220"/>
      <c r="C356" s="221"/>
      <c r="D356" s="222" t="s">
        <v>255</v>
      </c>
      <c r="E356" s="221"/>
      <c r="F356" s="224" t="s">
        <v>938</v>
      </c>
      <c r="G356" s="221"/>
      <c r="H356" s="225">
        <v>165.444</v>
      </c>
      <c r="I356" s="226"/>
      <c r="J356" s="221"/>
      <c r="K356" s="221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255</v>
      </c>
      <c r="AU356" s="231" t="s">
        <v>84</v>
      </c>
      <c r="AV356" s="12" t="s">
        <v>84</v>
      </c>
      <c r="AW356" s="12" t="s">
        <v>6</v>
      </c>
      <c r="AX356" s="12" t="s">
        <v>24</v>
      </c>
      <c r="AY356" s="231" t="s">
        <v>205</v>
      </c>
    </row>
    <row r="357" spans="2:65" s="1" customFormat="1" ht="22.5" customHeight="1">
      <c r="B357" s="40"/>
      <c r="C357" s="192" t="s">
        <v>939</v>
      </c>
      <c r="D357" s="192" t="s">
        <v>208</v>
      </c>
      <c r="E357" s="193" t="s">
        <v>903</v>
      </c>
      <c r="F357" s="194" t="s">
        <v>904</v>
      </c>
      <c r="G357" s="195" t="s">
        <v>494</v>
      </c>
      <c r="H357" s="196">
        <v>12</v>
      </c>
      <c r="I357" s="197"/>
      <c r="J357" s="198">
        <f>ROUND(I357*H357,2)</f>
        <v>0</v>
      </c>
      <c r="K357" s="194" t="s">
        <v>466</v>
      </c>
      <c r="L357" s="60"/>
      <c r="M357" s="199" t="s">
        <v>22</v>
      </c>
      <c r="N357" s="205" t="s">
        <v>46</v>
      </c>
      <c r="O357" s="41"/>
      <c r="P357" s="206">
        <f>O357*H357</f>
        <v>0</v>
      </c>
      <c r="Q357" s="206">
        <v>0.00832</v>
      </c>
      <c r="R357" s="206">
        <f>Q357*H357</f>
        <v>0.09983999999999998</v>
      </c>
      <c r="S357" s="206">
        <v>0</v>
      </c>
      <c r="T357" s="207">
        <f>S357*H357</f>
        <v>0</v>
      </c>
      <c r="AR357" s="23" t="s">
        <v>266</v>
      </c>
      <c r="AT357" s="23" t="s">
        <v>208</v>
      </c>
      <c r="AU357" s="23" t="s">
        <v>84</v>
      </c>
      <c r="AY357" s="23" t="s">
        <v>205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3" t="s">
        <v>24</v>
      </c>
      <c r="BK357" s="204">
        <f>ROUND(I357*H357,2)</f>
        <v>0</v>
      </c>
      <c r="BL357" s="23" t="s">
        <v>266</v>
      </c>
      <c r="BM357" s="23" t="s">
        <v>940</v>
      </c>
    </row>
    <row r="358" spans="2:51" s="12" customFormat="1" ht="13.5">
      <c r="B358" s="220"/>
      <c r="C358" s="221"/>
      <c r="D358" s="222" t="s">
        <v>255</v>
      </c>
      <c r="E358" s="223" t="s">
        <v>22</v>
      </c>
      <c r="F358" s="224" t="s">
        <v>941</v>
      </c>
      <c r="G358" s="221"/>
      <c r="H358" s="225">
        <v>12</v>
      </c>
      <c r="I358" s="226"/>
      <c r="J358" s="221"/>
      <c r="K358" s="221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255</v>
      </c>
      <c r="AU358" s="231" t="s">
        <v>84</v>
      </c>
      <c r="AV358" s="12" t="s">
        <v>84</v>
      </c>
      <c r="AW358" s="12" t="s">
        <v>39</v>
      </c>
      <c r="AX358" s="12" t="s">
        <v>24</v>
      </c>
      <c r="AY358" s="231" t="s">
        <v>205</v>
      </c>
    </row>
    <row r="359" spans="2:65" s="1" customFormat="1" ht="22.5" customHeight="1">
      <c r="B359" s="40"/>
      <c r="C359" s="238" t="s">
        <v>30</v>
      </c>
      <c r="D359" s="238" t="s">
        <v>202</v>
      </c>
      <c r="E359" s="239" t="s">
        <v>935</v>
      </c>
      <c r="F359" s="240" t="s">
        <v>936</v>
      </c>
      <c r="G359" s="241" t="s">
        <v>494</v>
      </c>
      <c r="H359" s="242">
        <v>12.24</v>
      </c>
      <c r="I359" s="243"/>
      <c r="J359" s="244">
        <f>ROUND(I359*H359,2)</f>
        <v>0</v>
      </c>
      <c r="K359" s="240" t="s">
        <v>466</v>
      </c>
      <c r="L359" s="245"/>
      <c r="M359" s="246" t="s">
        <v>22</v>
      </c>
      <c r="N359" s="247" t="s">
        <v>46</v>
      </c>
      <c r="O359" s="41"/>
      <c r="P359" s="206">
        <f>O359*H359</f>
        <v>0</v>
      </c>
      <c r="Q359" s="206">
        <v>0.0015</v>
      </c>
      <c r="R359" s="206">
        <f>Q359*H359</f>
        <v>0.01836</v>
      </c>
      <c r="S359" s="206">
        <v>0</v>
      </c>
      <c r="T359" s="207">
        <f>S359*H359</f>
        <v>0</v>
      </c>
      <c r="AR359" s="23" t="s">
        <v>286</v>
      </c>
      <c r="AT359" s="23" t="s">
        <v>202</v>
      </c>
      <c r="AU359" s="23" t="s">
        <v>84</v>
      </c>
      <c r="AY359" s="23" t="s">
        <v>205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3" t="s">
        <v>24</v>
      </c>
      <c r="BK359" s="204">
        <f>ROUND(I359*H359,2)</f>
        <v>0</v>
      </c>
      <c r="BL359" s="23" t="s">
        <v>266</v>
      </c>
      <c r="BM359" s="23" t="s">
        <v>942</v>
      </c>
    </row>
    <row r="360" spans="2:51" s="12" customFormat="1" ht="13.5">
      <c r="B360" s="220"/>
      <c r="C360" s="221"/>
      <c r="D360" s="222" t="s">
        <v>255</v>
      </c>
      <c r="E360" s="221"/>
      <c r="F360" s="224" t="s">
        <v>943</v>
      </c>
      <c r="G360" s="221"/>
      <c r="H360" s="225">
        <v>12.24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255</v>
      </c>
      <c r="AU360" s="231" t="s">
        <v>84</v>
      </c>
      <c r="AV360" s="12" t="s">
        <v>84</v>
      </c>
      <c r="AW360" s="12" t="s">
        <v>6</v>
      </c>
      <c r="AX360" s="12" t="s">
        <v>24</v>
      </c>
      <c r="AY360" s="231" t="s">
        <v>205</v>
      </c>
    </row>
    <row r="361" spans="2:65" s="1" customFormat="1" ht="22.5" customHeight="1">
      <c r="B361" s="40"/>
      <c r="C361" s="192" t="s">
        <v>944</v>
      </c>
      <c r="D361" s="192" t="s">
        <v>208</v>
      </c>
      <c r="E361" s="193" t="s">
        <v>903</v>
      </c>
      <c r="F361" s="194" t="s">
        <v>904</v>
      </c>
      <c r="G361" s="195" t="s">
        <v>494</v>
      </c>
      <c r="H361" s="196">
        <v>234.64</v>
      </c>
      <c r="I361" s="197"/>
      <c r="J361" s="198">
        <f>ROUND(I361*H361,2)</f>
        <v>0</v>
      </c>
      <c r="K361" s="194" t="s">
        <v>466</v>
      </c>
      <c r="L361" s="60"/>
      <c r="M361" s="199" t="s">
        <v>22</v>
      </c>
      <c r="N361" s="205" t="s">
        <v>46</v>
      </c>
      <c r="O361" s="41"/>
      <c r="P361" s="206">
        <f>O361*H361</f>
        <v>0</v>
      </c>
      <c r="Q361" s="206">
        <v>0.00832</v>
      </c>
      <c r="R361" s="206">
        <f>Q361*H361</f>
        <v>1.9522047999999996</v>
      </c>
      <c r="S361" s="206">
        <v>0</v>
      </c>
      <c r="T361" s="207">
        <f>S361*H361</f>
        <v>0</v>
      </c>
      <c r="AR361" s="23" t="s">
        <v>266</v>
      </c>
      <c r="AT361" s="23" t="s">
        <v>208</v>
      </c>
      <c r="AU361" s="23" t="s">
        <v>84</v>
      </c>
      <c r="AY361" s="23" t="s">
        <v>205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23" t="s">
        <v>24</v>
      </c>
      <c r="BK361" s="204">
        <f>ROUND(I361*H361,2)</f>
        <v>0</v>
      </c>
      <c r="BL361" s="23" t="s">
        <v>266</v>
      </c>
      <c r="BM361" s="23" t="s">
        <v>945</v>
      </c>
    </row>
    <row r="362" spans="2:51" s="12" customFormat="1" ht="13.5">
      <c r="B362" s="220"/>
      <c r="C362" s="221"/>
      <c r="D362" s="222" t="s">
        <v>255</v>
      </c>
      <c r="E362" s="223" t="s">
        <v>22</v>
      </c>
      <c r="F362" s="224" t="s">
        <v>946</v>
      </c>
      <c r="G362" s="221"/>
      <c r="H362" s="225">
        <v>234.64</v>
      </c>
      <c r="I362" s="226"/>
      <c r="J362" s="221"/>
      <c r="K362" s="221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255</v>
      </c>
      <c r="AU362" s="231" t="s">
        <v>84</v>
      </c>
      <c r="AV362" s="12" t="s">
        <v>84</v>
      </c>
      <c r="AW362" s="12" t="s">
        <v>39</v>
      </c>
      <c r="AX362" s="12" t="s">
        <v>24</v>
      </c>
      <c r="AY362" s="231" t="s">
        <v>205</v>
      </c>
    </row>
    <row r="363" spans="2:65" s="1" customFormat="1" ht="22.5" customHeight="1">
      <c r="B363" s="40"/>
      <c r="C363" s="238" t="s">
        <v>947</v>
      </c>
      <c r="D363" s="238" t="s">
        <v>202</v>
      </c>
      <c r="E363" s="239" t="s">
        <v>916</v>
      </c>
      <c r="F363" s="240" t="s">
        <v>917</v>
      </c>
      <c r="G363" s="241" t="s">
        <v>494</v>
      </c>
      <c r="H363" s="242">
        <v>239.333</v>
      </c>
      <c r="I363" s="243"/>
      <c r="J363" s="244">
        <f>ROUND(I363*H363,2)</f>
        <v>0</v>
      </c>
      <c r="K363" s="240" t="s">
        <v>466</v>
      </c>
      <c r="L363" s="245"/>
      <c r="M363" s="246" t="s">
        <v>22</v>
      </c>
      <c r="N363" s="247" t="s">
        <v>46</v>
      </c>
      <c r="O363" s="41"/>
      <c r="P363" s="206">
        <f>O363*H363</f>
        <v>0</v>
      </c>
      <c r="Q363" s="206">
        <v>0.0023</v>
      </c>
      <c r="R363" s="206">
        <f>Q363*H363</f>
        <v>0.5504659</v>
      </c>
      <c r="S363" s="206">
        <v>0</v>
      </c>
      <c r="T363" s="207">
        <f>S363*H363</f>
        <v>0</v>
      </c>
      <c r="AR363" s="23" t="s">
        <v>286</v>
      </c>
      <c r="AT363" s="23" t="s">
        <v>202</v>
      </c>
      <c r="AU363" s="23" t="s">
        <v>84</v>
      </c>
      <c r="AY363" s="23" t="s">
        <v>205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3" t="s">
        <v>24</v>
      </c>
      <c r="BK363" s="204">
        <f>ROUND(I363*H363,2)</f>
        <v>0</v>
      </c>
      <c r="BL363" s="23" t="s">
        <v>266</v>
      </c>
      <c r="BM363" s="23" t="s">
        <v>948</v>
      </c>
    </row>
    <row r="364" spans="2:51" s="12" customFormat="1" ht="13.5">
      <c r="B364" s="220"/>
      <c r="C364" s="221"/>
      <c r="D364" s="222" t="s">
        <v>255</v>
      </c>
      <c r="E364" s="221"/>
      <c r="F364" s="224" t="s">
        <v>949</v>
      </c>
      <c r="G364" s="221"/>
      <c r="H364" s="225">
        <v>239.333</v>
      </c>
      <c r="I364" s="226"/>
      <c r="J364" s="221"/>
      <c r="K364" s="221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255</v>
      </c>
      <c r="AU364" s="231" t="s">
        <v>84</v>
      </c>
      <c r="AV364" s="12" t="s">
        <v>84</v>
      </c>
      <c r="AW364" s="12" t="s">
        <v>6</v>
      </c>
      <c r="AX364" s="12" t="s">
        <v>24</v>
      </c>
      <c r="AY364" s="231" t="s">
        <v>205</v>
      </c>
    </row>
    <row r="365" spans="2:65" s="1" customFormat="1" ht="22.5" customHeight="1">
      <c r="B365" s="40"/>
      <c r="C365" s="192" t="s">
        <v>950</v>
      </c>
      <c r="D365" s="192" t="s">
        <v>208</v>
      </c>
      <c r="E365" s="193" t="s">
        <v>903</v>
      </c>
      <c r="F365" s="194" t="s">
        <v>904</v>
      </c>
      <c r="G365" s="195" t="s">
        <v>494</v>
      </c>
      <c r="H365" s="196">
        <v>85</v>
      </c>
      <c r="I365" s="197"/>
      <c r="J365" s="198">
        <f>ROUND(I365*H365,2)</f>
        <v>0</v>
      </c>
      <c r="K365" s="194" t="s">
        <v>466</v>
      </c>
      <c r="L365" s="60"/>
      <c r="M365" s="199" t="s">
        <v>22</v>
      </c>
      <c r="N365" s="205" t="s">
        <v>46</v>
      </c>
      <c r="O365" s="41"/>
      <c r="P365" s="206">
        <f>O365*H365</f>
        <v>0</v>
      </c>
      <c r="Q365" s="206">
        <v>0.00832</v>
      </c>
      <c r="R365" s="206">
        <f>Q365*H365</f>
        <v>0.7071999999999999</v>
      </c>
      <c r="S365" s="206">
        <v>0</v>
      </c>
      <c r="T365" s="207">
        <f>S365*H365</f>
        <v>0</v>
      </c>
      <c r="AR365" s="23" t="s">
        <v>266</v>
      </c>
      <c r="AT365" s="23" t="s">
        <v>208</v>
      </c>
      <c r="AU365" s="23" t="s">
        <v>84</v>
      </c>
      <c r="AY365" s="23" t="s">
        <v>205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23" t="s">
        <v>24</v>
      </c>
      <c r="BK365" s="204">
        <f>ROUND(I365*H365,2)</f>
        <v>0</v>
      </c>
      <c r="BL365" s="23" t="s">
        <v>266</v>
      </c>
      <c r="BM365" s="23" t="s">
        <v>951</v>
      </c>
    </row>
    <row r="366" spans="2:51" s="12" customFormat="1" ht="13.5">
      <c r="B366" s="220"/>
      <c r="C366" s="221"/>
      <c r="D366" s="222" t="s">
        <v>255</v>
      </c>
      <c r="E366" s="223" t="s">
        <v>22</v>
      </c>
      <c r="F366" s="224" t="s">
        <v>952</v>
      </c>
      <c r="G366" s="221"/>
      <c r="H366" s="225">
        <v>85</v>
      </c>
      <c r="I366" s="226"/>
      <c r="J366" s="221"/>
      <c r="K366" s="221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255</v>
      </c>
      <c r="AU366" s="231" t="s">
        <v>84</v>
      </c>
      <c r="AV366" s="12" t="s">
        <v>84</v>
      </c>
      <c r="AW366" s="12" t="s">
        <v>39</v>
      </c>
      <c r="AX366" s="12" t="s">
        <v>24</v>
      </c>
      <c r="AY366" s="231" t="s">
        <v>205</v>
      </c>
    </row>
    <row r="367" spans="2:65" s="1" customFormat="1" ht="22.5" customHeight="1">
      <c r="B367" s="40"/>
      <c r="C367" s="238" t="s">
        <v>953</v>
      </c>
      <c r="D367" s="238" t="s">
        <v>202</v>
      </c>
      <c r="E367" s="239" t="s">
        <v>916</v>
      </c>
      <c r="F367" s="240" t="s">
        <v>917</v>
      </c>
      <c r="G367" s="241" t="s">
        <v>494</v>
      </c>
      <c r="H367" s="242">
        <v>86.7</v>
      </c>
      <c r="I367" s="243"/>
      <c r="J367" s="244">
        <f>ROUND(I367*H367,2)</f>
        <v>0</v>
      </c>
      <c r="K367" s="240" t="s">
        <v>466</v>
      </c>
      <c r="L367" s="245"/>
      <c r="M367" s="246" t="s">
        <v>22</v>
      </c>
      <c r="N367" s="247" t="s">
        <v>46</v>
      </c>
      <c r="O367" s="41"/>
      <c r="P367" s="206">
        <f>O367*H367</f>
        <v>0</v>
      </c>
      <c r="Q367" s="206">
        <v>0.0023</v>
      </c>
      <c r="R367" s="206">
        <f>Q367*H367</f>
        <v>0.19941</v>
      </c>
      <c r="S367" s="206">
        <v>0</v>
      </c>
      <c r="T367" s="207">
        <f>S367*H367</f>
        <v>0</v>
      </c>
      <c r="AR367" s="23" t="s">
        <v>286</v>
      </c>
      <c r="AT367" s="23" t="s">
        <v>202</v>
      </c>
      <c r="AU367" s="23" t="s">
        <v>84</v>
      </c>
      <c r="AY367" s="23" t="s">
        <v>205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23" t="s">
        <v>24</v>
      </c>
      <c r="BK367" s="204">
        <f>ROUND(I367*H367,2)</f>
        <v>0</v>
      </c>
      <c r="BL367" s="23" t="s">
        <v>266</v>
      </c>
      <c r="BM367" s="23" t="s">
        <v>954</v>
      </c>
    </row>
    <row r="368" spans="2:51" s="12" customFormat="1" ht="13.5">
      <c r="B368" s="220"/>
      <c r="C368" s="221"/>
      <c r="D368" s="222" t="s">
        <v>255</v>
      </c>
      <c r="E368" s="221"/>
      <c r="F368" s="224" t="s">
        <v>955</v>
      </c>
      <c r="G368" s="221"/>
      <c r="H368" s="225">
        <v>86.7</v>
      </c>
      <c r="I368" s="226"/>
      <c r="J368" s="221"/>
      <c r="K368" s="221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255</v>
      </c>
      <c r="AU368" s="231" t="s">
        <v>84</v>
      </c>
      <c r="AV368" s="12" t="s">
        <v>84</v>
      </c>
      <c r="AW368" s="12" t="s">
        <v>6</v>
      </c>
      <c r="AX368" s="12" t="s">
        <v>24</v>
      </c>
      <c r="AY368" s="231" t="s">
        <v>205</v>
      </c>
    </row>
    <row r="369" spans="2:65" s="1" customFormat="1" ht="22.5" customHeight="1">
      <c r="B369" s="40"/>
      <c r="C369" s="192" t="s">
        <v>956</v>
      </c>
      <c r="D369" s="192" t="s">
        <v>208</v>
      </c>
      <c r="E369" s="193" t="s">
        <v>957</v>
      </c>
      <c r="F369" s="194" t="s">
        <v>958</v>
      </c>
      <c r="G369" s="195" t="s">
        <v>494</v>
      </c>
      <c r="H369" s="196">
        <v>84.2</v>
      </c>
      <c r="I369" s="197"/>
      <c r="J369" s="198">
        <f>ROUND(I369*H369,2)</f>
        <v>0</v>
      </c>
      <c r="K369" s="194" t="s">
        <v>466</v>
      </c>
      <c r="L369" s="60"/>
      <c r="M369" s="199" t="s">
        <v>22</v>
      </c>
      <c r="N369" s="205" t="s">
        <v>46</v>
      </c>
      <c r="O369" s="41"/>
      <c r="P369" s="206">
        <f>O369*H369</f>
        <v>0</v>
      </c>
      <c r="Q369" s="206">
        <v>0.0085</v>
      </c>
      <c r="R369" s="206">
        <f>Q369*H369</f>
        <v>0.7157000000000001</v>
      </c>
      <c r="S369" s="206">
        <v>0</v>
      </c>
      <c r="T369" s="207">
        <f>S369*H369</f>
        <v>0</v>
      </c>
      <c r="AR369" s="23" t="s">
        <v>266</v>
      </c>
      <c r="AT369" s="23" t="s">
        <v>208</v>
      </c>
      <c r="AU369" s="23" t="s">
        <v>84</v>
      </c>
      <c r="AY369" s="23" t="s">
        <v>205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3" t="s">
        <v>24</v>
      </c>
      <c r="BK369" s="204">
        <f>ROUND(I369*H369,2)</f>
        <v>0</v>
      </c>
      <c r="BL369" s="23" t="s">
        <v>266</v>
      </c>
      <c r="BM369" s="23" t="s">
        <v>959</v>
      </c>
    </row>
    <row r="370" spans="2:51" s="12" customFormat="1" ht="13.5">
      <c r="B370" s="220"/>
      <c r="C370" s="221"/>
      <c r="D370" s="222" t="s">
        <v>255</v>
      </c>
      <c r="E370" s="223" t="s">
        <v>22</v>
      </c>
      <c r="F370" s="224" t="s">
        <v>960</v>
      </c>
      <c r="G370" s="221"/>
      <c r="H370" s="225">
        <v>84.2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255</v>
      </c>
      <c r="AU370" s="231" t="s">
        <v>84</v>
      </c>
      <c r="AV370" s="12" t="s">
        <v>84</v>
      </c>
      <c r="AW370" s="12" t="s">
        <v>39</v>
      </c>
      <c r="AX370" s="12" t="s">
        <v>24</v>
      </c>
      <c r="AY370" s="231" t="s">
        <v>205</v>
      </c>
    </row>
    <row r="371" spans="2:65" s="1" customFormat="1" ht="22.5" customHeight="1">
      <c r="B371" s="40"/>
      <c r="C371" s="238" t="s">
        <v>961</v>
      </c>
      <c r="D371" s="238" t="s">
        <v>202</v>
      </c>
      <c r="E371" s="239" t="s">
        <v>962</v>
      </c>
      <c r="F371" s="240" t="s">
        <v>963</v>
      </c>
      <c r="G371" s="241" t="s">
        <v>494</v>
      </c>
      <c r="H371" s="242">
        <v>85.884</v>
      </c>
      <c r="I371" s="243"/>
      <c r="J371" s="244">
        <f>ROUND(I371*H371,2)</f>
        <v>0</v>
      </c>
      <c r="K371" s="240" t="s">
        <v>466</v>
      </c>
      <c r="L371" s="245"/>
      <c r="M371" s="246" t="s">
        <v>22</v>
      </c>
      <c r="N371" s="247" t="s">
        <v>46</v>
      </c>
      <c r="O371" s="41"/>
      <c r="P371" s="206">
        <f>O371*H371</f>
        <v>0</v>
      </c>
      <c r="Q371" s="206">
        <v>0.0046</v>
      </c>
      <c r="R371" s="206">
        <f>Q371*H371</f>
        <v>0.3950664</v>
      </c>
      <c r="S371" s="206">
        <v>0</v>
      </c>
      <c r="T371" s="207">
        <f>S371*H371</f>
        <v>0</v>
      </c>
      <c r="AR371" s="23" t="s">
        <v>286</v>
      </c>
      <c r="AT371" s="23" t="s">
        <v>202</v>
      </c>
      <c r="AU371" s="23" t="s">
        <v>84</v>
      </c>
      <c r="AY371" s="23" t="s">
        <v>205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23" t="s">
        <v>24</v>
      </c>
      <c r="BK371" s="204">
        <f>ROUND(I371*H371,2)</f>
        <v>0</v>
      </c>
      <c r="BL371" s="23" t="s">
        <v>266</v>
      </c>
      <c r="BM371" s="23" t="s">
        <v>964</v>
      </c>
    </row>
    <row r="372" spans="2:51" s="12" customFormat="1" ht="13.5">
      <c r="B372" s="220"/>
      <c r="C372" s="221"/>
      <c r="D372" s="222" t="s">
        <v>255</v>
      </c>
      <c r="E372" s="221"/>
      <c r="F372" s="224" t="s">
        <v>965</v>
      </c>
      <c r="G372" s="221"/>
      <c r="H372" s="225">
        <v>85.884</v>
      </c>
      <c r="I372" s="226"/>
      <c r="J372" s="221"/>
      <c r="K372" s="221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255</v>
      </c>
      <c r="AU372" s="231" t="s">
        <v>84</v>
      </c>
      <c r="AV372" s="12" t="s">
        <v>84</v>
      </c>
      <c r="AW372" s="12" t="s">
        <v>6</v>
      </c>
      <c r="AX372" s="12" t="s">
        <v>24</v>
      </c>
      <c r="AY372" s="231" t="s">
        <v>205</v>
      </c>
    </row>
    <row r="373" spans="2:65" s="1" customFormat="1" ht="22.5" customHeight="1">
      <c r="B373" s="40"/>
      <c r="C373" s="192" t="s">
        <v>966</v>
      </c>
      <c r="D373" s="192" t="s">
        <v>208</v>
      </c>
      <c r="E373" s="193" t="s">
        <v>957</v>
      </c>
      <c r="F373" s="194" t="s">
        <v>958</v>
      </c>
      <c r="G373" s="195" t="s">
        <v>494</v>
      </c>
      <c r="H373" s="196">
        <v>602.9</v>
      </c>
      <c r="I373" s="197"/>
      <c r="J373" s="198">
        <f>ROUND(I373*H373,2)</f>
        <v>0</v>
      </c>
      <c r="K373" s="194" t="s">
        <v>466</v>
      </c>
      <c r="L373" s="60"/>
      <c r="M373" s="199" t="s">
        <v>22</v>
      </c>
      <c r="N373" s="205" t="s">
        <v>46</v>
      </c>
      <c r="O373" s="41"/>
      <c r="P373" s="206">
        <f>O373*H373</f>
        <v>0</v>
      </c>
      <c r="Q373" s="206">
        <v>0.0085</v>
      </c>
      <c r="R373" s="206">
        <f>Q373*H373</f>
        <v>5.12465</v>
      </c>
      <c r="S373" s="206">
        <v>0</v>
      </c>
      <c r="T373" s="207">
        <f>S373*H373</f>
        <v>0</v>
      </c>
      <c r="AR373" s="23" t="s">
        <v>266</v>
      </c>
      <c r="AT373" s="23" t="s">
        <v>208</v>
      </c>
      <c r="AU373" s="23" t="s">
        <v>84</v>
      </c>
      <c r="AY373" s="23" t="s">
        <v>205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23" t="s">
        <v>24</v>
      </c>
      <c r="BK373" s="204">
        <f>ROUND(I373*H373,2)</f>
        <v>0</v>
      </c>
      <c r="BL373" s="23" t="s">
        <v>266</v>
      </c>
      <c r="BM373" s="23" t="s">
        <v>967</v>
      </c>
    </row>
    <row r="374" spans="2:51" s="12" customFormat="1" ht="13.5">
      <c r="B374" s="220"/>
      <c r="C374" s="221"/>
      <c r="D374" s="222" t="s">
        <v>255</v>
      </c>
      <c r="E374" s="223" t="s">
        <v>22</v>
      </c>
      <c r="F374" s="224" t="s">
        <v>968</v>
      </c>
      <c r="G374" s="221"/>
      <c r="H374" s="225">
        <v>602.9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255</v>
      </c>
      <c r="AU374" s="231" t="s">
        <v>84</v>
      </c>
      <c r="AV374" s="12" t="s">
        <v>84</v>
      </c>
      <c r="AW374" s="12" t="s">
        <v>39</v>
      </c>
      <c r="AX374" s="12" t="s">
        <v>24</v>
      </c>
      <c r="AY374" s="231" t="s">
        <v>205</v>
      </c>
    </row>
    <row r="375" spans="2:65" s="1" customFormat="1" ht="22.5" customHeight="1">
      <c r="B375" s="40"/>
      <c r="C375" s="238" t="s">
        <v>969</v>
      </c>
      <c r="D375" s="238" t="s">
        <v>202</v>
      </c>
      <c r="E375" s="239" t="s">
        <v>970</v>
      </c>
      <c r="F375" s="240" t="s">
        <v>971</v>
      </c>
      <c r="G375" s="241" t="s">
        <v>494</v>
      </c>
      <c r="H375" s="242">
        <v>614.958</v>
      </c>
      <c r="I375" s="243"/>
      <c r="J375" s="244">
        <f>ROUND(I375*H375,2)</f>
        <v>0</v>
      </c>
      <c r="K375" s="240" t="s">
        <v>466</v>
      </c>
      <c r="L375" s="245"/>
      <c r="M375" s="246" t="s">
        <v>22</v>
      </c>
      <c r="N375" s="247" t="s">
        <v>46</v>
      </c>
      <c r="O375" s="41"/>
      <c r="P375" s="206">
        <f>O375*H375</f>
        <v>0</v>
      </c>
      <c r="Q375" s="206">
        <v>0.00414</v>
      </c>
      <c r="R375" s="206">
        <f>Q375*H375</f>
        <v>2.5459261199999994</v>
      </c>
      <c r="S375" s="206">
        <v>0</v>
      </c>
      <c r="T375" s="207">
        <f>S375*H375</f>
        <v>0</v>
      </c>
      <c r="AR375" s="23" t="s">
        <v>286</v>
      </c>
      <c r="AT375" s="23" t="s">
        <v>202</v>
      </c>
      <c r="AU375" s="23" t="s">
        <v>84</v>
      </c>
      <c r="AY375" s="23" t="s">
        <v>205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3" t="s">
        <v>24</v>
      </c>
      <c r="BK375" s="204">
        <f>ROUND(I375*H375,2)</f>
        <v>0</v>
      </c>
      <c r="BL375" s="23" t="s">
        <v>266</v>
      </c>
      <c r="BM375" s="23" t="s">
        <v>972</v>
      </c>
    </row>
    <row r="376" spans="2:51" s="12" customFormat="1" ht="13.5">
      <c r="B376" s="220"/>
      <c r="C376" s="221"/>
      <c r="D376" s="222" t="s">
        <v>255</v>
      </c>
      <c r="E376" s="221"/>
      <c r="F376" s="224" t="s">
        <v>973</v>
      </c>
      <c r="G376" s="221"/>
      <c r="H376" s="225">
        <v>614.958</v>
      </c>
      <c r="I376" s="226"/>
      <c r="J376" s="221"/>
      <c r="K376" s="221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255</v>
      </c>
      <c r="AU376" s="231" t="s">
        <v>84</v>
      </c>
      <c r="AV376" s="12" t="s">
        <v>84</v>
      </c>
      <c r="AW376" s="12" t="s">
        <v>6</v>
      </c>
      <c r="AX376" s="12" t="s">
        <v>24</v>
      </c>
      <c r="AY376" s="231" t="s">
        <v>205</v>
      </c>
    </row>
    <row r="377" spans="2:65" s="1" customFormat="1" ht="22.5" customHeight="1">
      <c r="B377" s="40"/>
      <c r="C377" s="192" t="s">
        <v>974</v>
      </c>
      <c r="D377" s="192" t="s">
        <v>208</v>
      </c>
      <c r="E377" s="193" t="s">
        <v>957</v>
      </c>
      <c r="F377" s="194" t="s">
        <v>958</v>
      </c>
      <c r="G377" s="195" t="s">
        <v>494</v>
      </c>
      <c r="H377" s="196">
        <v>9.5</v>
      </c>
      <c r="I377" s="197"/>
      <c r="J377" s="198">
        <f>ROUND(I377*H377,2)</f>
        <v>0</v>
      </c>
      <c r="K377" s="194" t="s">
        <v>466</v>
      </c>
      <c r="L377" s="60"/>
      <c r="M377" s="199" t="s">
        <v>22</v>
      </c>
      <c r="N377" s="205" t="s">
        <v>46</v>
      </c>
      <c r="O377" s="41"/>
      <c r="P377" s="206">
        <f>O377*H377</f>
        <v>0</v>
      </c>
      <c r="Q377" s="206">
        <v>0.0085</v>
      </c>
      <c r="R377" s="206">
        <f>Q377*H377</f>
        <v>0.08075</v>
      </c>
      <c r="S377" s="206">
        <v>0</v>
      </c>
      <c r="T377" s="207">
        <f>S377*H377</f>
        <v>0</v>
      </c>
      <c r="AR377" s="23" t="s">
        <v>266</v>
      </c>
      <c r="AT377" s="23" t="s">
        <v>208</v>
      </c>
      <c r="AU377" s="23" t="s">
        <v>84</v>
      </c>
      <c r="AY377" s="23" t="s">
        <v>205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23" t="s">
        <v>24</v>
      </c>
      <c r="BK377" s="204">
        <f>ROUND(I377*H377,2)</f>
        <v>0</v>
      </c>
      <c r="BL377" s="23" t="s">
        <v>266</v>
      </c>
      <c r="BM377" s="23" t="s">
        <v>975</v>
      </c>
    </row>
    <row r="378" spans="2:51" s="12" customFormat="1" ht="13.5">
      <c r="B378" s="220"/>
      <c r="C378" s="221"/>
      <c r="D378" s="222" t="s">
        <v>255</v>
      </c>
      <c r="E378" s="223" t="s">
        <v>22</v>
      </c>
      <c r="F378" s="224" t="s">
        <v>976</v>
      </c>
      <c r="G378" s="221"/>
      <c r="H378" s="225">
        <v>9.5</v>
      </c>
      <c r="I378" s="226"/>
      <c r="J378" s="221"/>
      <c r="K378" s="221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255</v>
      </c>
      <c r="AU378" s="231" t="s">
        <v>84</v>
      </c>
      <c r="AV378" s="12" t="s">
        <v>84</v>
      </c>
      <c r="AW378" s="12" t="s">
        <v>39</v>
      </c>
      <c r="AX378" s="12" t="s">
        <v>24</v>
      </c>
      <c r="AY378" s="231" t="s">
        <v>205</v>
      </c>
    </row>
    <row r="379" spans="2:65" s="1" customFormat="1" ht="22.5" customHeight="1">
      <c r="B379" s="40"/>
      <c r="C379" s="238" t="s">
        <v>616</v>
      </c>
      <c r="D379" s="238" t="s">
        <v>202</v>
      </c>
      <c r="E379" s="239" t="s">
        <v>977</v>
      </c>
      <c r="F379" s="240" t="s">
        <v>978</v>
      </c>
      <c r="G379" s="241" t="s">
        <v>465</v>
      </c>
      <c r="H379" s="242">
        <v>1.744</v>
      </c>
      <c r="I379" s="243"/>
      <c r="J379" s="244">
        <f>ROUND(I379*H379,2)</f>
        <v>0</v>
      </c>
      <c r="K379" s="240" t="s">
        <v>466</v>
      </c>
      <c r="L379" s="245"/>
      <c r="M379" s="246" t="s">
        <v>22</v>
      </c>
      <c r="N379" s="247" t="s">
        <v>46</v>
      </c>
      <c r="O379" s="41"/>
      <c r="P379" s="206">
        <f>O379*H379</f>
        <v>0</v>
      </c>
      <c r="Q379" s="206">
        <v>0.032</v>
      </c>
      <c r="R379" s="206">
        <f>Q379*H379</f>
        <v>0.055808</v>
      </c>
      <c r="S379" s="206">
        <v>0</v>
      </c>
      <c r="T379" s="207">
        <f>S379*H379</f>
        <v>0</v>
      </c>
      <c r="AR379" s="23" t="s">
        <v>286</v>
      </c>
      <c r="AT379" s="23" t="s">
        <v>202</v>
      </c>
      <c r="AU379" s="23" t="s">
        <v>84</v>
      </c>
      <c r="AY379" s="23" t="s">
        <v>205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3" t="s">
        <v>24</v>
      </c>
      <c r="BK379" s="204">
        <f>ROUND(I379*H379,2)</f>
        <v>0</v>
      </c>
      <c r="BL379" s="23" t="s">
        <v>266</v>
      </c>
      <c r="BM379" s="23" t="s">
        <v>979</v>
      </c>
    </row>
    <row r="380" spans="2:51" s="12" customFormat="1" ht="13.5">
      <c r="B380" s="220"/>
      <c r="C380" s="221"/>
      <c r="D380" s="222" t="s">
        <v>255</v>
      </c>
      <c r="E380" s="223" t="s">
        <v>22</v>
      </c>
      <c r="F380" s="224" t="s">
        <v>980</v>
      </c>
      <c r="G380" s="221"/>
      <c r="H380" s="225">
        <v>1.744</v>
      </c>
      <c r="I380" s="226"/>
      <c r="J380" s="221"/>
      <c r="K380" s="221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255</v>
      </c>
      <c r="AU380" s="231" t="s">
        <v>84</v>
      </c>
      <c r="AV380" s="12" t="s">
        <v>84</v>
      </c>
      <c r="AW380" s="12" t="s">
        <v>39</v>
      </c>
      <c r="AX380" s="12" t="s">
        <v>24</v>
      </c>
      <c r="AY380" s="231" t="s">
        <v>205</v>
      </c>
    </row>
    <row r="381" spans="2:65" s="1" customFormat="1" ht="22.5" customHeight="1">
      <c r="B381" s="40"/>
      <c r="C381" s="192" t="s">
        <v>981</v>
      </c>
      <c r="D381" s="192" t="s">
        <v>208</v>
      </c>
      <c r="E381" s="193" t="s">
        <v>957</v>
      </c>
      <c r="F381" s="194" t="s">
        <v>958</v>
      </c>
      <c r="G381" s="195" t="s">
        <v>494</v>
      </c>
      <c r="H381" s="196">
        <v>83.64</v>
      </c>
      <c r="I381" s="197"/>
      <c r="J381" s="198">
        <f>ROUND(I381*H381,2)</f>
        <v>0</v>
      </c>
      <c r="K381" s="194" t="s">
        <v>466</v>
      </c>
      <c r="L381" s="60"/>
      <c r="M381" s="199" t="s">
        <v>22</v>
      </c>
      <c r="N381" s="205" t="s">
        <v>46</v>
      </c>
      <c r="O381" s="41"/>
      <c r="P381" s="206">
        <f>O381*H381</f>
        <v>0</v>
      </c>
      <c r="Q381" s="206">
        <v>0.0085</v>
      </c>
      <c r="R381" s="206">
        <f>Q381*H381</f>
        <v>0.71094</v>
      </c>
      <c r="S381" s="206">
        <v>0</v>
      </c>
      <c r="T381" s="207">
        <f>S381*H381</f>
        <v>0</v>
      </c>
      <c r="AR381" s="23" t="s">
        <v>266</v>
      </c>
      <c r="AT381" s="23" t="s">
        <v>208</v>
      </c>
      <c r="AU381" s="23" t="s">
        <v>84</v>
      </c>
      <c r="AY381" s="23" t="s">
        <v>205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3" t="s">
        <v>24</v>
      </c>
      <c r="BK381" s="204">
        <f>ROUND(I381*H381,2)</f>
        <v>0</v>
      </c>
      <c r="BL381" s="23" t="s">
        <v>266</v>
      </c>
      <c r="BM381" s="23" t="s">
        <v>982</v>
      </c>
    </row>
    <row r="382" spans="2:51" s="12" customFormat="1" ht="13.5">
      <c r="B382" s="220"/>
      <c r="C382" s="221"/>
      <c r="D382" s="222" t="s">
        <v>255</v>
      </c>
      <c r="E382" s="223" t="s">
        <v>22</v>
      </c>
      <c r="F382" s="224" t="s">
        <v>983</v>
      </c>
      <c r="G382" s="221"/>
      <c r="H382" s="225">
        <v>83.64</v>
      </c>
      <c r="I382" s="226"/>
      <c r="J382" s="221"/>
      <c r="K382" s="221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255</v>
      </c>
      <c r="AU382" s="231" t="s">
        <v>84</v>
      </c>
      <c r="AV382" s="12" t="s">
        <v>84</v>
      </c>
      <c r="AW382" s="12" t="s">
        <v>39</v>
      </c>
      <c r="AX382" s="12" t="s">
        <v>24</v>
      </c>
      <c r="AY382" s="231" t="s">
        <v>205</v>
      </c>
    </row>
    <row r="383" spans="2:65" s="1" customFormat="1" ht="22.5" customHeight="1">
      <c r="B383" s="40"/>
      <c r="C383" s="238" t="s">
        <v>984</v>
      </c>
      <c r="D383" s="238" t="s">
        <v>202</v>
      </c>
      <c r="E383" s="239" t="s">
        <v>970</v>
      </c>
      <c r="F383" s="240" t="s">
        <v>971</v>
      </c>
      <c r="G383" s="241" t="s">
        <v>494</v>
      </c>
      <c r="H383" s="242">
        <v>85.313</v>
      </c>
      <c r="I383" s="243"/>
      <c r="J383" s="244">
        <f>ROUND(I383*H383,2)</f>
        <v>0</v>
      </c>
      <c r="K383" s="240" t="s">
        <v>466</v>
      </c>
      <c r="L383" s="245"/>
      <c r="M383" s="246" t="s">
        <v>22</v>
      </c>
      <c r="N383" s="247" t="s">
        <v>46</v>
      </c>
      <c r="O383" s="41"/>
      <c r="P383" s="206">
        <f>O383*H383</f>
        <v>0</v>
      </c>
      <c r="Q383" s="206">
        <v>0.00414</v>
      </c>
      <c r="R383" s="206">
        <f>Q383*H383</f>
        <v>0.35319582</v>
      </c>
      <c r="S383" s="206">
        <v>0</v>
      </c>
      <c r="T383" s="207">
        <f>S383*H383</f>
        <v>0</v>
      </c>
      <c r="AR383" s="23" t="s">
        <v>286</v>
      </c>
      <c r="AT383" s="23" t="s">
        <v>202</v>
      </c>
      <c r="AU383" s="23" t="s">
        <v>84</v>
      </c>
      <c r="AY383" s="23" t="s">
        <v>205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23" t="s">
        <v>24</v>
      </c>
      <c r="BK383" s="204">
        <f>ROUND(I383*H383,2)</f>
        <v>0</v>
      </c>
      <c r="BL383" s="23" t="s">
        <v>266</v>
      </c>
      <c r="BM383" s="23" t="s">
        <v>985</v>
      </c>
    </row>
    <row r="384" spans="2:51" s="12" customFormat="1" ht="13.5">
      <c r="B384" s="220"/>
      <c r="C384" s="221"/>
      <c r="D384" s="222" t="s">
        <v>255</v>
      </c>
      <c r="E384" s="221"/>
      <c r="F384" s="224" t="s">
        <v>986</v>
      </c>
      <c r="G384" s="221"/>
      <c r="H384" s="225">
        <v>85.313</v>
      </c>
      <c r="I384" s="226"/>
      <c r="J384" s="221"/>
      <c r="K384" s="221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255</v>
      </c>
      <c r="AU384" s="231" t="s">
        <v>84</v>
      </c>
      <c r="AV384" s="12" t="s">
        <v>84</v>
      </c>
      <c r="AW384" s="12" t="s">
        <v>6</v>
      </c>
      <c r="AX384" s="12" t="s">
        <v>24</v>
      </c>
      <c r="AY384" s="231" t="s">
        <v>205</v>
      </c>
    </row>
    <row r="385" spans="2:65" s="1" customFormat="1" ht="22.5" customHeight="1">
      <c r="B385" s="40"/>
      <c r="C385" s="192" t="s">
        <v>987</v>
      </c>
      <c r="D385" s="192" t="s">
        <v>208</v>
      </c>
      <c r="E385" s="193" t="s">
        <v>957</v>
      </c>
      <c r="F385" s="194" t="s">
        <v>958</v>
      </c>
      <c r="G385" s="195" t="s">
        <v>494</v>
      </c>
      <c r="H385" s="196">
        <v>18</v>
      </c>
      <c r="I385" s="197"/>
      <c r="J385" s="198">
        <f>ROUND(I385*H385,2)</f>
        <v>0</v>
      </c>
      <c r="K385" s="194" t="s">
        <v>466</v>
      </c>
      <c r="L385" s="60"/>
      <c r="M385" s="199" t="s">
        <v>22</v>
      </c>
      <c r="N385" s="205" t="s">
        <v>46</v>
      </c>
      <c r="O385" s="41"/>
      <c r="P385" s="206">
        <f>O385*H385</f>
        <v>0</v>
      </c>
      <c r="Q385" s="206">
        <v>0.0085</v>
      </c>
      <c r="R385" s="206">
        <f>Q385*H385</f>
        <v>0.15300000000000002</v>
      </c>
      <c r="S385" s="206">
        <v>0</v>
      </c>
      <c r="T385" s="207">
        <f>S385*H385</f>
        <v>0</v>
      </c>
      <c r="AR385" s="23" t="s">
        <v>266</v>
      </c>
      <c r="AT385" s="23" t="s">
        <v>208</v>
      </c>
      <c r="AU385" s="23" t="s">
        <v>84</v>
      </c>
      <c r="AY385" s="23" t="s">
        <v>205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23" t="s">
        <v>24</v>
      </c>
      <c r="BK385" s="204">
        <f>ROUND(I385*H385,2)</f>
        <v>0</v>
      </c>
      <c r="BL385" s="23" t="s">
        <v>266</v>
      </c>
      <c r="BM385" s="23" t="s">
        <v>988</v>
      </c>
    </row>
    <row r="386" spans="2:51" s="12" customFormat="1" ht="13.5">
      <c r="B386" s="220"/>
      <c r="C386" s="221"/>
      <c r="D386" s="222" t="s">
        <v>255</v>
      </c>
      <c r="E386" s="223" t="s">
        <v>22</v>
      </c>
      <c r="F386" s="224" t="s">
        <v>989</v>
      </c>
      <c r="G386" s="221"/>
      <c r="H386" s="225">
        <v>18</v>
      </c>
      <c r="I386" s="226"/>
      <c r="J386" s="221"/>
      <c r="K386" s="221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255</v>
      </c>
      <c r="AU386" s="231" t="s">
        <v>84</v>
      </c>
      <c r="AV386" s="12" t="s">
        <v>84</v>
      </c>
      <c r="AW386" s="12" t="s">
        <v>39</v>
      </c>
      <c r="AX386" s="12" t="s">
        <v>24</v>
      </c>
      <c r="AY386" s="231" t="s">
        <v>205</v>
      </c>
    </row>
    <row r="387" spans="2:65" s="1" customFormat="1" ht="22.5" customHeight="1">
      <c r="B387" s="40"/>
      <c r="C387" s="238" t="s">
        <v>990</v>
      </c>
      <c r="D387" s="238" t="s">
        <v>202</v>
      </c>
      <c r="E387" s="239" t="s">
        <v>991</v>
      </c>
      <c r="F387" s="240" t="s">
        <v>992</v>
      </c>
      <c r="G387" s="241" t="s">
        <v>494</v>
      </c>
      <c r="H387" s="242">
        <v>18.36</v>
      </c>
      <c r="I387" s="243"/>
      <c r="J387" s="244">
        <f>ROUND(I387*H387,2)</f>
        <v>0</v>
      </c>
      <c r="K387" s="240" t="s">
        <v>466</v>
      </c>
      <c r="L387" s="245"/>
      <c r="M387" s="246" t="s">
        <v>22</v>
      </c>
      <c r="N387" s="247" t="s">
        <v>46</v>
      </c>
      <c r="O387" s="41"/>
      <c r="P387" s="206">
        <f>O387*H387</f>
        <v>0</v>
      </c>
      <c r="Q387" s="206">
        <v>0.0034</v>
      </c>
      <c r="R387" s="206">
        <f>Q387*H387</f>
        <v>0.06242399999999999</v>
      </c>
      <c r="S387" s="206">
        <v>0</v>
      </c>
      <c r="T387" s="207">
        <f>S387*H387</f>
        <v>0</v>
      </c>
      <c r="AR387" s="23" t="s">
        <v>286</v>
      </c>
      <c r="AT387" s="23" t="s">
        <v>202</v>
      </c>
      <c r="AU387" s="23" t="s">
        <v>84</v>
      </c>
      <c r="AY387" s="23" t="s">
        <v>205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3" t="s">
        <v>24</v>
      </c>
      <c r="BK387" s="204">
        <f>ROUND(I387*H387,2)</f>
        <v>0</v>
      </c>
      <c r="BL387" s="23" t="s">
        <v>266</v>
      </c>
      <c r="BM387" s="23" t="s">
        <v>993</v>
      </c>
    </row>
    <row r="388" spans="2:51" s="12" customFormat="1" ht="13.5">
      <c r="B388" s="220"/>
      <c r="C388" s="221"/>
      <c r="D388" s="222" t="s">
        <v>255</v>
      </c>
      <c r="E388" s="221"/>
      <c r="F388" s="224" t="s">
        <v>994</v>
      </c>
      <c r="G388" s="221"/>
      <c r="H388" s="225">
        <v>18.36</v>
      </c>
      <c r="I388" s="226"/>
      <c r="J388" s="221"/>
      <c r="K388" s="221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255</v>
      </c>
      <c r="AU388" s="231" t="s">
        <v>84</v>
      </c>
      <c r="AV388" s="12" t="s">
        <v>84</v>
      </c>
      <c r="AW388" s="12" t="s">
        <v>6</v>
      </c>
      <c r="AX388" s="12" t="s">
        <v>24</v>
      </c>
      <c r="AY388" s="231" t="s">
        <v>205</v>
      </c>
    </row>
    <row r="389" spans="2:65" s="1" customFormat="1" ht="22.5" customHeight="1">
      <c r="B389" s="40"/>
      <c r="C389" s="192" t="s">
        <v>995</v>
      </c>
      <c r="D389" s="192" t="s">
        <v>208</v>
      </c>
      <c r="E389" s="193" t="s">
        <v>957</v>
      </c>
      <c r="F389" s="194" t="s">
        <v>958</v>
      </c>
      <c r="G389" s="195" t="s">
        <v>494</v>
      </c>
      <c r="H389" s="196">
        <v>95</v>
      </c>
      <c r="I389" s="197"/>
      <c r="J389" s="198">
        <f>ROUND(I389*H389,2)</f>
        <v>0</v>
      </c>
      <c r="K389" s="194" t="s">
        <v>466</v>
      </c>
      <c r="L389" s="60"/>
      <c r="M389" s="199" t="s">
        <v>22</v>
      </c>
      <c r="N389" s="205" t="s">
        <v>46</v>
      </c>
      <c r="O389" s="41"/>
      <c r="P389" s="206">
        <f>O389*H389</f>
        <v>0</v>
      </c>
      <c r="Q389" s="206">
        <v>0.0085</v>
      </c>
      <c r="R389" s="206">
        <f>Q389*H389</f>
        <v>0.8075000000000001</v>
      </c>
      <c r="S389" s="206">
        <v>0</v>
      </c>
      <c r="T389" s="207">
        <f>S389*H389</f>
        <v>0</v>
      </c>
      <c r="AR389" s="23" t="s">
        <v>266</v>
      </c>
      <c r="AT389" s="23" t="s">
        <v>208</v>
      </c>
      <c r="AU389" s="23" t="s">
        <v>84</v>
      </c>
      <c r="AY389" s="23" t="s">
        <v>205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23" t="s">
        <v>24</v>
      </c>
      <c r="BK389" s="204">
        <f>ROUND(I389*H389,2)</f>
        <v>0</v>
      </c>
      <c r="BL389" s="23" t="s">
        <v>266</v>
      </c>
      <c r="BM389" s="23" t="s">
        <v>996</v>
      </c>
    </row>
    <row r="390" spans="2:51" s="12" customFormat="1" ht="13.5">
      <c r="B390" s="220"/>
      <c r="C390" s="221"/>
      <c r="D390" s="222" t="s">
        <v>255</v>
      </c>
      <c r="E390" s="223" t="s">
        <v>22</v>
      </c>
      <c r="F390" s="224" t="s">
        <v>997</v>
      </c>
      <c r="G390" s="221"/>
      <c r="H390" s="225">
        <v>95</v>
      </c>
      <c r="I390" s="226"/>
      <c r="J390" s="221"/>
      <c r="K390" s="221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255</v>
      </c>
      <c r="AU390" s="231" t="s">
        <v>84</v>
      </c>
      <c r="AV390" s="12" t="s">
        <v>84</v>
      </c>
      <c r="AW390" s="12" t="s">
        <v>39</v>
      </c>
      <c r="AX390" s="12" t="s">
        <v>24</v>
      </c>
      <c r="AY390" s="231" t="s">
        <v>205</v>
      </c>
    </row>
    <row r="391" spans="2:65" s="1" customFormat="1" ht="22.5" customHeight="1">
      <c r="B391" s="40"/>
      <c r="C391" s="238" t="s">
        <v>998</v>
      </c>
      <c r="D391" s="238" t="s">
        <v>202</v>
      </c>
      <c r="E391" s="239" t="s">
        <v>962</v>
      </c>
      <c r="F391" s="240" t="s">
        <v>963</v>
      </c>
      <c r="G391" s="241" t="s">
        <v>494</v>
      </c>
      <c r="H391" s="242">
        <v>96.9</v>
      </c>
      <c r="I391" s="243"/>
      <c r="J391" s="244">
        <f>ROUND(I391*H391,2)</f>
        <v>0</v>
      </c>
      <c r="K391" s="240" t="s">
        <v>466</v>
      </c>
      <c r="L391" s="245"/>
      <c r="M391" s="246" t="s">
        <v>22</v>
      </c>
      <c r="N391" s="247" t="s">
        <v>46</v>
      </c>
      <c r="O391" s="41"/>
      <c r="P391" s="206">
        <f>O391*H391</f>
        <v>0</v>
      </c>
      <c r="Q391" s="206">
        <v>0.0046</v>
      </c>
      <c r="R391" s="206">
        <f>Q391*H391</f>
        <v>0.44574</v>
      </c>
      <c r="S391" s="206">
        <v>0</v>
      </c>
      <c r="T391" s="207">
        <f>S391*H391</f>
        <v>0</v>
      </c>
      <c r="AR391" s="23" t="s">
        <v>286</v>
      </c>
      <c r="AT391" s="23" t="s">
        <v>202</v>
      </c>
      <c r="AU391" s="23" t="s">
        <v>84</v>
      </c>
      <c r="AY391" s="23" t="s">
        <v>205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3" t="s">
        <v>24</v>
      </c>
      <c r="BK391" s="204">
        <f>ROUND(I391*H391,2)</f>
        <v>0</v>
      </c>
      <c r="BL391" s="23" t="s">
        <v>266</v>
      </c>
      <c r="BM391" s="23" t="s">
        <v>999</v>
      </c>
    </row>
    <row r="392" spans="2:51" s="12" customFormat="1" ht="13.5">
      <c r="B392" s="220"/>
      <c r="C392" s="221"/>
      <c r="D392" s="222" t="s">
        <v>255</v>
      </c>
      <c r="E392" s="221"/>
      <c r="F392" s="224" t="s">
        <v>1000</v>
      </c>
      <c r="G392" s="221"/>
      <c r="H392" s="225">
        <v>96.9</v>
      </c>
      <c r="I392" s="226"/>
      <c r="J392" s="221"/>
      <c r="K392" s="221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255</v>
      </c>
      <c r="AU392" s="231" t="s">
        <v>84</v>
      </c>
      <c r="AV392" s="12" t="s">
        <v>84</v>
      </c>
      <c r="AW392" s="12" t="s">
        <v>6</v>
      </c>
      <c r="AX392" s="12" t="s">
        <v>24</v>
      </c>
      <c r="AY392" s="231" t="s">
        <v>205</v>
      </c>
    </row>
    <row r="393" spans="2:65" s="1" customFormat="1" ht="22.5" customHeight="1">
      <c r="B393" s="40"/>
      <c r="C393" s="192" t="s">
        <v>1001</v>
      </c>
      <c r="D393" s="192" t="s">
        <v>208</v>
      </c>
      <c r="E393" s="193" t="s">
        <v>1002</v>
      </c>
      <c r="F393" s="194" t="s">
        <v>1003</v>
      </c>
      <c r="G393" s="195" t="s">
        <v>494</v>
      </c>
      <c r="H393" s="196">
        <v>15</v>
      </c>
      <c r="I393" s="197"/>
      <c r="J393" s="198">
        <f>ROUND(I393*H393,2)</f>
        <v>0</v>
      </c>
      <c r="K393" s="194" t="s">
        <v>466</v>
      </c>
      <c r="L393" s="60"/>
      <c r="M393" s="199" t="s">
        <v>22</v>
      </c>
      <c r="N393" s="205" t="s">
        <v>46</v>
      </c>
      <c r="O393" s="41"/>
      <c r="P393" s="206">
        <f>O393*H393</f>
        <v>0</v>
      </c>
      <c r="Q393" s="206">
        <v>0.00856</v>
      </c>
      <c r="R393" s="206">
        <f>Q393*H393</f>
        <v>0.1284</v>
      </c>
      <c r="S393" s="206">
        <v>0</v>
      </c>
      <c r="T393" s="207">
        <f>S393*H393</f>
        <v>0</v>
      </c>
      <c r="AR393" s="23" t="s">
        <v>266</v>
      </c>
      <c r="AT393" s="23" t="s">
        <v>208</v>
      </c>
      <c r="AU393" s="23" t="s">
        <v>84</v>
      </c>
      <c r="AY393" s="23" t="s">
        <v>205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3" t="s">
        <v>24</v>
      </c>
      <c r="BK393" s="204">
        <f>ROUND(I393*H393,2)</f>
        <v>0</v>
      </c>
      <c r="BL393" s="23" t="s">
        <v>266</v>
      </c>
      <c r="BM393" s="23" t="s">
        <v>1004</v>
      </c>
    </row>
    <row r="394" spans="2:51" s="12" customFormat="1" ht="13.5">
      <c r="B394" s="220"/>
      <c r="C394" s="221"/>
      <c r="D394" s="222" t="s">
        <v>255</v>
      </c>
      <c r="E394" s="223" t="s">
        <v>22</v>
      </c>
      <c r="F394" s="224" t="s">
        <v>1005</v>
      </c>
      <c r="G394" s="221"/>
      <c r="H394" s="225">
        <v>15</v>
      </c>
      <c r="I394" s="226"/>
      <c r="J394" s="221"/>
      <c r="K394" s="221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255</v>
      </c>
      <c r="AU394" s="231" t="s">
        <v>84</v>
      </c>
      <c r="AV394" s="12" t="s">
        <v>84</v>
      </c>
      <c r="AW394" s="12" t="s">
        <v>39</v>
      </c>
      <c r="AX394" s="12" t="s">
        <v>24</v>
      </c>
      <c r="AY394" s="231" t="s">
        <v>205</v>
      </c>
    </row>
    <row r="395" spans="2:65" s="1" customFormat="1" ht="22.5" customHeight="1">
      <c r="B395" s="40"/>
      <c r="C395" s="238" t="s">
        <v>1006</v>
      </c>
      <c r="D395" s="238" t="s">
        <v>202</v>
      </c>
      <c r="E395" s="239" t="s">
        <v>1007</v>
      </c>
      <c r="F395" s="240" t="s">
        <v>1008</v>
      </c>
      <c r="G395" s="241" t="s">
        <v>465</v>
      </c>
      <c r="H395" s="242">
        <v>3.366</v>
      </c>
      <c r="I395" s="243"/>
      <c r="J395" s="244">
        <f>ROUND(I395*H395,2)</f>
        <v>0</v>
      </c>
      <c r="K395" s="240" t="s">
        <v>466</v>
      </c>
      <c r="L395" s="245"/>
      <c r="M395" s="246" t="s">
        <v>22</v>
      </c>
      <c r="N395" s="247" t="s">
        <v>46</v>
      </c>
      <c r="O395" s="41"/>
      <c r="P395" s="206">
        <f>O395*H395</f>
        <v>0</v>
      </c>
      <c r="Q395" s="206">
        <v>0.02</v>
      </c>
      <c r="R395" s="206">
        <f>Q395*H395</f>
        <v>0.06732</v>
      </c>
      <c r="S395" s="206">
        <v>0</v>
      </c>
      <c r="T395" s="207">
        <f>S395*H395</f>
        <v>0</v>
      </c>
      <c r="AR395" s="23" t="s">
        <v>286</v>
      </c>
      <c r="AT395" s="23" t="s">
        <v>202</v>
      </c>
      <c r="AU395" s="23" t="s">
        <v>84</v>
      </c>
      <c r="AY395" s="23" t="s">
        <v>205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3" t="s">
        <v>24</v>
      </c>
      <c r="BK395" s="204">
        <f>ROUND(I395*H395,2)</f>
        <v>0</v>
      </c>
      <c r="BL395" s="23" t="s">
        <v>266</v>
      </c>
      <c r="BM395" s="23" t="s">
        <v>1009</v>
      </c>
    </row>
    <row r="396" spans="2:51" s="12" customFormat="1" ht="13.5">
      <c r="B396" s="220"/>
      <c r="C396" s="221"/>
      <c r="D396" s="222" t="s">
        <v>255</v>
      </c>
      <c r="E396" s="223" t="s">
        <v>22</v>
      </c>
      <c r="F396" s="224" t="s">
        <v>1010</v>
      </c>
      <c r="G396" s="221"/>
      <c r="H396" s="225">
        <v>3.366</v>
      </c>
      <c r="I396" s="226"/>
      <c r="J396" s="221"/>
      <c r="K396" s="221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255</v>
      </c>
      <c r="AU396" s="231" t="s">
        <v>84</v>
      </c>
      <c r="AV396" s="12" t="s">
        <v>84</v>
      </c>
      <c r="AW396" s="12" t="s">
        <v>39</v>
      </c>
      <c r="AX396" s="12" t="s">
        <v>24</v>
      </c>
      <c r="AY396" s="231" t="s">
        <v>205</v>
      </c>
    </row>
    <row r="397" spans="2:65" s="1" customFormat="1" ht="22.5" customHeight="1">
      <c r="B397" s="40"/>
      <c r="C397" s="192" t="s">
        <v>1011</v>
      </c>
      <c r="D397" s="192" t="s">
        <v>208</v>
      </c>
      <c r="E397" s="193" t="s">
        <v>1012</v>
      </c>
      <c r="F397" s="194" t="s">
        <v>1013</v>
      </c>
      <c r="G397" s="195" t="s">
        <v>494</v>
      </c>
      <c r="H397" s="196">
        <v>15</v>
      </c>
      <c r="I397" s="197"/>
      <c r="J397" s="198">
        <f>ROUND(I397*H397,2)</f>
        <v>0</v>
      </c>
      <c r="K397" s="194" t="s">
        <v>466</v>
      </c>
      <c r="L397" s="60"/>
      <c r="M397" s="199" t="s">
        <v>22</v>
      </c>
      <c r="N397" s="205" t="s">
        <v>46</v>
      </c>
      <c r="O397" s="41"/>
      <c r="P397" s="206">
        <f>O397*H397</f>
        <v>0</v>
      </c>
      <c r="Q397" s="206">
        <v>0.00862</v>
      </c>
      <c r="R397" s="206">
        <f>Q397*H397</f>
        <v>0.1293</v>
      </c>
      <c r="S397" s="206">
        <v>0</v>
      </c>
      <c r="T397" s="207">
        <f>S397*H397</f>
        <v>0</v>
      </c>
      <c r="AR397" s="23" t="s">
        <v>266</v>
      </c>
      <c r="AT397" s="23" t="s">
        <v>208</v>
      </c>
      <c r="AU397" s="23" t="s">
        <v>84</v>
      </c>
      <c r="AY397" s="23" t="s">
        <v>205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3" t="s">
        <v>24</v>
      </c>
      <c r="BK397" s="204">
        <f>ROUND(I397*H397,2)</f>
        <v>0</v>
      </c>
      <c r="BL397" s="23" t="s">
        <v>266</v>
      </c>
      <c r="BM397" s="23" t="s">
        <v>1014</v>
      </c>
    </row>
    <row r="398" spans="2:51" s="12" customFormat="1" ht="13.5">
      <c r="B398" s="220"/>
      <c r="C398" s="221"/>
      <c r="D398" s="222" t="s">
        <v>255</v>
      </c>
      <c r="E398" s="223" t="s">
        <v>22</v>
      </c>
      <c r="F398" s="224" t="s">
        <v>1015</v>
      </c>
      <c r="G398" s="221"/>
      <c r="H398" s="225">
        <v>15</v>
      </c>
      <c r="I398" s="226"/>
      <c r="J398" s="221"/>
      <c r="K398" s="221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255</v>
      </c>
      <c r="AU398" s="231" t="s">
        <v>84</v>
      </c>
      <c r="AV398" s="12" t="s">
        <v>84</v>
      </c>
      <c r="AW398" s="12" t="s">
        <v>39</v>
      </c>
      <c r="AX398" s="12" t="s">
        <v>24</v>
      </c>
      <c r="AY398" s="231" t="s">
        <v>205</v>
      </c>
    </row>
    <row r="399" spans="2:65" s="1" customFormat="1" ht="22.5" customHeight="1">
      <c r="B399" s="40"/>
      <c r="C399" s="238" t="s">
        <v>1016</v>
      </c>
      <c r="D399" s="238" t="s">
        <v>202</v>
      </c>
      <c r="E399" s="239" t="s">
        <v>1007</v>
      </c>
      <c r="F399" s="240" t="s">
        <v>1008</v>
      </c>
      <c r="G399" s="241" t="s">
        <v>465</v>
      </c>
      <c r="H399" s="242">
        <v>3.825</v>
      </c>
      <c r="I399" s="243"/>
      <c r="J399" s="244">
        <f>ROUND(I399*H399,2)</f>
        <v>0</v>
      </c>
      <c r="K399" s="240" t="s">
        <v>466</v>
      </c>
      <c r="L399" s="245"/>
      <c r="M399" s="246" t="s">
        <v>22</v>
      </c>
      <c r="N399" s="247" t="s">
        <v>46</v>
      </c>
      <c r="O399" s="41"/>
      <c r="P399" s="206">
        <f>O399*H399</f>
        <v>0</v>
      </c>
      <c r="Q399" s="206">
        <v>0.02</v>
      </c>
      <c r="R399" s="206">
        <f>Q399*H399</f>
        <v>0.0765</v>
      </c>
      <c r="S399" s="206">
        <v>0</v>
      </c>
      <c r="T399" s="207">
        <f>S399*H399</f>
        <v>0</v>
      </c>
      <c r="AR399" s="23" t="s">
        <v>286</v>
      </c>
      <c r="AT399" s="23" t="s">
        <v>202</v>
      </c>
      <c r="AU399" s="23" t="s">
        <v>84</v>
      </c>
      <c r="AY399" s="23" t="s">
        <v>205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3" t="s">
        <v>24</v>
      </c>
      <c r="BK399" s="204">
        <f>ROUND(I399*H399,2)</f>
        <v>0</v>
      </c>
      <c r="BL399" s="23" t="s">
        <v>266</v>
      </c>
      <c r="BM399" s="23" t="s">
        <v>1017</v>
      </c>
    </row>
    <row r="400" spans="2:51" s="12" customFormat="1" ht="13.5">
      <c r="B400" s="220"/>
      <c r="C400" s="221"/>
      <c r="D400" s="222" t="s">
        <v>255</v>
      </c>
      <c r="E400" s="223" t="s">
        <v>22</v>
      </c>
      <c r="F400" s="224" t="s">
        <v>1018</v>
      </c>
      <c r="G400" s="221"/>
      <c r="H400" s="225">
        <v>3.825</v>
      </c>
      <c r="I400" s="226"/>
      <c r="J400" s="221"/>
      <c r="K400" s="221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255</v>
      </c>
      <c r="AU400" s="231" t="s">
        <v>84</v>
      </c>
      <c r="AV400" s="12" t="s">
        <v>84</v>
      </c>
      <c r="AW400" s="12" t="s">
        <v>39</v>
      </c>
      <c r="AX400" s="12" t="s">
        <v>24</v>
      </c>
      <c r="AY400" s="231" t="s">
        <v>205</v>
      </c>
    </row>
    <row r="401" spans="2:65" s="1" customFormat="1" ht="22.5" customHeight="1">
      <c r="B401" s="40"/>
      <c r="C401" s="192" t="s">
        <v>1019</v>
      </c>
      <c r="D401" s="192" t="s">
        <v>208</v>
      </c>
      <c r="E401" s="193" t="s">
        <v>1012</v>
      </c>
      <c r="F401" s="194" t="s">
        <v>1013</v>
      </c>
      <c r="G401" s="195" t="s">
        <v>494</v>
      </c>
      <c r="H401" s="196">
        <v>13</v>
      </c>
      <c r="I401" s="197"/>
      <c r="J401" s="198">
        <f>ROUND(I401*H401,2)</f>
        <v>0</v>
      </c>
      <c r="K401" s="194" t="s">
        <v>466</v>
      </c>
      <c r="L401" s="60"/>
      <c r="M401" s="199" t="s">
        <v>22</v>
      </c>
      <c r="N401" s="205" t="s">
        <v>46</v>
      </c>
      <c r="O401" s="41"/>
      <c r="P401" s="206">
        <f>O401*H401</f>
        <v>0</v>
      </c>
      <c r="Q401" s="206">
        <v>0.00862</v>
      </c>
      <c r="R401" s="206">
        <f>Q401*H401</f>
        <v>0.11205999999999999</v>
      </c>
      <c r="S401" s="206">
        <v>0</v>
      </c>
      <c r="T401" s="207">
        <f>S401*H401</f>
        <v>0</v>
      </c>
      <c r="AR401" s="23" t="s">
        <v>266</v>
      </c>
      <c r="AT401" s="23" t="s">
        <v>208</v>
      </c>
      <c r="AU401" s="23" t="s">
        <v>84</v>
      </c>
      <c r="AY401" s="23" t="s">
        <v>205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3" t="s">
        <v>24</v>
      </c>
      <c r="BK401" s="204">
        <f>ROUND(I401*H401,2)</f>
        <v>0</v>
      </c>
      <c r="BL401" s="23" t="s">
        <v>266</v>
      </c>
      <c r="BM401" s="23" t="s">
        <v>1020</v>
      </c>
    </row>
    <row r="402" spans="2:51" s="12" customFormat="1" ht="13.5">
      <c r="B402" s="220"/>
      <c r="C402" s="221"/>
      <c r="D402" s="222" t="s">
        <v>255</v>
      </c>
      <c r="E402" s="223" t="s">
        <v>22</v>
      </c>
      <c r="F402" s="224" t="s">
        <v>1021</v>
      </c>
      <c r="G402" s="221"/>
      <c r="H402" s="225">
        <v>13</v>
      </c>
      <c r="I402" s="226"/>
      <c r="J402" s="221"/>
      <c r="K402" s="221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255</v>
      </c>
      <c r="AU402" s="231" t="s">
        <v>84</v>
      </c>
      <c r="AV402" s="12" t="s">
        <v>84</v>
      </c>
      <c r="AW402" s="12" t="s">
        <v>39</v>
      </c>
      <c r="AX402" s="12" t="s">
        <v>24</v>
      </c>
      <c r="AY402" s="231" t="s">
        <v>205</v>
      </c>
    </row>
    <row r="403" spans="2:65" s="1" customFormat="1" ht="22.5" customHeight="1">
      <c r="B403" s="40"/>
      <c r="C403" s="238" t="s">
        <v>1022</v>
      </c>
      <c r="D403" s="238" t="s">
        <v>202</v>
      </c>
      <c r="E403" s="239" t="s">
        <v>1023</v>
      </c>
      <c r="F403" s="240" t="s">
        <v>1024</v>
      </c>
      <c r="G403" s="241" t="s">
        <v>494</v>
      </c>
      <c r="H403" s="242">
        <v>13.26</v>
      </c>
      <c r="I403" s="243"/>
      <c r="J403" s="244">
        <f>ROUND(I403*H403,2)</f>
        <v>0</v>
      </c>
      <c r="K403" s="240" t="s">
        <v>466</v>
      </c>
      <c r="L403" s="245"/>
      <c r="M403" s="246" t="s">
        <v>22</v>
      </c>
      <c r="N403" s="247" t="s">
        <v>46</v>
      </c>
      <c r="O403" s="41"/>
      <c r="P403" s="206">
        <f>O403*H403</f>
        <v>0</v>
      </c>
      <c r="Q403" s="206">
        <v>0.0042</v>
      </c>
      <c r="R403" s="206">
        <f>Q403*H403</f>
        <v>0.055692</v>
      </c>
      <c r="S403" s="206">
        <v>0</v>
      </c>
      <c r="T403" s="207">
        <f>S403*H403</f>
        <v>0</v>
      </c>
      <c r="AR403" s="23" t="s">
        <v>286</v>
      </c>
      <c r="AT403" s="23" t="s">
        <v>202</v>
      </c>
      <c r="AU403" s="23" t="s">
        <v>84</v>
      </c>
      <c r="AY403" s="23" t="s">
        <v>205</v>
      </c>
      <c r="BE403" s="204">
        <f>IF(N403="základní",J403,0)</f>
        <v>0</v>
      </c>
      <c r="BF403" s="204">
        <f>IF(N403="snížená",J403,0)</f>
        <v>0</v>
      </c>
      <c r="BG403" s="204">
        <f>IF(N403="zákl. přenesená",J403,0)</f>
        <v>0</v>
      </c>
      <c r="BH403" s="204">
        <f>IF(N403="sníž. přenesená",J403,0)</f>
        <v>0</v>
      </c>
      <c r="BI403" s="204">
        <f>IF(N403="nulová",J403,0)</f>
        <v>0</v>
      </c>
      <c r="BJ403" s="23" t="s">
        <v>24</v>
      </c>
      <c r="BK403" s="204">
        <f>ROUND(I403*H403,2)</f>
        <v>0</v>
      </c>
      <c r="BL403" s="23" t="s">
        <v>266</v>
      </c>
      <c r="BM403" s="23" t="s">
        <v>1025</v>
      </c>
    </row>
    <row r="404" spans="2:51" s="12" customFormat="1" ht="13.5">
      <c r="B404" s="220"/>
      <c r="C404" s="221"/>
      <c r="D404" s="222" t="s">
        <v>255</v>
      </c>
      <c r="E404" s="223" t="s">
        <v>22</v>
      </c>
      <c r="F404" s="224" t="s">
        <v>1026</v>
      </c>
      <c r="G404" s="221"/>
      <c r="H404" s="225">
        <v>13.26</v>
      </c>
      <c r="I404" s="226"/>
      <c r="J404" s="221"/>
      <c r="K404" s="221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255</v>
      </c>
      <c r="AU404" s="231" t="s">
        <v>84</v>
      </c>
      <c r="AV404" s="12" t="s">
        <v>84</v>
      </c>
      <c r="AW404" s="12" t="s">
        <v>39</v>
      </c>
      <c r="AX404" s="12" t="s">
        <v>24</v>
      </c>
      <c r="AY404" s="231" t="s">
        <v>205</v>
      </c>
    </row>
    <row r="405" spans="2:65" s="1" customFormat="1" ht="22.5" customHeight="1">
      <c r="B405" s="40"/>
      <c r="C405" s="192" t="s">
        <v>1027</v>
      </c>
      <c r="D405" s="192" t="s">
        <v>208</v>
      </c>
      <c r="E405" s="193" t="s">
        <v>1012</v>
      </c>
      <c r="F405" s="194" t="s">
        <v>1013</v>
      </c>
      <c r="G405" s="195" t="s">
        <v>494</v>
      </c>
      <c r="H405" s="196">
        <v>20</v>
      </c>
      <c r="I405" s="197"/>
      <c r="J405" s="198">
        <f>ROUND(I405*H405,2)</f>
        <v>0</v>
      </c>
      <c r="K405" s="194" t="s">
        <v>466</v>
      </c>
      <c r="L405" s="60"/>
      <c r="M405" s="199" t="s">
        <v>22</v>
      </c>
      <c r="N405" s="205" t="s">
        <v>46</v>
      </c>
      <c r="O405" s="41"/>
      <c r="P405" s="206">
        <f>O405*H405</f>
        <v>0</v>
      </c>
      <c r="Q405" s="206">
        <v>0.00862</v>
      </c>
      <c r="R405" s="206">
        <f>Q405*H405</f>
        <v>0.1724</v>
      </c>
      <c r="S405" s="206">
        <v>0</v>
      </c>
      <c r="T405" s="207">
        <f>S405*H405</f>
        <v>0</v>
      </c>
      <c r="AR405" s="23" t="s">
        <v>266</v>
      </c>
      <c r="AT405" s="23" t="s">
        <v>208</v>
      </c>
      <c r="AU405" s="23" t="s">
        <v>84</v>
      </c>
      <c r="AY405" s="23" t="s">
        <v>205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23" t="s">
        <v>24</v>
      </c>
      <c r="BK405" s="204">
        <f>ROUND(I405*H405,2)</f>
        <v>0</v>
      </c>
      <c r="BL405" s="23" t="s">
        <v>266</v>
      </c>
      <c r="BM405" s="23" t="s">
        <v>1028</v>
      </c>
    </row>
    <row r="406" spans="2:51" s="12" customFormat="1" ht="13.5">
      <c r="B406" s="220"/>
      <c r="C406" s="221"/>
      <c r="D406" s="222" t="s">
        <v>255</v>
      </c>
      <c r="E406" s="223" t="s">
        <v>22</v>
      </c>
      <c r="F406" s="224" t="s">
        <v>1029</v>
      </c>
      <c r="G406" s="221"/>
      <c r="H406" s="225">
        <v>20</v>
      </c>
      <c r="I406" s="226"/>
      <c r="J406" s="221"/>
      <c r="K406" s="221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255</v>
      </c>
      <c r="AU406" s="231" t="s">
        <v>84</v>
      </c>
      <c r="AV406" s="12" t="s">
        <v>84</v>
      </c>
      <c r="AW406" s="12" t="s">
        <v>39</v>
      </c>
      <c r="AX406" s="12" t="s">
        <v>24</v>
      </c>
      <c r="AY406" s="231" t="s">
        <v>205</v>
      </c>
    </row>
    <row r="407" spans="2:65" s="1" customFormat="1" ht="22.5" customHeight="1">
      <c r="B407" s="40"/>
      <c r="C407" s="238" t="s">
        <v>1030</v>
      </c>
      <c r="D407" s="238" t="s">
        <v>202</v>
      </c>
      <c r="E407" s="239" t="s">
        <v>1007</v>
      </c>
      <c r="F407" s="240" t="s">
        <v>1008</v>
      </c>
      <c r="G407" s="241" t="s">
        <v>465</v>
      </c>
      <c r="H407" s="242">
        <v>5.1</v>
      </c>
      <c r="I407" s="243"/>
      <c r="J407" s="244">
        <f>ROUND(I407*H407,2)</f>
        <v>0</v>
      </c>
      <c r="K407" s="240" t="s">
        <v>466</v>
      </c>
      <c r="L407" s="245"/>
      <c r="M407" s="246" t="s">
        <v>22</v>
      </c>
      <c r="N407" s="247" t="s">
        <v>46</v>
      </c>
      <c r="O407" s="41"/>
      <c r="P407" s="206">
        <f>O407*H407</f>
        <v>0</v>
      </c>
      <c r="Q407" s="206">
        <v>0.02</v>
      </c>
      <c r="R407" s="206">
        <f>Q407*H407</f>
        <v>0.102</v>
      </c>
      <c r="S407" s="206">
        <v>0</v>
      </c>
      <c r="T407" s="207">
        <f>S407*H407</f>
        <v>0</v>
      </c>
      <c r="AR407" s="23" t="s">
        <v>286</v>
      </c>
      <c r="AT407" s="23" t="s">
        <v>202</v>
      </c>
      <c r="AU407" s="23" t="s">
        <v>84</v>
      </c>
      <c r="AY407" s="23" t="s">
        <v>205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3" t="s">
        <v>24</v>
      </c>
      <c r="BK407" s="204">
        <f>ROUND(I407*H407,2)</f>
        <v>0</v>
      </c>
      <c r="BL407" s="23" t="s">
        <v>266</v>
      </c>
      <c r="BM407" s="23" t="s">
        <v>1031</v>
      </c>
    </row>
    <row r="408" spans="2:51" s="12" customFormat="1" ht="13.5">
      <c r="B408" s="220"/>
      <c r="C408" s="221"/>
      <c r="D408" s="222" t="s">
        <v>255</v>
      </c>
      <c r="E408" s="223" t="s">
        <v>22</v>
      </c>
      <c r="F408" s="224" t="s">
        <v>1032</v>
      </c>
      <c r="G408" s="221"/>
      <c r="H408" s="225">
        <v>5.1</v>
      </c>
      <c r="I408" s="226"/>
      <c r="J408" s="221"/>
      <c r="K408" s="221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255</v>
      </c>
      <c r="AU408" s="231" t="s">
        <v>84</v>
      </c>
      <c r="AV408" s="12" t="s">
        <v>84</v>
      </c>
      <c r="AW408" s="12" t="s">
        <v>39</v>
      </c>
      <c r="AX408" s="12" t="s">
        <v>24</v>
      </c>
      <c r="AY408" s="231" t="s">
        <v>205</v>
      </c>
    </row>
    <row r="409" spans="2:65" s="1" customFormat="1" ht="22.5" customHeight="1">
      <c r="B409" s="40"/>
      <c r="C409" s="192" t="s">
        <v>1033</v>
      </c>
      <c r="D409" s="192" t="s">
        <v>208</v>
      </c>
      <c r="E409" s="193" t="s">
        <v>1012</v>
      </c>
      <c r="F409" s="194" t="s">
        <v>1013</v>
      </c>
      <c r="G409" s="195" t="s">
        <v>494</v>
      </c>
      <c r="H409" s="196">
        <v>28</v>
      </c>
      <c r="I409" s="197"/>
      <c r="J409" s="198">
        <f>ROUND(I409*H409,2)</f>
        <v>0</v>
      </c>
      <c r="K409" s="194" t="s">
        <v>466</v>
      </c>
      <c r="L409" s="60"/>
      <c r="M409" s="199" t="s">
        <v>22</v>
      </c>
      <c r="N409" s="205" t="s">
        <v>46</v>
      </c>
      <c r="O409" s="41"/>
      <c r="P409" s="206">
        <f>O409*H409</f>
        <v>0</v>
      </c>
      <c r="Q409" s="206">
        <v>0.00862</v>
      </c>
      <c r="R409" s="206">
        <f>Q409*H409</f>
        <v>0.24135999999999996</v>
      </c>
      <c r="S409" s="206">
        <v>0</v>
      </c>
      <c r="T409" s="207">
        <f>S409*H409</f>
        <v>0</v>
      </c>
      <c r="AR409" s="23" t="s">
        <v>266</v>
      </c>
      <c r="AT409" s="23" t="s">
        <v>208</v>
      </c>
      <c r="AU409" s="23" t="s">
        <v>84</v>
      </c>
      <c r="AY409" s="23" t="s">
        <v>205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3" t="s">
        <v>24</v>
      </c>
      <c r="BK409" s="204">
        <f>ROUND(I409*H409,2)</f>
        <v>0</v>
      </c>
      <c r="BL409" s="23" t="s">
        <v>266</v>
      </c>
      <c r="BM409" s="23" t="s">
        <v>1034</v>
      </c>
    </row>
    <row r="410" spans="2:51" s="12" customFormat="1" ht="13.5">
      <c r="B410" s="220"/>
      <c r="C410" s="221"/>
      <c r="D410" s="222" t="s">
        <v>255</v>
      </c>
      <c r="E410" s="223" t="s">
        <v>22</v>
      </c>
      <c r="F410" s="224" t="s">
        <v>1035</v>
      </c>
      <c r="G410" s="221"/>
      <c r="H410" s="225">
        <v>28</v>
      </c>
      <c r="I410" s="226"/>
      <c r="J410" s="221"/>
      <c r="K410" s="221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255</v>
      </c>
      <c r="AU410" s="231" t="s">
        <v>84</v>
      </c>
      <c r="AV410" s="12" t="s">
        <v>84</v>
      </c>
      <c r="AW410" s="12" t="s">
        <v>39</v>
      </c>
      <c r="AX410" s="12" t="s">
        <v>24</v>
      </c>
      <c r="AY410" s="231" t="s">
        <v>205</v>
      </c>
    </row>
    <row r="411" spans="2:65" s="1" customFormat="1" ht="22.5" customHeight="1">
      <c r="B411" s="40"/>
      <c r="C411" s="238" t="s">
        <v>1036</v>
      </c>
      <c r="D411" s="238" t="s">
        <v>202</v>
      </c>
      <c r="E411" s="239" t="s">
        <v>1007</v>
      </c>
      <c r="F411" s="240" t="s">
        <v>1008</v>
      </c>
      <c r="G411" s="241" t="s">
        <v>465</v>
      </c>
      <c r="H411" s="242">
        <v>7.711</v>
      </c>
      <c r="I411" s="243"/>
      <c r="J411" s="244">
        <f>ROUND(I411*H411,2)</f>
        <v>0</v>
      </c>
      <c r="K411" s="240" t="s">
        <v>466</v>
      </c>
      <c r="L411" s="245"/>
      <c r="M411" s="246" t="s">
        <v>22</v>
      </c>
      <c r="N411" s="247" t="s">
        <v>46</v>
      </c>
      <c r="O411" s="41"/>
      <c r="P411" s="206">
        <f>O411*H411</f>
        <v>0</v>
      </c>
      <c r="Q411" s="206">
        <v>0.02</v>
      </c>
      <c r="R411" s="206">
        <f>Q411*H411</f>
        <v>0.15422</v>
      </c>
      <c r="S411" s="206">
        <v>0</v>
      </c>
      <c r="T411" s="207">
        <f>S411*H411</f>
        <v>0</v>
      </c>
      <c r="AR411" s="23" t="s">
        <v>286</v>
      </c>
      <c r="AT411" s="23" t="s">
        <v>202</v>
      </c>
      <c r="AU411" s="23" t="s">
        <v>84</v>
      </c>
      <c r="AY411" s="23" t="s">
        <v>205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23" t="s">
        <v>24</v>
      </c>
      <c r="BK411" s="204">
        <f>ROUND(I411*H411,2)</f>
        <v>0</v>
      </c>
      <c r="BL411" s="23" t="s">
        <v>266</v>
      </c>
      <c r="BM411" s="23" t="s">
        <v>1037</v>
      </c>
    </row>
    <row r="412" spans="2:51" s="12" customFormat="1" ht="13.5">
      <c r="B412" s="220"/>
      <c r="C412" s="221"/>
      <c r="D412" s="222" t="s">
        <v>255</v>
      </c>
      <c r="E412" s="223" t="s">
        <v>22</v>
      </c>
      <c r="F412" s="224" t="s">
        <v>1038</v>
      </c>
      <c r="G412" s="221"/>
      <c r="H412" s="225">
        <v>7.711</v>
      </c>
      <c r="I412" s="226"/>
      <c r="J412" s="221"/>
      <c r="K412" s="221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255</v>
      </c>
      <c r="AU412" s="231" t="s">
        <v>84</v>
      </c>
      <c r="AV412" s="12" t="s">
        <v>84</v>
      </c>
      <c r="AW412" s="12" t="s">
        <v>39</v>
      </c>
      <c r="AX412" s="12" t="s">
        <v>24</v>
      </c>
      <c r="AY412" s="231" t="s">
        <v>205</v>
      </c>
    </row>
    <row r="413" spans="2:65" s="1" customFormat="1" ht="22.5" customHeight="1">
      <c r="B413" s="40"/>
      <c r="C413" s="192" t="s">
        <v>1039</v>
      </c>
      <c r="D413" s="192" t="s">
        <v>208</v>
      </c>
      <c r="E413" s="193" t="s">
        <v>1040</v>
      </c>
      <c r="F413" s="194" t="s">
        <v>1041</v>
      </c>
      <c r="G413" s="195" t="s">
        <v>500</v>
      </c>
      <c r="H413" s="196">
        <v>220.874</v>
      </c>
      <c r="I413" s="197"/>
      <c r="J413" s="198">
        <f>ROUND(I413*H413,2)</f>
        <v>0</v>
      </c>
      <c r="K413" s="194" t="s">
        <v>466</v>
      </c>
      <c r="L413" s="60"/>
      <c r="M413" s="199" t="s">
        <v>22</v>
      </c>
      <c r="N413" s="205" t="s">
        <v>46</v>
      </c>
      <c r="O413" s="41"/>
      <c r="P413" s="206">
        <f>O413*H413</f>
        <v>0</v>
      </c>
      <c r="Q413" s="206">
        <v>6E-05</v>
      </c>
      <c r="R413" s="206">
        <f>Q413*H413</f>
        <v>0.01325244</v>
      </c>
      <c r="S413" s="206">
        <v>0</v>
      </c>
      <c r="T413" s="207">
        <f>S413*H413</f>
        <v>0</v>
      </c>
      <c r="AR413" s="23" t="s">
        <v>266</v>
      </c>
      <c r="AT413" s="23" t="s">
        <v>208</v>
      </c>
      <c r="AU413" s="23" t="s">
        <v>84</v>
      </c>
      <c r="AY413" s="23" t="s">
        <v>205</v>
      </c>
      <c r="BE413" s="204">
        <f>IF(N413="základní",J413,0)</f>
        <v>0</v>
      </c>
      <c r="BF413" s="204">
        <f>IF(N413="snížená",J413,0)</f>
        <v>0</v>
      </c>
      <c r="BG413" s="204">
        <f>IF(N413="zákl. přenesená",J413,0)</f>
        <v>0</v>
      </c>
      <c r="BH413" s="204">
        <f>IF(N413="sníž. přenesená",J413,0)</f>
        <v>0</v>
      </c>
      <c r="BI413" s="204">
        <f>IF(N413="nulová",J413,0)</f>
        <v>0</v>
      </c>
      <c r="BJ413" s="23" t="s">
        <v>24</v>
      </c>
      <c r="BK413" s="204">
        <f>ROUND(I413*H413,2)</f>
        <v>0</v>
      </c>
      <c r="BL413" s="23" t="s">
        <v>266</v>
      </c>
      <c r="BM413" s="23" t="s">
        <v>1042</v>
      </c>
    </row>
    <row r="414" spans="2:51" s="12" customFormat="1" ht="13.5">
      <c r="B414" s="220"/>
      <c r="C414" s="221"/>
      <c r="D414" s="222" t="s">
        <v>255</v>
      </c>
      <c r="E414" s="223" t="s">
        <v>22</v>
      </c>
      <c r="F414" s="224" t="s">
        <v>1043</v>
      </c>
      <c r="G414" s="221"/>
      <c r="H414" s="225">
        <v>220.874</v>
      </c>
      <c r="I414" s="226"/>
      <c r="J414" s="221"/>
      <c r="K414" s="221"/>
      <c r="L414" s="227"/>
      <c r="M414" s="228"/>
      <c r="N414" s="229"/>
      <c r="O414" s="229"/>
      <c r="P414" s="229"/>
      <c r="Q414" s="229"/>
      <c r="R414" s="229"/>
      <c r="S414" s="229"/>
      <c r="T414" s="230"/>
      <c r="AT414" s="231" t="s">
        <v>255</v>
      </c>
      <c r="AU414" s="231" t="s">
        <v>84</v>
      </c>
      <c r="AV414" s="12" t="s">
        <v>84</v>
      </c>
      <c r="AW414" s="12" t="s">
        <v>39</v>
      </c>
      <c r="AX414" s="12" t="s">
        <v>24</v>
      </c>
      <c r="AY414" s="231" t="s">
        <v>205</v>
      </c>
    </row>
    <row r="415" spans="2:65" s="1" customFormat="1" ht="22.5" customHeight="1">
      <c r="B415" s="40"/>
      <c r="C415" s="238" t="s">
        <v>1044</v>
      </c>
      <c r="D415" s="238" t="s">
        <v>202</v>
      </c>
      <c r="E415" s="239" t="s">
        <v>1045</v>
      </c>
      <c r="F415" s="240" t="s">
        <v>1046</v>
      </c>
      <c r="G415" s="241" t="s">
        <v>500</v>
      </c>
      <c r="H415" s="242">
        <v>231.918</v>
      </c>
      <c r="I415" s="243"/>
      <c r="J415" s="244">
        <f>ROUND(I415*H415,2)</f>
        <v>0</v>
      </c>
      <c r="K415" s="240" t="s">
        <v>466</v>
      </c>
      <c r="L415" s="245"/>
      <c r="M415" s="246" t="s">
        <v>22</v>
      </c>
      <c r="N415" s="247" t="s">
        <v>46</v>
      </c>
      <c r="O415" s="41"/>
      <c r="P415" s="206">
        <f>O415*H415</f>
        <v>0</v>
      </c>
      <c r="Q415" s="206">
        <v>0.00068</v>
      </c>
      <c r="R415" s="206">
        <f>Q415*H415</f>
        <v>0.15770424000000002</v>
      </c>
      <c r="S415" s="206">
        <v>0</v>
      </c>
      <c r="T415" s="207">
        <f>S415*H415</f>
        <v>0</v>
      </c>
      <c r="AR415" s="23" t="s">
        <v>286</v>
      </c>
      <c r="AT415" s="23" t="s">
        <v>202</v>
      </c>
      <c r="AU415" s="23" t="s">
        <v>84</v>
      </c>
      <c r="AY415" s="23" t="s">
        <v>205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23" t="s">
        <v>24</v>
      </c>
      <c r="BK415" s="204">
        <f>ROUND(I415*H415,2)</f>
        <v>0</v>
      </c>
      <c r="BL415" s="23" t="s">
        <v>266</v>
      </c>
      <c r="BM415" s="23" t="s">
        <v>1047</v>
      </c>
    </row>
    <row r="416" spans="2:51" s="12" customFormat="1" ht="13.5">
      <c r="B416" s="220"/>
      <c r="C416" s="221"/>
      <c r="D416" s="222" t="s">
        <v>255</v>
      </c>
      <c r="E416" s="221"/>
      <c r="F416" s="224" t="s">
        <v>1048</v>
      </c>
      <c r="G416" s="221"/>
      <c r="H416" s="225">
        <v>231.918</v>
      </c>
      <c r="I416" s="226"/>
      <c r="J416" s="221"/>
      <c r="K416" s="221"/>
      <c r="L416" s="227"/>
      <c r="M416" s="228"/>
      <c r="N416" s="229"/>
      <c r="O416" s="229"/>
      <c r="P416" s="229"/>
      <c r="Q416" s="229"/>
      <c r="R416" s="229"/>
      <c r="S416" s="229"/>
      <c r="T416" s="230"/>
      <c r="AT416" s="231" t="s">
        <v>255</v>
      </c>
      <c r="AU416" s="231" t="s">
        <v>84</v>
      </c>
      <c r="AV416" s="12" t="s">
        <v>84</v>
      </c>
      <c r="AW416" s="12" t="s">
        <v>6</v>
      </c>
      <c r="AX416" s="12" t="s">
        <v>24</v>
      </c>
      <c r="AY416" s="231" t="s">
        <v>205</v>
      </c>
    </row>
    <row r="417" spans="2:65" s="1" customFormat="1" ht="22.5" customHeight="1">
      <c r="B417" s="40"/>
      <c r="C417" s="238" t="s">
        <v>1049</v>
      </c>
      <c r="D417" s="238" t="s">
        <v>202</v>
      </c>
      <c r="E417" s="239" t="s">
        <v>1050</v>
      </c>
      <c r="F417" s="240" t="s">
        <v>1051</v>
      </c>
      <c r="G417" s="241" t="s">
        <v>500</v>
      </c>
      <c r="H417" s="242">
        <v>2006.256</v>
      </c>
      <c r="I417" s="243"/>
      <c r="J417" s="244">
        <f>ROUND(I417*H417,2)</f>
        <v>0</v>
      </c>
      <c r="K417" s="240" t="s">
        <v>466</v>
      </c>
      <c r="L417" s="245"/>
      <c r="M417" s="246" t="s">
        <v>22</v>
      </c>
      <c r="N417" s="247" t="s">
        <v>46</v>
      </c>
      <c r="O417" s="41"/>
      <c r="P417" s="206">
        <f>O417*H417</f>
        <v>0</v>
      </c>
      <c r="Q417" s="206">
        <v>3E-05</v>
      </c>
      <c r="R417" s="206">
        <f>Q417*H417</f>
        <v>0.06018768000000001</v>
      </c>
      <c r="S417" s="206">
        <v>0</v>
      </c>
      <c r="T417" s="207">
        <f>S417*H417</f>
        <v>0</v>
      </c>
      <c r="AR417" s="23" t="s">
        <v>286</v>
      </c>
      <c r="AT417" s="23" t="s">
        <v>202</v>
      </c>
      <c r="AU417" s="23" t="s">
        <v>84</v>
      </c>
      <c r="AY417" s="23" t="s">
        <v>205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3" t="s">
        <v>24</v>
      </c>
      <c r="BK417" s="204">
        <f>ROUND(I417*H417,2)</f>
        <v>0</v>
      </c>
      <c r="BL417" s="23" t="s">
        <v>266</v>
      </c>
      <c r="BM417" s="23" t="s">
        <v>1052</v>
      </c>
    </row>
    <row r="418" spans="2:51" s="12" customFormat="1" ht="13.5">
      <c r="B418" s="220"/>
      <c r="C418" s="221"/>
      <c r="D418" s="222" t="s">
        <v>255</v>
      </c>
      <c r="E418" s="221"/>
      <c r="F418" s="224" t="s">
        <v>1053</v>
      </c>
      <c r="G418" s="221"/>
      <c r="H418" s="225">
        <v>2006.256</v>
      </c>
      <c r="I418" s="226"/>
      <c r="J418" s="221"/>
      <c r="K418" s="221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255</v>
      </c>
      <c r="AU418" s="231" t="s">
        <v>84</v>
      </c>
      <c r="AV418" s="12" t="s">
        <v>84</v>
      </c>
      <c r="AW418" s="12" t="s">
        <v>6</v>
      </c>
      <c r="AX418" s="12" t="s">
        <v>24</v>
      </c>
      <c r="AY418" s="231" t="s">
        <v>205</v>
      </c>
    </row>
    <row r="419" spans="2:65" s="1" customFormat="1" ht="22.5" customHeight="1">
      <c r="B419" s="40"/>
      <c r="C419" s="192" t="s">
        <v>1054</v>
      </c>
      <c r="D419" s="192" t="s">
        <v>208</v>
      </c>
      <c r="E419" s="193" t="s">
        <v>1055</v>
      </c>
      <c r="F419" s="194" t="s">
        <v>1056</v>
      </c>
      <c r="G419" s="195" t="s">
        <v>494</v>
      </c>
      <c r="H419" s="196">
        <v>35</v>
      </c>
      <c r="I419" s="197"/>
      <c r="J419" s="198">
        <f>ROUND(I419*H419,2)</f>
        <v>0</v>
      </c>
      <c r="K419" s="194" t="s">
        <v>466</v>
      </c>
      <c r="L419" s="60"/>
      <c r="M419" s="199" t="s">
        <v>22</v>
      </c>
      <c r="N419" s="205" t="s">
        <v>46</v>
      </c>
      <c r="O419" s="41"/>
      <c r="P419" s="206">
        <f>O419*H419</f>
        <v>0</v>
      </c>
      <c r="Q419" s="206">
        <v>0.01128</v>
      </c>
      <c r="R419" s="206">
        <f>Q419*H419</f>
        <v>0.3948</v>
      </c>
      <c r="S419" s="206">
        <v>0</v>
      </c>
      <c r="T419" s="207">
        <f>S419*H419</f>
        <v>0</v>
      </c>
      <c r="AR419" s="23" t="s">
        <v>266</v>
      </c>
      <c r="AT419" s="23" t="s">
        <v>208</v>
      </c>
      <c r="AU419" s="23" t="s">
        <v>84</v>
      </c>
      <c r="AY419" s="23" t="s">
        <v>205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23" t="s">
        <v>24</v>
      </c>
      <c r="BK419" s="204">
        <f>ROUND(I419*H419,2)</f>
        <v>0</v>
      </c>
      <c r="BL419" s="23" t="s">
        <v>266</v>
      </c>
      <c r="BM419" s="23" t="s">
        <v>1057</v>
      </c>
    </row>
    <row r="420" spans="2:51" s="12" customFormat="1" ht="13.5">
      <c r="B420" s="220"/>
      <c r="C420" s="221"/>
      <c r="D420" s="222" t="s">
        <v>255</v>
      </c>
      <c r="E420" s="223" t="s">
        <v>22</v>
      </c>
      <c r="F420" s="224" t="s">
        <v>1058</v>
      </c>
      <c r="G420" s="221"/>
      <c r="H420" s="225">
        <v>35</v>
      </c>
      <c r="I420" s="226"/>
      <c r="J420" s="221"/>
      <c r="K420" s="221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255</v>
      </c>
      <c r="AU420" s="231" t="s">
        <v>84</v>
      </c>
      <c r="AV420" s="12" t="s">
        <v>84</v>
      </c>
      <c r="AW420" s="12" t="s">
        <v>39</v>
      </c>
      <c r="AX420" s="12" t="s">
        <v>24</v>
      </c>
      <c r="AY420" s="231" t="s">
        <v>205</v>
      </c>
    </row>
    <row r="421" spans="2:65" s="1" customFormat="1" ht="22.5" customHeight="1">
      <c r="B421" s="40"/>
      <c r="C421" s="238" t="s">
        <v>1059</v>
      </c>
      <c r="D421" s="238" t="s">
        <v>202</v>
      </c>
      <c r="E421" s="239" t="s">
        <v>1060</v>
      </c>
      <c r="F421" s="240" t="s">
        <v>1061</v>
      </c>
      <c r="G421" s="241" t="s">
        <v>494</v>
      </c>
      <c r="H421" s="242">
        <v>43.75</v>
      </c>
      <c r="I421" s="243"/>
      <c r="J421" s="244">
        <f>ROUND(I421*H421,2)</f>
        <v>0</v>
      </c>
      <c r="K421" s="240" t="s">
        <v>466</v>
      </c>
      <c r="L421" s="245"/>
      <c r="M421" s="246" t="s">
        <v>22</v>
      </c>
      <c r="N421" s="247" t="s">
        <v>46</v>
      </c>
      <c r="O421" s="41"/>
      <c r="P421" s="206">
        <f>O421*H421</f>
        <v>0</v>
      </c>
      <c r="Q421" s="206">
        <v>0.0146</v>
      </c>
      <c r="R421" s="206">
        <f>Q421*H421</f>
        <v>0.63875</v>
      </c>
      <c r="S421" s="206">
        <v>0</v>
      </c>
      <c r="T421" s="207">
        <f>S421*H421</f>
        <v>0</v>
      </c>
      <c r="AR421" s="23" t="s">
        <v>286</v>
      </c>
      <c r="AT421" s="23" t="s">
        <v>202</v>
      </c>
      <c r="AU421" s="23" t="s">
        <v>84</v>
      </c>
      <c r="AY421" s="23" t="s">
        <v>205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23" t="s">
        <v>24</v>
      </c>
      <c r="BK421" s="204">
        <f>ROUND(I421*H421,2)</f>
        <v>0</v>
      </c>
      <c r="BL421" s="23" t="s">
        <v>266</v>
      </c>
      <c r="BM421" s="23" t="s">
        <v>1062</v>
      </c>
    </row>
    <row r="422" spans="2:51" s="12" customFormat="1" ht="13.5">
      <c r="B422" s="220"/>
      <c r="C422" s="221"/>
      <c r="D422" s="222" t="s">
        <v>255</v>
      </c>
      <c r="E422" s="221"/>
      <c r="F422" s="224" t="s">
        <v>1063</v>
      </c>
      <c r="G422" s="221"/>
      <c r="H422" s="225">
        <v>43.75</v>
      </c>
      <c r="I422" s="226"/>
      <c r="J422" s="221"/>
      <c r="K422" s="221"/>
      <c r="L422" s="227"/>
      <c r="M422" s="228"/>
      <c r="N422" s="229"/>
      <c r="O422" s="229"/>
      <c r="P422" s="229"/>
      <c r="Q422" s="229"/>
      <c r="R422" s="229"/>
      <c r="S422" s="229"/>
      <c r="T422" s="230"/>
      <c r="AT422" s="231" t="s">
        <v>255</v>
      </c>
      <c r="AU422" s="231" t="s">
        <v>84</v>
      </c>
      <c r="AV422" s="12" t="s">
        <v>84</v>
      </c>
      <c r="AW422" s="12" t="s">
        <v>6</v>
      </c>
      <c r="AX422" s="12" t="s">
        <v>24</v>
      </c>
      <c r="AY422" s="231" t="s">
        <v>205</v>
      </c>
    </row>
    <row r="423" spans="2:65" s="1" customFormat="1" ht="22.5" customHeight="1">
      <c r="B423" s="40"/>
      <c r="C423" s="192" t="s">
        <v>1064</v>
      </c>
      <c r="D423" s="192" t="s">
        <v>208</v>
      </c>
      <c r="E423" s="193" t="s">
        <v>1065</v>
      </c>
      <c r="F423" s="194" t="s">
        <v>1066</v>
      </c>
      <c r="G423" s="195" t="s">
        <v>494</v>
      </c>
      <c r="H423" s="196">
        <v>544.5</v>
      </c>
      <c r="I423" s="197"/>
      <c r="J423" s="198">
        <f>ROUND(I423*H423,2)</f>
        <v>0</v>
      </c>
      <c r="K423" s="194" t="s">
        <v>466</v>
      </c>
      <c r="L423" s="60"/>
      <c r="M423" s="199" t="s">
        <v>22</v>
      </c>
      <c r="N423" s="205" t="s">
        <v>46</v>
      </c>
      <c r="O423" s="41"/>
      <c r="P423" s="206">
        <f>O423*H423</f>
        <v>0</v>
      </c>
      <c r="Q423" s="206">
        <v>0.01343</v>
      </c>
      <c r="R423" s="206">
        <f>Q423*H423</f>
        <v>7.312634999999999</v>
      </c>
      <c r="S423" s="206">
        <v>0</v>
      </c>
      <c r="T423" s="207">
        <f>S423*H423</f>
        <v>0</v>
      </c>
      <c r="AR423" s="23" t="s">
        <v>266</v>
      </c>
      <c r="AT423" s="23" t="s">
        <v>208</v>
      </c>
      <c r="AU423" s="23" t="s">
        <v>84</v>
      </c>
      <c r="AY423" s="23" t="s">
        <v>205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23" t="s">
        <v>24</v>
      </c>
      <c r="BK423" s="204">
        <f>ROUND(I423*H423,2)</f>
        <v>0</v>
      </c>
      <c r="BL423" s="23" t="s">
        <v>266</v>
      </c>
      <c r="BM423" s="23" t="s">
        <v>1067</v>
      </c>
    </row>
    <row r="424" spans="2:51" s="12" customFormat="1" ht="13.5">
      <c r="B424" s="220"/>
      <c r="C424" s="221"/>
      <c r="D424" s="222" t="s">
        <v>255</v>
      </c>
      <c r="E424" s="223" t="s">
        <v>22</v>
      </c>
      <c r="F424" s="224" t="s">
        <v>1068</v>
      </c>
      <c r="G424" s="221"/>
      <c r="H424" s="225">
        <v>544.5</v>
      </c>
      <c r="I424" s="226"/>
      <c r="J424" s="221"/>
      <c r="K424" s="221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255</v>
      </c>
      <c r="AU424" s="231" t="s">
        <v>84</v>
      </c>
      <c r="AV424" s="12" t="s">
        <v>84</v>
      </c>
      <c r="AW424" s="12" t="s">
        <v>39</v>
      </c>
      <c r="AX424" s="12" t="s">
        <v>24</v>
      </c>
      <c r="AY424" s="231" t="s">
        <v>205</v>
      </c>
    </row>
    <row r="425" spans="2:65" s="1" customFormat="1" ht="31.5" customHeight="1">
      <c r="B425" s="40"/>
      <c r="C425" s="238" t="s">
        <v>1069</v>
      </c>
      <c r="D425" s="238" t="s">
        <v>202</v>
      </c>
      <c r="E425" s="239" t="s">
        <v>1070</v>
      </c>
      <c r="F425" s="240" t="s">
        <v>1071</v>
      </c>
      <c r="G425" s="241" t="s">
        <v>494</v>
      </c>
      <c r="H425" s="242">
        <v>680.625</v>
      </c>
      <c r="I425" s="243"/>
      <c r="J425" s="244">
        <f>ROUND(I425*H425,2)</f>
        <v>0</v>
      </c>
      <c r="K425" s="240" t="s">
        <v>466</v>
      </c>
      <c r="L425" s="245"/>
      <c r="M425" s="246" t="s">
        <v>22</v>
      </c>
      <c r="N425" s="247" t="s">
        <v>46</v>
      </c>
      <c r="O425" s="41"/>
      <c r="P425" s="206">
        <f>O425*H425</f>
        <v>0</v>
      </c>
      <c r="Q425" s="206">
        <v>0.0125</v>
      </c>
      <c r="R425" s="206">
        <f>Q425*H425</f>
        <v>8.5078125</v>
      </c>
      <c r="S425" s="206">
        <v>0</v>
      </c>
      <c r="T425" s="207">
        <f>S425*H425</f>
        <v>0</v>
      </c>
      <c r="AR425" s="23" t="s">
        <v>286</v>
      </c>
      <c r="AT425" s="23" t="s">
        <v>202</v>
      </c>
      <c r="AU425" s="23" t="s">
        <v>84</v>
      </c>
      <c r="AY425" s="23" t="s">
        <v>205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23" t="s">
        <v>24</v>
      </c>
      <c r="BK425" s="204">
        <f>ROUND(I425*H425,2)</f>
        <v>0</v>
      </c>
      <c r="BL425" s="23" t="s">
        <v>266</v>
      </c>
      <c r="BM425" s="23" t="s">
        <v>1072</v>
      </c>
    </row>
    <row r="426" spans="2:51" s="12" customFormat="1" ht="13.5">
      <c r="B426" s="220"/>
      <c r="C426" s="221"/>
      <c r="D426" s="222" t="s">
        <v>255</v>
      </c>
      <c r="E426" s="221"/>
      <c r="F426" s="224" t="s">
        <v>1073</v>
      </c>
      <c r="G426" s="221"/>
      <c r="H426" s="225">
        <v>680.625</v>
      </c>
      <c r="I426" s="226"/>
      <c r="J426" s="221"/>
      <c r="K426" s="221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255</v>
      </c>
      <c r="AU426" s="231" t="s">
        <v>84</v>
      </c>
      <c r="AV426" s="12" t="s">
        <v>84</v>
      </c>
      <c r="AW426" s="12" t="s">
        <v>6</v>
      </c>
      <c r="AX426" s="12" t="s">
        <v>24</v>
      </c>
      <c r="AY426" s="231" t="s">
        <v>205</v>
      </c>
    </row>
    <row r="427" spans="2:65" s="1" customFormat="1" ht="22.5" customHeight="1">
      <c r="B427" s="40"/>
      <c r="C427" s="192" t="s">
        <v>1074</v>
      </c>
      <c r="D427" s="192" t="s">
        <v>208</v>
      </c>
      <c r="E427" s="193" t="s">
        <v>1065</v>
      </c>
      <c r="F427" s="194" t="s">
        <v>1066</v>
      </c>
      <c r="G427" s="195" t="s">
        <v>494</v>
      </c>
      <c r="H427" s="196">
        <v>49.5</v>
      </c>
      <c r="I427" s="197"/>
      <c r="J427" s="198">
        <f>ROUND(I427*H427,2)</f>
        <v>0</v>
      </c>
      <c r="K427" s="194" t="s">
        <v>466</v>
      </c>
      <c r="L427" s="60"/>
      <c r="M427" s="199" t="s">
        <v>22</v>
      </c>
      <c r="N427" s="205" t="s">
        <v>46</v>
      </c>
      <c r="O427" s="41"/>
      <c r="P427" s="206">
        <f>O427*H427</f>
        <v>0</v>
      </c>
      <c r="Q427" s="206">
        <v>0.01343</v>
      </c>
      <c r="R427" s="206">
        <f>Q427*H427</f>
        <v>0.664785</v>
      </c>
      <c r="S427" s="206">
        <v>0</v>
      </c>
      <c r="T427" s="207">
        <f>S427*H427</f>
        <v>0</v>
      </c>
      <c r="AR427" s="23" t="s">
        <v>266</v>
      </c>
      <c r="AT427" s="23" t="s">
        <v>208</v>
      </c>
      <c r="AU427" s="23" t="s">
        <v>84</v>
      </c>
      <c r="AY427" s="23" t="s">
        <v>205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3" t="s">
        <v>24</v>
      </c>
      <c r="BK427" s="204">
        <f>ROUND(I427*H427,2)</f>
        <v>0</v>
      </c>
      <c r="BL427" s="23" t="s">
        <v>266</v>
      </c>
      <c r="BM427" s="23" t="s">
        <v>1075</v>
      </c>
    </row>
    <row r="428" spans="2:51" s="12" customFormat="1" ht="13.5">
      <c r="B428" s="220"/>
      <c r="C428" s="221"/>
      <c r="D428" s="222" t="s">
        <v>255</v>
      </c>
      <c r="E428" s="223" t="s">
        <v>22</v>
      </c>
      <c r="F428" s="224" t="s">
        <v>1076</v>
      </c>
      <c r="G428" s="221"/>
      <c r="H428" s="225">
        <v>49.5</v>
      </c>
      <c r="I428" s="226"/>
      <c r="J428" s="221"/>
      <c r="K428" s="221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255</v>
      </c>
      <c r="AU428" s="231" t="s">
        <v>84</v>
      </c>
      <c r="AV428" s="12" t="s">
        <v>84</v>
      </c>
      <c r="AW428" s="12" t="s">
        <v>39</v>
      </c>
      <c r="AX428" s="12" t="s">
        <v>24</v>
      </c>
      <c r="AY428" s="231" t="s">
        <v>205</v>
      </c>
    </row>
    <row r="429" spans="2:65" s="1" customFormat="1" ht="22.5" customHeight="1">
      <c r="B429" s="40"/>
      <c r="C429" s="238" t="s">
        <v>1077</v>
      </c>
      <c r="D429" s="238" t="s">
        <v>202</v>
      </c>
      <c r="E429" s="239" t="s">
        <v>1060</v>
      </c>
      <c r="F429" s="240" t="s">
        <v>1061</v>
      </c>
      <c r="G429" s="241" t="s">
        <v>494</v>
      </c>
      <c r="H429" s="242">
        <v>61.875</v>
      </c>
      <c r="I429" s="243"/>
      <c r="J429" s="244">
        <f>ROUND(I429*H429,2)</f>
        <v>0</v>
      </c>
      <c r="K429" s="240" t="s">
        <v>466</v>
      </c>
      <c r="L429" s="245"/>
      <c r="M429" s="246" t="s">
        <v>22</v>
      </c>
      <c r="N429" s="247" t="s">
        <v>46</v>
      </c>
      <c r="O429" s="41"/>
      <c r="P429" s="206">
        <f>O429*H429</f>
        <v>0</v>
      </c>
      <c r="Q429" s="206">
        <v>0.0146</v>
      </c>
      <c r="R429" s="206">
        <f>Q429*H429</f>
        <v>0.903375</v>
      </c>
      <c r="S429" s="206">
        <v>0</v>
      </c>
      <c r="T429" s="207">
        <f>S429*H429</f>
        <v>0</v>
      </c>
      <c r="AR429" s="23" t="s">
        <v>286</v>
      </c>
      <c r="AT429" s="23" t="s">
        <v>202</v>
      </c>
      <c r="AU429" s="23" t="s">
        <v>84</v>
      </c>
      <c r="AY429" s="23" t="s">
        <v>205</v>
      </c>
      <c r="BE429" s="204">
        <f>IF(N429="základní",J429,0)</f>
        <v>0</v>
      </c>
      <c r="BF429" s="204">
        <f>IF(N429="snížená",J429,0)</f>
        <v>0</v>
      </c>
      <c r="BG429" s="204">
        <f>IF(N429="zákl. přenesená",J429,0)</f>
        <v>0</v>
      </c>
      <c r="BH429" s="204">
        <f>IF(N429="sníž. přenesená",J429,0)</f>
        <v>0</v>
      </c>
      <c r="BI429" s="204">
        <f>IF(N429="nulová",J429,0)</f>
        <v>0</v>
      </c>
      <c r="BJ429" s="23" t="s">
        <v>24</v>
      </c>
      <c r="BK429" s="204">
        <f>ROUND(I429*H429,2)</f>
        <v>0</v>
      </c>
      <c r="BL429" s="23" t="s">
        <v>266</v>
      </c>
      <c r="BM429" s="23" t="s">
        <v>1078</v>
      </c>
    </row>
    <row r="430" spans="2:51" s="12" customFormat="1" ht="13.5">
      <c r="B430" s="220"/>
      <c r="C430" s="221"/>
      <c r="D430" s="222" t="s">
        <v>255</v>
      </c>
      <c r="E430" s="221"/>
      <c r="F430" s="224" t="s">
        <v>1079</v>
      </c>
      <c r="G430" s="221"/>
      <c r="H430" s="225">
        <v>61.875</v>
      </c>
      <c r="I430" s="226"/>
      <c r="J430" s="221"/>
      <c r="K430" s="221"/>
      <c r="L430" s="227"/>
      <c r="M430" s="228"/>
      <c r="N430" s="229"/>
      <c r="O430" s="229"/>
      <c r="P430" s="229"/>
      <c r="Q430" s="229"/>
      <c r="R430" s="229"/>
      <c r="S430" s="229"/>
      <c r="T430" s="230"/>
      <c r="AT430" s="231" t="s">
        <v>255</v>
      </c>
      <c r="AU430" s="231" t="s">
        <v>84</v>
      </c>
      <c r="AV430" s="12" t="s">
        <v>84</v>
      </c>
      <c r="AW430" s="12" t="s">
        <v>6</v>
      </c>
      <c r="AX430" s="12" t="s">
        <v>24</v>
      </c>
      <c r="AY430" s="231" t="s">
        <v>205</v>
      </c>
    </row>
    <row r="431" spans="2:65" s="1" customFormat="1" ht="31.5" customHeight="1">
      <c r="B431" s="40"/>
      <c r="C431" s="192" t="s">
        <v>1080</v>
      </c>
      <c r="D431" s="192" t="s">
        <v>208</v>
      </c>
      <c r="E431" s="193" t="s">
        <v>1081</v>
      </c>
      <c r="F431" s="194" t="s">
        <v>1082</v>
      </c>
      <c r="G431" s="195" t="s">
        <v>494</v>
      </c>
      <c r="H431" s="196">
        <v>72.5</v>
      </c>
      <c r="I431" s="197"/>
      <c r="J431" s="198">
        <f>ROUND(I431*H431,2)</f>
        <v>0</v>
      </c>
      <c r="K431" s="194" t="s">
        <v>466</v>
      </c>
      <c r="L431" s="60"/>
      <c r="M431" s="199" t="s">
        <v>22</v>
      </c>
      <c r="N431" s="205" t="s">
        <v>46</v>
      </c>
      <c r="O431" s="41"/>
      <c r="P431" s="206">
        <f>O431*H431</f>
        <v>0</v>
      </c>
      <c r="Q431" s="206">
        <v>0.00628</v>
      </c>
      <c r="R431" s="206">
        <f>Q431*H431</f>
        <v>0.4553</v>
      </c>
      <c r="S431" s="206">
        <v>0</v>
      </c>
      <c r="T431" s="207">
        <f>S431*H431</f>
        <v>0</v>
      </c>
      <c r="AR431" s="23" t="s">
        <v>266</v>
      </c>
      <c r="AT431" s="23" t="s">
        <v>208</v>
      </c>
      <c r="AU431" s="23" t="s">
        <v>84</v>
      </c>
      <c r="AY431" s="23" t="s">
        <v>205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3" t="s">
        <v>24</v>
      </c>
      <c r="BK431" s="204">
        <f>ROUND(I431*H431,2)</f>
        <v>0</v>
      </c>
      <c r="BL431" s="23" t="s">
        <v>266</v>
      </c>
      <c r="BM431" s="23" t="s">
        <v>1083</v>
      </c>
    </row>
    <row r="432" spans="2:51" s="12" customFormat="1" ht="13.5">
      <c r="B432" s="220"/>
      <c r="C432" s="221"/>
      <c r="D432" s="222" t="s">
        <v>255</v>
      </c>
      <c r="E432" s="223" t="s">
        <v>22</v>
      </c>
      <c r="F432" s="224" t="s">
        <v>1084</v>
      </c>
      <c r="G432" s="221"/>
      <c r="H432" s="225">
        <v>72.5</v>
      </c>
      <c r="I432" s="226"/>
      <c r="J432" s="221"/>
      <c r="K432" s="221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255</v>
      </c>
      <c r="AU432" s="231" t="s">
        <v>84</v>
      </c>
      <c r="AV432" s="12" t="s">
        <v>84</v>
      </c>
      <c r="AW432" s="12" t="s">
        <v>39</v>
      </c>
      <c r="AX432" s="12" t="s">
        <v>24</v>
      </c>
      <c r="AY432" s="231" t="s">
        <v>205</v>
      </c>
    </row>
    <row r="433" spans="2:65" s="1" customFormat="1" ht="22.5" customHeight="1">
      <c r="B433" s="40"/>
      <c r="C433" s="192" t="s">
        <v>1085</v>
      </c>
      <c r="D433" s="192" t="s">
        <v>208</v>
      </c>
      <c r="E433" s="193" t="s">
        <v>1086</v>
      </c>
      <c r="F433" s="194" t="s">
        <v>1087</v>
      </c>
      <c r="G433" s="195" t="s">
        <v>494</v>
      </c>
      <c r="H433" s="196">
        <v>1588.94</v>
      </c>
      <c r="I433" s="197"/>
      <c r="J433" s="198">
        <f>ROUND(I433*H433,2)</f>
        <v>0</v>
      </c>
      <c r="K433" s="194" t="s">
        <v>466</v>
      </c>
      <c r="L433" s="60"/>
      <c r="M433" s="199" t="s">
        <v>22</v>
      </c>
      <c r="N433" s="205" t="s">
        <v>46</v>
      </c>
      <c r="O433" s="41"/>
      <c r="P433" s="206">
        <f>O433*H433</f>
        <v>0</v>
      </c>
      <c r="Q433" s="206">
        <v>0.00348</v>
      </c>
      <c r="R433" s="206">
        <f>Q433*H433</f>
        <v>5.5295112</v>
      </c>
      <c r="S433" s="206">
        <v>0</v>
      </c>
      <c r="T433" s="207">
        <f>S433*H433</f>
        <v>0</v>
      </c>
      <c r="AR433" s="23" t="s">
        <v>266</v>
      </c>
      <c r="AT433" s="23" t="s">
        <v>208</v>
      </c>
      <c r="AU433" s="23" t="s">
        <v>84</v>
      </c>
      <c r="AY433" s="23" t="s">
        <v>205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3" t="s">
        <v>24</v>
      </c>
      <c r="BK433" s="204">
        <f>ROUND(I433*H433,2)</f>
        <v>0</v>
      </c>
      <c r="BL433" s="23" t="s">
        <v>266</v>
      </c>
      <c r="BM433" s="23" t="s">
        <v>1088</v>
      </c>
    </row>
    <row r="434" spans="2:51" s="12" customFormat="1" ht="27">
      <c r="B434" s="220"/>
      <c r="C434" s="221"/>
      <c r="D434" s="210" t="s">
        <v>255</v>
      </c>
      <c r="E434" s="232" t="s">
        <v>22</v>
      </c>
      <c r="F434" s="233" t="s">
        <v>1089</v>
      </c>
      <c r="G434" s="221"/>
      <c r="H434" s="234">
        <v>1327.3</v>
      </c>
      <c r="I434" s="226"/>
      <c r="J434" s="221"/>
      <c r="K434" s="221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255</v>
      </c>
      <c r="AU434" s="231" t="s">
        <v>84</v>
      </c>
      <c r="AV434" s="12" t="s">
        <v>84</v>
      </c>
      <c r="AW434" s="12" t="s">
        <v>39</v>
      </c>
      <c r="AX434" s="12" t="s">
        <v>75</v>
      </c>
      <c r="AY434" s="231" t="s">
        <v>205</v>
      </c>
    </row>
    <row r="435" spans="2:51" s="12" customFormat="1" ht="13.5">
      <c r="B435" s="220"/>
      <c r="C435" s="221"/>
      <c r="D435" s="210" t="s">
        <v>255</v>
      </c>
      <c r="E435" s="232" t="s">
        <v>22</v>
      </c>
      <c r="F435" s="233" t="s">
        <v>1090</v>
      </c>
      <c r="G435" s="221"/>
      <c r="H435" s="234">
        <v>261.64</v>
      </c>
      <c r="I435" s="226"/>
      <c r="J435" s="221"/>
      <c r="K435" s="221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255</v>
      </c>
      <c r="AU435" s="231" t="s">
        <v>84</v>
      </c>
      <c r="AV435" s="12" t="s">
        <v>84</v>
      </c>
      <c r="AW435" s="12" t="s">
        <v>39</v>
      </c>
      <c r="AX435" s="12" t="s">
        <v>75</v>
      </c>
      <c r="AY435" s="231" t="s">
        <v>205</v>
      </c>
    </row>
    <row r="436" spans="2:51" s="13" customFormat="1" ht="13.5">
      <c r="B436" s="248"/>
      <c r="C436" s="249"/>
      <c r="D436" s="222" t="s">
        <v>255</v>
      </c>
      <c r="E436" s="250" t="s">
        <v>22</v>
      </c>
      <c r="F436" s="251" t="s">
        <v>568</v>
      </c>
      <c r="G436" s="249"/>
      <c r="H436" s="252">
        <v>1588.94</v>
      </c>
      <c r="I436" s="253"/>
      <c r="J436" s="249"/>
      <c r="K436" s="249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255</v>
      </c>
      <c r="AU436" s="258" t="s">
        <v>84</v>
      </c>
      <c r="AV436" s="13" t="s">
        <v>266</v>
      </c>
      <c r="AW436" s="13" t="s">
        <v>39</v>
      </c>
      <c r="AX436" s="13" t="s">
        <v>24</v>
      </c>
      <c r="AY436" s="258" t="s">
        <v>205</v>
      </c>
    </row>
    <row r="437" spans="2:65" s="1" customFormat="1" ht="22.5" customHeight="1">
      <c r="B437" s="40"/>
      <c r="C437" s="192" t="s">
        <v>1091</v>
      </c>
      <c r="D437" s="192" t="s">
        <v>208</v>
      </c>
      <c r="E437" s="193" t="s">
        <v>1092</v>
      </c>
      <c r="F437" s="194" t="s">
        <v>1093</v>
      </c>
      <c r="G437" s="195" t="s">
        <v>494</v>
      </c>
      <c r="H437" s="196">
        <v>552.842</v>
      </c>
      <c r="I437" s="197"/>
      <c r="J437" s="198">
        <f>ROUND(I437*H437,2)</f>
        <v>0</v>
      </c>
      <c r="K437" s="194" t="s">
        <v>466</v>
      </c>
      <c r="L437" s="60"/>
      <c r="M437" s="199" t="s">
        <v>22</v>
      </c>
      <c r="N437" s="205" t="s">
        <v>46</v>
      </c>
      <c r="O437" s="41"/>
      <c r="P437" s="206">
        <f>O437*H437</f>
        <v>0</v>
      </c>
      <c r="Q437" s="206">
        <v>0.00012</v>
      </c>
      <c r="R437" s="206">
        <f>Q437*H437</f>
        <v>0.06634104</v>
      </c>
      <c r="S437" s="206">
        <v>0</v>
      </c>
      <c r="T437" s="207">
        <f>S437*H437</f>
        <v>0</v>
      </c>
      <c r="AR437" s="23" t="s">
        <v>266</v>
      </c>
      <c r="AT437" s="23" t="s">
        <v>208</v>
      </c>
      <c r="AU437" s="23" t="s">
        <v>84</v>
      </c>
      <c r="AY437" s="23" t="s">
        <v>205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23" t="s">
        <v>24</v>
      </c>
      <c r="BK437" s="204">
        <f>ROUND(I437*H437,2)</f>
        <v>0</v>
      </c>
      <c r="BL437" s="23" t="s">
        <v>266</v>
      </c>
      <c r="BM437" s="23" t="s">
        <v>1094</v>
      </c>
    </row>
    <row r="438" spans="2:51" s="12" customFormat="1" ht="13.5">
      <c r="B438" s="220"/>
      <c r="C438" s="221"/>
      <c r="D438" s="222" t="s">
        <v>255</v>
      </c>
      <c r="E438" s="223" t="s">
        <v>22</v>
      </c>
      <c r="F438" s="224" t="s">
        <v>1095</v>
      </c>
      <c r="G438" s="221"/>
      <c r="H438" s="225">
        <v>552.842</v>
      </c>
      <c r="I438" s="226"/>
      <c r="J438" s="221"/>
      <c r="K438" s="221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255</v>
      </c>
      <c r="AU438" s="231" t="s">
        <v>84</v>
      </c>
      <c r="AV438" s="12" t="s">
        <v>84</v>
      </c>
      <c r="AW438" s="12" t="s">
        <v>39</v>
      </c>
      <c r="AX438" s="12" t="s">
        <v>24</v>
      </c>
      <c r="AY438" s="231" t="s">
        <v>205</v>
      </c>
    </row>
    <row r="439" spans="2:65" s="1" customFormat="1" ht="31.5" customHeight="1">
      <c r="B439" s="40"/>
      <c r="C439" s="192" t="s">
        <v>1096</v>
      </c>
      <c r="D439" s="192" t="s">
        <v>208</v>
      </c>
      <c r="E439" s="193" t="s">
        <v>1097</v>
      </c>
      <c r="F439" s="194" t="s">
        <v>1098</v>
      </c>
      <c r="G439" s="195" t="s">
        <v>465</v>
      </c>
      <c r="H439" s="196">
        <v>131.542</v>
      </c>
      <c r="I439" s="197"/>
      <c r="J439" s="198">
        <f>ROUND(I439*H439,2)</f>
        <v>0</v>
      </c>
      <c r="K439" s="194" t="s">
        <v>466</v>
      </c>
      <c r="L439" s="60"/>
      <c r="M439" s="199" t="s">
        <v>22</v>
      </c>
      <c r="N439" s="205" t="s">
        <v>46</v>
      </c>
      <c r="O439" s="41"/>
      <c r="P439" s="206">
        <f>O439*H439</f>
        <v>0</v>
      </c>
      <c r="Q439" s="206">
        <v>2.45329</v>
      </c>
      <c r="R439" s="206">
        <f>Q439*H439</f>
        <v>322.71067318</v>
      </c>
      <c r="S439" s="206">
        <v>0</v>
      </c>
      <c r="T439" s="207">
        <f>S439*H439</f>
        <v>0</v>
      </c>
      <c r="AR439" s="23" t="s">
        <v>266</v>
      </c>
      <c r="AT439" s="23" t="s">
        <v>208</v>
      </c>
      <c r="AU439" s="23" t="s">
        <v>84</v>
      </c>
      <c r="AY439" s="23" t="s">
        <v>205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23" t="s">
        <v>24</v>
      </c>
      <c r="BK439" s="204">
        <f>ROUND(I439*H439,2)</f>
        <v>0</v>
      </c>
      <c r="BL439" s="23" t="s">
        <v>266</v>
      </c>
      <c r="BM439" s="23" t="s">
        <v>1099</v>
      </c>
    </row>
    <row r="440" spans="2:51" s="12" customFormat="1" ht="13.5">
      <c r="B440" s="220"/>
      <c r="C440" s="221"/>
      <c r="D440" s="210" t="s">
        <v>255</v>
      </c>
      <c r="E440" s="232" t="s">
        <v>22</v>
      </c>
      <c r="F440" s="233" t="s">
        <v>1100</v>
      </c>
      <c r="G440" s="221"/>
      <c r="H440" s="234">
        <v>26.988</v>
      </c>
      <c r="I440" s="226"/>
      <c r="J440" s="221"/>
      <c r="K440" s="221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255</v>
      </c>
      <c r="AU440" s="231" t="s">
        <v>84</v>
      </c>
      <c r="AV440" s="12" t="s">
        <v>84</v>
      </c>
      <c r="AW440" s="12" t="s">
        <v>39</v>
      </c>
      <c r="AX440" s="12" t="s">
        <v>75</v>
      </c>
      <c r="AY440" s="231" t="s">
        <v>205</v>
      </c>
    </row>
    <row r="441" spans="2:51" s="12" customFormat="1" ht="13.5">
      <c r="B441" s="220"/>
      <c r="C441" s="221"/>
      <c r="D441" s="210" t="s">
        <v>255</v>
      </c>
      <c r="E441" s="232" t="s">
        <v>22</v>
      </c>
      <c r="F441" s="233" t="s">
        <v>1101</v>
      </c>
      <c r="G441" s="221"/>
      <c r="H441" s="234">
        <v>1.194</v>
      </c>
      <c r="I441" s="226"/>
      <c r="J441" s="221"/>
      <c r="K441" s="221"/>
      <c r="L441" s="227"/>
      <c r="M441" s="228"/>
      <c r="N441" s="229"/>
      <c r="O441" s="229"/>
      <c r="P441" s="229"/>
      <c r="Q441" s="229"/>
      <c r="R441" s="229"/>
      <c r="S441" s="229"/>
      <c r="T441" s="230"/>
      <c r="AT441" s="231" t="s">
        <v>255</v>
      </c>
      <c r="AU441" s="231" t="s">
        <v>84</v>
      </c>
      <c r="AV441" s="12" t="s">
        <v>84</v>
      </c>
      <c r="AW441" s="12" t="s">
        <v>39</v>
      </c>
      <c r="AX441" s="12" t="s">
        <v>75</v>
      </c>
      <c r="AY441" s="231" t="s">
        <v>205</v>
      </c>
    </row>
    <row r="442" spans="2:51" s="12" customFormat="1" ht="13.5">
      <c r="B442" s="220"/>
      <c r="C442" s="221"/>
      <c r="D442" s="210" t="s">
        <v>255</v>
      </c>
      <c r="E442" s="232" t="s">
        <v>22</v>
      </c>
      <c r="F442" s="233" t="s">
        <v>1102</v>
      </c>
      <c r="G442" s="221"/>
      <c r="H442" s="234">
        <v>36.027</v>
      </c>
      <c r="I442" s="226"/>
      <c r="J442" s="221"/>
      <c r="K442" s="221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255</v>
      </c>
      <c r="AU442" s="231" t="s">
        <v>84</v>
      </c>
      <c r="AV442" s="12" t="s">
        <v>84</v>
      </c>
      <c r="AW442" s="12" t="s">
        <v>39</v>
      </c>
      <c r="AX442" s="12" t="s">
        <v>75</v>
      </c>
      <c r="AY442" s="231" t="s">
        <v>205</v>
      </c>
    </row>
    <row r="443" spans="2:51" s="12" customFormat="1" ht="13.5">
      <c r="B443" s="220"/>
      <c r="C443" s="221"/>
      <c r="D443" s="210" t="s">
        <v>255</v>
      </c>
      <c r="E443" s="232" t="s">
        <v>22</v>
      </c>
      <c r="F443" s="233" t="s">
        <v>1103</v>
      </c>
      <c r="G443" s="221"/>
      <c r="H443" s="234">
        <v>21.84</v>
      </c>
      <c r="I443" s="226"/>
      <c r="J443" s="221"/>
      <c r="K443" s="221"/>
      <c r="L443" s="227"/>
      <c r="M443" s="228"/>
      <c r="N443" s="229"/>
      <c r="O443" s="229"/>
      <c r="P443" s="229"/>
      <c r="Q443" s="229"/>
      <c r="R443" s="229"/>
      <c r="S443" s="229"/>
      <c r="T443" s="230"/>
      <c r="AT443" s="231" t="s">
        <v>255</v>
      </c>
      <c r="AU443" s="231" t="s">
        <v>84</v>
      </c>
      <c r="AV443" s="12" t="s">
        <v>84</v>
      </c>
      <c r="AW443" s="12" t="s">
        <v>39</v>
      </c>
      <c r="AX443" s="12" t="s">
        <v>75</v>
      </c>
      <c r="AY443" s="231" t="s">
        <v>205</v>
      </c>
    </row>
    <row r="444" spans="2:51" s="12" customFormat="1" ht="13.5">
      <c r="B444" s="220"/>
      <c r="C444" s="221"/>
      <c r="D444" s="210" t="s">
        <v>255</v>
      </c>
      <c r="E444" s="232" t="s">
        <v>22</v>
      </c>
      <c r="F444" s="233" t="s">
        <v>1104</v>
      </c>
      <c r="G444" s="221"/>
      <c r="H444" s="234">
        <v>45.493</v>
      </c>
      <c r="I444" s="226"/>
      <c r="J444" s="221"/>
      <c r="K444" s="221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255</v>
      </c>
      <c r="AU444" s="231" t="s">
        <v>84</v>
      </c>
      <c r="AV444" s="12" t="s">
        <v>84</v>
      </c>
      <c r="AW444" s="12" t="s">
        <v>39</v>
      </c>
      <c r="AX444" s="12" t="s">
        <v>75</v>
      </c>
      <c r="AY444" s="231" t="s">
        <v>205</v>
      </c>
    </row>
    <row r="445" spans="2:51" s="13" customFormat="1" ht="13.5">
      <c r="B445" s="248"/>
      <c r="C445" s="249"/>
      <c r="D445" s="222" t="s">
        <v>255</v>
      </c>
      <c r="E445" s="250" t="s">
        <v>22</v>
      </c>
      <c r="F445" s="251" t="s">
        <v>568</v>
      </c>
      <c r="G445" s="249"/>
      <c r="H445" s="252">
        <v>131.542</v>
      </c>
      <c r="I445" s="253"/>
      <c r="J445" s="249"/>
      <c r="K445" s="249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255</v>
      </c>
      <c r="AU445" s="258" t="s">
        <v>84</v>
      </c>
      <c r="AV445" s="13" t="s">
        <v>266</v>
      </c>
      <c r="AW445" s="13" t="s">
        <v>39</v>
      </c>
      <c r="AX445" s="13" t="s">
        <v>24</v>
      </c>
      <c r="AY445" s="258" t="s">
        <v>205</v>
      </c>
    </row>
    <row r="446" spans="2:65" s="1" customFormat="1" ht="31.5" customHeight="1">
      <c r="B446" s="40"/>
      <c r="C446" s="192" t="s">
        <v>1105</v>
      </c>
      <c r="D446" s="192" t="s">
        <v>208</v>
      </c>
      <c r="E446" s="193" t="s">
        <v>1106</v>
      </c>
      <c r="F446" s="194" t="s">
        <v>1107</v>
      </c>
      <c r="G446" s="195" t="s">
        <v>465</v>
      </c>
      <c r="H446" s="196">
        <v>7.752</v>
      </c>
      <c r="I446" s="197"/>
      <c r="J446" s="198">
        <f>ROUND(I446*H446,2)</f>
        <v>0</v>
      </c>
      <c r="K446" s="194" t="s">
        <v>466</v>
      </c>
      <c r="L446" s="60"/>
      <c r="M446" s="199" t="s">
        <v>22</v>
      </c>
      <c r="N446" s="205" t="s">
        <v>46</v>
      </c>
      <c r="O446" s="41"/>
      <c r="P446" s="206">
        <f>O446*H446</f>
        <v>0</v>
      </c>
      <c r="Q446" s="206">
        <v>2.45329</v>
      </c>
      <c r="R446" s="206">
        <f>Q446*H446</f>
        <v>19.01790408</v>
      </c>
      <c r="S446" s="206">
        <v>0</v>
      </c>
      <c r="T446" s="207">
        <f>S446*H446</f>
        <v>0</v>
      </c>
      <c r="AR446" s="23" t="s">
        <v>266</v>
      </c>
      <c r="AT446" s="23" t="s">
        <v>208</v>
      </c>
      <c r="AU446" s="23" t="s">
        <v>84</v>
      </c>
      <c r="AY446" s="23" t="s">
        <v>205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3" t="s">
        <v>24</v>
      </c>
      <c r="BK446" s="204">
        <f>ROUND(I446*H446,2)</f>
        <v>0</v>
      </c>
      <c r="BL446" s="23" t="s">
        <v>266</v>
      </c>
      <c r="BM446" s="23" t="s">
        <v>1108</v>
      </c>
    </row>
    <row r="447" spans="2:51" s="12" customFormat="1" ht="13.5">
      <c r="B447" s="220"/>
      <c r="C447" s="221"/>
      <c r="D447" s="222" t="s">
        <v>255</v>
      </c>
      <c r="E447" s="223" t="s">
        <v>22</v>
      </c>
      <c r="F447" s="224" t="s">
        <v>1109</v>
      </c>
      <c r="G447" s="221"/>
      <c r="H447" s="225">
        <v>7.752</v>
      </c>
      <c r="I447" s="226"/>
      <c r="J447" s="221"/>
      <c r="K447" s="221"/>
      <c r="L447" s="227"/>
      <c r="M447" s="228"/>
      <c r="N447" s="229"/>
      <c r="O447" s="229"/>
      <c r="P447" s="229"/>
      <c r="Q447" s="229"/>
      <c r="R447" s="229"/>
      <c r="S447" s="229"/>
      <c r="T447" s="230"/>
      <c r="AT447" s="231" t="s">
        <v>255</v>
      </c>
      <c r="AU447" s="231" t="s">
        <v>84</v>
      </c>
      <c r="AV447" s="12" t="s">
        <v>84</v>
      </c>
      <c r="AW447" s="12" t="s">
        <v>39</v>
      </c>
      <c r="AX447" s="12" t="s">
        <v>24</v>
      </c>
      <c r="AY447" s="231" t="s">
        <v>205</v>
      </c>
    </row>
    <row r="448" spans="2:65" s="1" customFormat="1" ht="31.5" customHeight="1">
      <c r="B448" s="40"/>
      <c r="C448" s="192" t="s">
        <v>1110</v>
      </c>
      <c r="D448" s="192" t="s">
        <v>208</v>
      </c>
      <c r="E448" s="193" t="s">
        <v>1111</v>
      </c>
      <c r="F448" s="194" t="s">
        <v>1112</v>
      </c>
      <c r="G448" s="195" t="s">
        <v>465</v>
      </c>
      <c r="H448" s="196">
        <v>131.542</v>
      </c>
      <c r="I448" s="197"/>
      <c r="J448" s="198">
        <f>ROUND(I448*H448,2)</f>
        <v>0</v>
      </c>
      <c r="K448" s="194" t="s">
        <v>466</v>
      </c>
      <c r="L448" s="60"/>
      <c r="M448" s="199" t="s">
        <v>22</v>
      </c>
      <c r="N448" s="205" t="s">
        <v>46</v>
      </c>
      <c r="O448" s="41"/>
      <c r="P448" s="206">
        <f>O448*H448</f>
        <v>0</v>
      </c>
      <c r="Q448" s="206">
        <v>0</v>
      </c>
      <c r="R448" s="206">
        <f>Q448*H448</f>
        <v>0</v>
      </c>
      <c r="S448" s="206">
        <v>0</v>
      </c>
      <c r="T448" s="207">
        <f>S448*H448</f>
        <v>0</v>
      </c>
      <c r="AR448" s="23" t="s">
        <v>266</v>
      </c>
      <c r="AT448" s="23" t="s">
        <v>208</v>
      </c>
      <c r="AU448" s="23" t="s">
        <v>84</v>
      </c>
      <c r="AY448" s="23" t="s">
        <v>205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23" t="s">
        <v>24</v>
      </c>
      <c r="BK448" s="204">
        <f>ROUND(I448*H448,2)</f>
        <v>0</v>
      </c>
      <c r="BL448" s="23" t="s">
        <v>266</v>
      </c>
      <c r="BM448" s="23" t="s">
        <v>1113</v>
      </c>
    </row>
    <row r="449" spans="2:65" s="1" customFormat="1" ht="31.5" customHeight="1">
      <c r="B449" s="40"/>
      <c r="C449" s="192" t="s">
        <v>1114</v>
      </c>
      <c r="D449" s="192" t="s">
        <v>208</v>
      </c>
      <c r="E449" s="193" t="s">
        <v>1115</v>
      </c>
      <c r="F449" s="194" t="s">
        <v>1116</v>
      </c>
      <c r="G449" s="195" t="s">
        <v>465</v>
      </c>
      <c r="H449" s="196">
        <v>7.752</v>
      </c>
      <c r="I449" s="197"/>
      <c r="J449" s="198">
        <f>ROUND(I449*H449,2)</f>
        <v>0</v>
      </c>
      <c r="K449" s="194" t="s">
        <v>466</v>
      </c>
      <c r="L449" s="60"/>
      <c r="M449" s="199" t="s">
        <v>22</v>
      </c>
      <c r="N449" s="205" t="s">
        <v>46</v>
      </c>
      <c r="O449" s="41"/>
      <c r="P449" s="206">
        <f>O449*H449</f>
        <v>0</v>
      </c>
      <c r="Q449" s="206">
        <v>0</v>
      </c>
      <c r="R449" s="206">
        <f>Q449*H449</f>
        <v>0</v>
      </c>
      <c r="S449" s="206">
        <v>0</v>
      </c>
      <c r="T449" s="207">
        <f>S449*H449</f>
        <v>0</v>
      </c>
      <c r="AR449" s="23" t="s">
        <v>266</v>
      </c>
      <c r="AT449" s="23" t="s">
        <v>208</v>
      </c>
      <c r="AU449" s="23" t="s">
        <v>84</v>
      </c>
      <c r="AY449" s="23" t="s">
        <v>205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3" t="s">
        <v>24</v>
      </c>
      <c r="BK449" s="204">
        <f>ROUND(I449*H449,2)</f>
        <v>0</v>
      </c>
      <c r="BL449" s="23" t="s">
        <v>266</v>
      </c>
      <c r="BM449" s="23" t="s">
        <v>1117</v>
      </c>
    </row>
    <row r="450" spans="2:65" s="1" customFormat="1" ht="22.5" customHeight="1">
      <c r="B450" s="40"/>
      <c r="C450" s="192" t="s">
        <v>1118</v>
      </c>
      <c r="D450" s="192" t="s">
        <v>208</v>
      </c>
      <c r="E450" s="193" t="s">
        <v>1119</v>
      </c>
      <c r="F450" s="194" t="s">
        <v>1120</v>
      </c>
      <c r="G450" s="195" t="s">
        <v>485</v>
      </c>
      <c r="H450" s="196">
        <v>5.381</v>
      </c>
      <c r="I450" s="197"/>
      <c r="J450" s="198">
        <f>ROUND(I450*H450,2)</f>
        <v>0</v>
      </c>
      <c r="K450" s="194" t="s">
        <v>466</v>
      </c>
      <c r="L450" s="60"/>
      <c r="M450" s="199" t="s">
        <v>22</v>
      </c>
      <c r="N450" s="205" t="s">
        <v>46</v>
      </c>
      <c r="O450" s="41"/>
      <c r="P450" s="206">
        <f>O450*H450</f>
        <v>0</v>
      </c>
      <c r="Q450" s="206">
        <v>1.05306</v>
      </c>
      <c r="R450" s="206">
        <f>Q450*H450</f>
        <v>5.6665158600000005</v>
      </c>
      <c r="S450" s="206">
        <v>0</v>
      </c>
      <c r="T450" s="207">
        <f>S450*H450</f>
        <v>0</v>
      </c>
      <c r="AR450" s="23" t="s">
        <v>266</v>
      </c>
      <c r="AT450" s="23" t="s">
        <v>208</v>
      </c>
      <c r="AU450" s="23" t="s">
        <v>84</v>
      </c>
      <c r="AY450" s="23" t="s">
        <v>205</v>
      </c>
      <c r="BE450" s="204">
        <f>IF(N450="základní",J450,0)</f>
        <v>0</v>
      </c>
      <c r="BF450" s="204">
        <f>IF(N450="snížená",J450,0)</f>
        <v>0</v>
      </c>
      <c r="BG450" s="204">
        <f>IF(N450="zákl. přenesená",J450,0)</f>
        <v>0</v>
      </c>
      <c r="BH450" s="204">
        <f>IF(N450="sníž. přenesená",J450,0)</f>
        <v>0</v>
      </c>
      <c r="BI450" s="204">
        <f>IF(N450="nulová",J450,0)</f>
        <v>0</v>
      </c>
      <c r="BJ450" s="23" t="s">
        <v>24</v>
      </c>
      <c r="BK450" s="204">
        <f>ROUND(I450*H450,2)</f>
        <v>0</v>
      </c>
      <c r="BL450" s="23" t="s">
        <v>266</v>
      </c>
      <c r="BM450" s="23" t="s">
        <v>1121</v>
      </c>
    </row>
    <row r="451" spans="2:51" s="12" customFormat="1" ht="13.5">
      <c r="B451" s="220"/>
      <c r="C451" s="221"/>
      <c r="D451" s="222" t="s">
        <v>255</v>
      </c>
      <c r="E451" s="223" t="s">
        <v>22</v>
      </c>
      <c r="F451" s="224" t="s">
        <v>1122</v>
      </c>
      <c r="G451" s="221"/>
      <c r="H451" s="225">
        <v>5.381</v>
      </c>
      <c r="I451" s="226"/>
      <c r="J451" s="221"/>
      <c r="K451" s="221"/>
      <c r="L451" s="227"/>
      <c r="M451" s="228"/>
      <c r="N451" s="229"/>
      <c r="O451" s="229"/>
      <c r="P451" s="229"/>
      <c r="Q451" s="229"/>
      <c r="R451" s="229"/>
      <c r="S451" s="229"/>
      <c r="T451" s="230"/>
      <c r="AT451" s="231" t="s">
        <v>255</v>
      </c>
      <c r="AU451" s="231" t="s">
        <v>84</v>
      </c>
      <c r="AV451" s="12" t="s">
        <v>84</v>
      </c>
      <c r="AW451" s="12" t="s">
        <v>39</v>
      </c>
      <c r="AX451" s="12" t="s">
        <v>24</v>
      </c>
      <c r="AY451" s="231" t="s">
        <v>205</v>
      </c>
    </row>
    <row r="452" spans="2:65" s="1" customFormat="1" ht="22.5" customHeight="1">
      <c r="B452" s="40"/>
      <c r="C452" s="192" t="s">
        <v>1123</v>
      </c>
      <c r="D452" s="192" t="s">
        <v>208</v>
      </c>
      <c r="E452" s="193" t="s">
        <v>1119</v>
      </c>
      <c r="F452" s="194" t="s">
        <v>1120</v>
      </c>
      <c r="G452" s="195" t="s">
        <v>485</v>
      </c>
      <c r="H452" s="196">
        <v>0.237</v>
      </c>
      <c r="I452" s="197"/>
      <c r="J452" s="198">
        <f>ROUND(I452*H452,2)</f>
        <v>0</v>
      </c>
      <c r="K452" s="194" t="s">
        <v>466</v>
      </c>
      <c r="L452" s="60"/>
      <c r="M452" s="199" t="s">
        <v>22</v>
      </c>
      <c r="N452" s="205" t="s">
        <v>46</v>
      </c>
      <c r="O452" s="41"/>
      <c r="P452" s="206">
        <f>O452*H452</f>
        <v>0</v>
      </c>
      <c r="Q452" s="206">
        <v>1.05306</v>
      </c>
      <c r="R452" s="206">
        <f>Q452*H452</f>
        <v>0.24957522000000001</v>
      </c>
      <c r="S452" s="206">
        <v>0</v>
      </c>
      <c r="T452" s="207">
        <f>S452*H452</f>
        <v>0</v>
      </c>
      <c r="AR452" s="23" t="s">
        <v>266</v>
      </c>
      <c r="AT452" s="23" t="s">
        <v>208</v>
      </c>
      <c r="AU452" s="23" t="s">
        <v>84</v>
      </c>
      <c r="AY452" s="23" t="s">
        <v>205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23" t="s">
        <v>24</v>
      </c>
      <c r="BK452" s="204">
        <f>ROUND(I452*H452,2)</f>
        <v>0</v>
      </c>
      <c r="BL452" s="23" t="s">
        <v>266</v>
      </c>
      <c r="BM452" s="23" t="s">
        <v>1124</v>
      </c>
    </row>
    <row r="453" spans="2:51" s="12" customFormat="1" ht="13.5">
      <c r="B453" s="220"/>
      <c r="C453" s="221"/>
      <c r="D453" s="222" t="s">
        <v>255</v>
      </c>
      <c r="E453" s="223" t="s">
        <v>22</v>
      </c>
      <c r="F453" s="224" t="s">
        <v>1125</v>
      </c>
      <c r="G453" s="221"/>
      <c r="H453" s="225">
        <v>0.237</v>
      </c>
      <c r="I453" s="226"/>
      <c r="J453" s="221"/>
      <c r="K453" s="221"/>
      <c r="L453" s="227"/>
      <c r="M453" s="228"/>
      <c r="N453" s="229"/>
      <c r="O453" s="229"/>
      <c r="P453" s="229"/>
      <c r="Q453" s="229"/>
      <c r="R453" s="229"/>
      <c r="S453" s="229"/>
      <c r="T453" s="230"/>
      <c r="AT453" s="231" t="s">
        <v>255</v>
      </c>
      <c r="AU453" s="231" t="s">
        <v>84</v>
      </c>
      <c r="AV453" s="12" t="s">
        <v>84</v>
      </c>
      <c r="AW453" s="12" t="s">
        <v>39</v>
      </c>
      <c r="AX453" s="12" t="s">
        <v>24</v>
      </c>
      <c r="AY453" s="231" t="s">
        <v>205</v>
      </c>
    </row>
    <row r="454" spans="2:65" s="1" customFormat="1" ht="22.5" customHeight="1">
      <c r="B454" s="40"/>
      <c r="C454" s="192" t="s">
        <v>1126</v>
      </c>
      <c r="D454" s="192" t="s">
        <v>208</v>
      </c>
      <c r="E454" s="193" t="s">
        <v>1127</v>
      </c>
      <c r="F454" s="194" t="s">
        <v>1128</v>
      </c>
      <c r="G454" s="195" t="s">
        <v>494</v>
      </c>
      <c r="H454" s="196">
        <v>84.2</v>
      </c>
      <c r="I454" s="197"/>
      <c r="J454" s="198">
        <f>ROUND(I454*H454,2)</f>
        <v>0</v>
      </c>
      <c r="K454" s="194" t="s">
        <v>466</v>
      </c>
      <c r="L454" s="60"/>
      <c r="M454" s="199" t="s">
        <v>22</v>
      </c>
      <c r="N454" s="205" t="s">
        <v>46</v>
      </c>
      <c r="O454" s="41"/>
      <c r="P454" s="206">
        <f>O454*H454</f>
        <v>0</v>
      </c>
      <c r="Q454" s="206">
        <v>0.084</v>
      </c>
      <c r="R454" s="206">
        <f>Q454*H454</f>
        <v>7.072800000000001</v>
      </c>
      <c r="S454" s="206">
        <v>0</v>
      </c>
      <c r="T454" s="207">
        <f>S454*H454</f>
        <v>0</v>
      </c>
      <c r="AR454" s="23" t="s">
        <v>266</v>
      </c>
      <c r="AT454" s="23" t="s">
        <v>208</v>
      </c>
      <c r="AU454" s="23" t="s">
        <v>84</v>
      </c>
      <c r="AY454" s="23" t="s">
        <v>205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23" t="s">
        <v>24</v>
      </c>
      <c r="BK454" s="204">
        <f>ROUND(I454*H454,2)</f>
        <v>0</v>
      </c>
      <c r="BL454" s="23" t="s">
        <v>266</v>
      </c>
      <c r="BM454" s="23" t="s">
        <v>1129</v>
      </c>
    </row>
    <row r="455" spans="2:51" s="12" customFormat="1" ht="13.5">
      <c r="B455" s="220"/>
      <c r="C455" s="221"/>
      <c r="D455" s="222" t="s">
        <v>255</v>
      </c>
      <c r="E455" s="223" t="s">
        <v>22</v>
      </c>
      <c r="F455" s="224" t="s">
        <v>1130</v>
      </c>
      <c r="G455" s="221"/>
      <c r="H455" s="225">
        <v>84.2</v>
      </c>
      <c r="I455" s="226"/>
      <c r="J455" s="221"/>
      <c r="K455" s="221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255</v>
      </c>
      <c r="AU455" s="231" t="s">
        <v>84</v>
      </c>
      <c r="AV455" s="12" t="s">
        <v>84</v>
      </c>
      <c r="AW455" s="12" t="s">
        <v>39</v>
      </c>
      <c r="AX455" s="12" t="s">
        <v>24</v>
      </c>
      <c r="AY455" s="231" t="s">
        <v>205</v>
      </c>
    </row>
    <row r="456" spans="2:65" s="1" customFormat="1" ht="22.5" customHeight="1">
      <c r="B456" s="40"/>
      <c r="C456" s="192" t="s">
        <v>1131</v>
      </c>
      <c r="D456" s="192" t="s">
        <v>208</v>
      </c>
      <c r="E456" s="193" t="s">
        <v>1132</v>
      </c>
      <c r="F456" s="194" t="s">
        <v>1133</v>
      </c>
      <c r="G456" s="195" t="s">
        <v>494</v>
      </c>
      <c r="H456" s="196">
        <v>2918.81</v>
      </c>
      <c r="I456" s="197"/>
      <c r="J456" s="198">
        <f>ROUND(I456*H456,2)</f>
        <v>0</v>
      </c>
      <c r="K456" s="194" t="s">
        <v>466</v>
      </c>
      <c r="L456" s="60"/>
      <c r="M456" s="199" t="s">
        <v>22</v>
      </c>
      <c r="N456" s="205" t="s">
        <v>46</v>
      </c>
      <c r="O456" s="41"/>
      <c r="P456" s="206">
        <f>O456*H456</f>
        <v>0</v>
      </c>
      <c r="Q456" s="206">
        <v>0.00012</v>
      </c>
      <c r="R456" s="206">
        <f>Q456*H456</f>
        <v>0.3502572</v>
      </c>
      <c r="S456" s="206">
        <v>0</v>
      </c>
      <c r="T456" s="207">
        <f>S456*H456</f>
        <v>0</v>
      </c>
      <c r="AR456" s="23" t="s">
        <v>266</v>
      </c>
      <c r="AT456" s="23" t="s">
        <v>208</v>
      </c>
      <c r="AU456" s="23" t="s">
        <v>84</v>
      </c>
      <c r="AY456" s="23" t="s">
        <v>205</v>
      </c>
      <c r="BE456" s="204">
        <f>IF(N456="základní",J456,0)</f>
        <v>0</v>
      </c>
      <c r="BF456" s="204">
        <f>IF(N456="snížená",J456,0)</f>
        <v>0</v>
      </c>
      <c r="BG456" s="204">
        <f>IF(N456="zákl. přenesená",J456,0)</f>
        <v>0</v>
      </c>
      <c r="BH456" s="204">
        <f>IF(N456="sníž. přenesená",J456,0)</f>
        <v>0</v>
      </c>
      <c r="BI456" s="204">
        <f>IF(N456="nulová",J456,0)</f>
        <v>0</v>
      </c>
      <c r="BJ456" s="23" t="s">
        <v>24</v>
      </c>
      <c r="BK456" s="204">
        <f>ROUND(I456*H456,2)</f>
        <v>0</v>
      </c>
      <c r="BL456" s="23" t="s">
        <v>266</v>
      </c>
      <c r="BM456" s="23" t="s">
        <v>1134</v>
      </c>
    </row>
    <row r="457" spans="2:51" s="12" customFormat="1" ht="13.5">
      <c r="B457" s="220"/>
      <c r="C457" s="221"/>
      <c r="D457" s="222" t="s">
        <v>255</v>
      </c>
      <c r="E457" s="223" t="s">
        <v>22</v>
      </c>
      <c r="F457" s="224" t="s">
        <v>1135</v>
      </c>
      <c r="G457" s="221"/>
      <c r="H457" s="225">
        <v>2918.81</v>
      </c>
      <c r="I457" s="226"/>
      <c r="J457" s="221"/>
      <c r="K457" s="221"/>
      <c r="L457" s="227"/>
      <c r="M457" s="228"/>
      <c r="N457" s="229"/>
      <c r="O457" s="229"/>
      <c r="P457" s="229"/>
      <c r="Q457" s="229"/>
      <c r="R457" s="229"/>
      <c r="S457" s="229"/>
      <c r="T457" s="230"/>
      <c r="AT457" s="231" t="s">
        <v>255</v>
      </c>
      <c r="AU457" s="231" t="s">
        <v>84</v>
      </c>
      <c r="AV457" s="12" t="s">
        <v>84</v>
      </c>
      <c r="AW457" s="12" t="s">
        <v>39</v>
      </c>
      <c r="AX457" s="12" t="s">
        <v>24</v>
      </c>
      <c r="AY457" s="231" t="s">
        <v>205</v>
      </c>
    </row>
    <row r="458" spans="2:65" s="1" customFormat="1" ht="22.5" customHeight="1">
      <c r="B458" s="40"/>
      <c r="C458" s="192" t="s">
        <v>1136</v>
      </c>
      <c r="D458" s="192" t="s">
        <v>208</v>
      </c>
      <c r="E458" s="193" t="s">
        <v>1137</v>
      </c>
      <c r="F458" s="194" t="s">
        <v>1138</v>
      </c>
      <c r="G458" s="195" t="s">
        <v>500</v>
      </c>
      <c r="H458" s="196">
        <v>2764.231</v>
      </c>
      <c r="I458" s="197"/>
      <c r="J458" s="198">
        <f>ROUND(I458*H458,2)</f>
        <v>0</v>
      </c>
      <c r="K458" s="194" t="s">
        <v>466</v>
      </c>
      <c r="L458" s="60"/>
      <c r="M458" s="199" t="s">
        <v>22</v>
      </c>
      <c r="N458" s="205" t="s">
        <v>46</v>
      </c>
      <c r="O458" s="41"/>
      <c r="P458" s="206">
        <f>O458*H458</f>
        <v>0</v>
      </c>
      <c r="Q458" s="206">
        <v>6E-05</v>
      </c>
      <c r="R458" s="206">
        <f>Q458*H458</f>
        <v>0.16585386000000002</v>
      </c>
      <c r="S458" s="206">
        <v>0</v>
      </c>
      <c r="T458" s="207">
        <f>S458*H458</f>
        <v>0</v>
      </c>
      <c r="AR458" s="23" t="s">
        <v>266</v>
      </c>
      <c r="AT458" s="23" t="s">
        <v>208</v>
      </c>
      <c r="AU458" s="23" t="s">
        <v>84</v>
      </c>
      <c r="AY458" s="23" t="s">
        <v>205</v>
      </c>
      <c r="BE458" s="204">
        <f>IF(N458="základní",J458,0)</f>
        <v>0</v>
      </c>
      <c r="BF458" s="204">
        <f>IF(N458="snížená",J458,0)</f>
        <v>0</v>
      </c>
      <c r="BG458" s="204">
        <f>IF(N458="zákl. přenesená",J458,0)</f>
        <v>0</v>
      </c>
      <c r="BH458" s="204">
        <f>IF(N458="sníž. přenesená",J458,0)</f>
        <v>0</v>
      </c>
      <c r="BI458" s="204">
        <f>IF(N458="nulová",J458,0)</f>
        <v>0</v>
      </c>
      <c r="BJ458" s="23" t="s">
        <v>24</v>
      </c>
      <c r="BK458" s="204">
        <f>ROUND(I458*H458,2)</f>
        <v>0</v>
      </c>
      <c r="BL458" s="23" t="s">
        <v>266</v>
      </c>
      <c r="BM458" s="23" t="s">
        <v>1139</v>
      </c>
    </row>
    <row r="459" spans="2:51" s="12" customFormat="1" ht="13.5">
      <c r="B459" s="220"/>
      <c r="C459" s="221"/>
      <c r="D459" s="222" t="s">
        <v>255</v>
      </c>
      <c r="E459" s="223" t="s">
        <v>22</v>
      </c>
      <c r="F459" s="224" t="s">
        <v>1140</v>
      </c>
      <c r="G459" s="221"/>
      <c r="H459" s="225">
        <v>2764.231</v>
      </c>
      <c r="I459" s="226"/>
      <c r="J459" s="221"/>
      <c r="K459" s="221"/>
      <c r="L459" s="227"/>
      <c r="M459" s="228"/>
      <c r="N459" s="229"/>
      <c r="O459" s="229"/>
      <c r="P459" s="229"/>
      <c r="Q459" s="229"/>
      <c r="R459" s="229"/>
      <c r="S459" s="229"/>
      <c r="T459" s="230"/>
      <c r="AT459" s="231" t="s">
        <v>255</v>
      </c>
      <c r="AU459" s="231" t="s">
        <v>84</v>
      </c>
      <c r="AV459" s="12" t="s">
        <v>84</v>
      </c>
      <c r="AW459" s="12" t="s">
        <v>39</v>
      </c>
      <c r="AX459" s="12" t="s">
        <v>24</v>
      </c>
      <c r="AY459" s="231" t="s">
        <v>205</v>
      </c>
    </row>
    <row r="460" spans="2:65" s="1" customFormat="1" ht="22.5" customHeight="1">
      <c r="B460" s="40"/>
      <c r="C460" s="192" t="s">
        <v>1141</v>
      </c>
      <c r="D460" s="192" t="s">
        <v>208</v>
      </c>
      <c r="E460" s="193" t="s">
        <v>1142</v>
      </c>
      <c r="F460" s="194" t="s">
        <v>1143</v>
      </c>
      <c r="G460" s="195" t="s">
        <v>465</v>
      </c>
      <c r="H460" s="196">
        <v>130.758</v>
      </c>
      <c r="I460" s="197"/>
      <c r="J460" s="198">
        <f>ROUND(I460*H460,2)</f>
        <v>0</v>
      </c>
      <c r="K460" s="194" t="s">
        <v>466</v>
      </c>
      <c r="L460" s="60"/>
      <c r="M460" s="199" t="s">
        <v>22</v>
      </c>
      <c r="N460" s="205" t="s">
        <v>46</v>
      </c>
      <c r="O460" s="41"/>
      <c r="P460" s="206">
        <f>O460*H460</f>
        <v>0</v>
      </c>
      <c r="Q460" s="206">
        <v>2.16</v>
      </c>
      <c r="R460" s="206">
        <f>Q460*H460</f>
        <v>282.43728000000004</v>
      </c>
      <c r="S460" s="206">
        <v>0</v>
      </c>
      <c r="T460" s="207">
        <f>S460*H460</f>
        <v>0</v>
      </c>
      <c r="AR460" s="23" t="s">
        <v>266</v>
      </c>
      <c r="AT460" s="23" t="s">
        <v>208</v>
      </c>
      <c r="AU460" s="23" t="s">
        <v>84</v>
      </c>
      <c r="AY460" s="23" t="s">
        <v>205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3" t="s">
        <v>24</v>
      </c>
      <c r="BK460" s="204">
        <f>ROUND(I460*H460,2)</f>
        <v>0</v>
      </c>
      <c r="BL460" s="23" t="s">
        <v>266</v>
      </c>
      <c r="BM460" s="23" t="s">
        <v>1144</v>
      </c>
    </row>
    <row r="461" spans="2:51" s="12" customFormat="1" ht="13.5">
      <c r="B461" s="220"/>
      <c r="C461" s="221"/>
      <c r="D461" s="210" t="s">
        <v>255</v>
      </c>
      <c r="E461" s="232" t="s">
        <v>22</v>
      </c>
      <c r="F461" s="233" t="s">
        <v>1145</v>
      </c>
      <c r="G461" s="221"/>
      <c r="H461" s="234">
        <v>31.008</v>
      </c>
      <c r="I461" s="226"/>
      <c r="J461" s="221"/>
      <c r="K461" s="221"/>
      <c r="L461" s="227"/>
      <c r="M461" s="228"/>
      <c r="N461" s="229"/>
      <c r="O461" s="229"/>
      <c r="P461" s="229"/>
      <c r="Q461" s="229"/>
      <c r="R461" s="229"/>
      <c r="S461" s="229"/>
      <c r="T461" s="230"/>
      <c r="AT461" s="231" t="s">
        <v>255</v>
      </c>
      <c r="AU461" s="231" t="s">
        <v>84</v>
      </c>
      <c r="AV461" s="12" t="s">
        <v>84</v>
      </c>
      <c r="AW461" s="12" t="s">
        <v>39</v>
      </c>
      <c r="AX461" s="12" t="s">
        <v>75</v>
      </c>
      <c r="AY461" s="231" t="s">
        <v>205</v>
      </c>
    </row>
    <row r="462" spans="2:51" s="12" customFormat="1" ht="13.5">
      <c r="B462" s="220"/>
      <c r="C462" s="221"/>
      <c r="D462" s="210" t="s">
        <v>255</v>
      </c>
      <c r="E462" s="232" t="s">
        <v>22</v>
      </c>
      <c r="F462" s="233" t="s">
        <v>1146</v>
      </c>
      <c r="G462" s="221"/>
      <c r="H462" s="234">
        <v>99.75</v>
      </c>
      <c r="I462" s="226"/>
      <c r="J462" s="221"/>
      <c r="K462" s="221"/>
      <c r="L462" s="227"/>
      <c r="M462" s="228"/>
      <c r="N462" s="229"/>
      <c r="O462" s="229"/>
      <c r="P462" s="229"/>
      <c r="Q462" s="229"/>
      <c r="R462" s="229"/>
      <c r="S462" s="229"/>
      <c r="T462" s="230"/>
      <c r="AT462" s="231" t="s">
        <v>255</v>
      </c>
      <c r="AU462" s="231" t="s">
        <v>84</v>
      </c>
      <c r="AV462" s="12" t="s">
        <v>84</v>
      </c>
      <c r="AW462" s="12" t="s">
        <v>39</v>
      </c>
      <c r="AX462" s="12" t="s">
        <v>75</v>
      </c>
      <c r="AY462" s="231" t="s">
        <v>205</v>
      </c>
    </row>
    <row r="463" spans="2:51" s="13" customFormat="1" ht="13.5">
      <c r="B463" s="248"/>
      <c r="C463" s="249"/>
      <c r="D463" s="222" t="s">
        <v>255</v>
      </c>
      <c r="E463" s="250" t="s">
        <v>22</v>
      </c>
      <c r="F463" s="251" t="s">
        <v>568</v>
      </c>
      <c r="G463" s="249"/>
      <c r="H463" s="252">
        <v>130.758</v>
      </c>
      <c r="I463" s="253"/>
      <c r="J463" s="249"/>
      <c r="K463" s="249"/>
      <c r="L463" s="254"/>
      <c r="M463" s="255"/>
      <c r="N463" s="256"/>
      <c r="O463" s="256"/>
      <c r="P463" s="256"/>
      <c r="Q463" s="256"/>
      <c r="R463" s="256"/>
      <c r="S463" s="256"/>
      <c r="T463" s="257"/>
      <c r="AT463" s="258" t="s">
        <v>255</v>
      </c>
      <c r="AU463" s="258" t="s">
        <v>84</v>
      </c>
      <c r="AV463" s="13" t="s">
        <v>266</v>
      </c>
      <c r="AW463" s="13" t="s">
        <v>39</v>
      </c>
      <c r="AX463" s="13" t="s">
        <v>24</v>
      </c>
      <c r="AY463" s="258" t="s">
        <v>205</v>
      </c>
    </row>
    <row r="464" spans="2:65" s="1" customFormat="1" ht="31.5" customHeight="1">
      <c r="B464" s="40"/>
      <c r="C464" s="192" t="s">
        <v>1147</v>
      </c>
      <c r="D464" s="192" t="s">
        <v>208</v>
      </c>
      <c r="E464" s="193" t="s">
        <v>1148</v>
      </c>
      <c r="F464" s="194" t="s">
        <v>1149</v>
      </c>
      <c r="G464" s="195" t="s">
        <v>494</v>
      </c>
      <c r="H464" s="196">
        <v>208.49</v>
      </c>
      <c r="I464" s="197"/>
      <c r="J464" s="198">
        <f>ROUND(I464*H464,2)</f>
        <v>0</v>
      </c>
      <c r="K464" s="194" t="s">
        <v>466</v>
      </c>
      <c r="L464" s="60"/>
      <c r="M464" s="199" t="s">
        <v>22</v>
      </c>
      <c r="N464" s="205" t="s">
        <v>46</v>
      </c>
      <c r="O464" s="41"/>
      <c r="P464" s="206">
        <f>O464*H464</f>
        <v>0</v>
      </c>
      <c r="Q464" s="206">
        <v>0.00188</v>
      </c>
      <c r="R464" s="206">
        <f>Q464*H464</f>
        <v>0.3919612</v>
      </c>
      <c r="S464" s="206">
        <v>0</v>
      </c>
      <c r="T464" s="207">
        <f>S464*H464</f>
        <v>0</v>
      </c>
      <c r="AR464" s="23" t="s">
        <v>266</v>
      </c>
      <c r="AT464" s="23" t="s">
        <v>208</v>
      </c>
      <c r="AU464" s="23" t="s">
        <v>84</v>
      </c>
      <c r="AY464" s="23" t="s">
        <v>205</v>
      </c>
      <c r="BE464" s="204">
        <f>IF(N464="základní",J464,0)</f>
        <v>0</v>
      </c>
      <c r="BF464" s="204">
        <f>IF(N464="snížená",J464,0)</f>
        <v>0</v>
      </c>
      <c r="BG464" s="204">
        <f>IF(N464="zákl. přenesená",J464,0)</f>
        <v>0</v>
      </c>
      <c r="BH464" s="204">
        <f>IF(N464="sníž. přenesená",J464,0)</f>
        <v>0</v>
      </c>
      <c r="BI464" s="204">
        <f>IF(N464="nulová",J464,0)</f>
        <v>0</v>
      </c>
      <c r="BJ464" s="23" t="s">
        <v>24</v>
      </c>
      <c r="BK464" s="204">
        <f>ROUND(I464*H464,2)</f>
        <v>0</v>
      </c>
      <c r="BL464" s="23" t="s">
        <v>266</v>
      </c>
      <c r="BM464" s="23" t="s">
        <v>1150</v>
      </c>
    </row>
    <row r="465" spans="2:51" s="12" customFormat="1" ht="13.5">
      <c r="B465" s="220"/>
      <c r="C465" s="221"/>
      <c r="D465" s="222" t="s">
        <v>255</v>
      </c>
      <c r="E465" s="223" t="s">
        <v>22</v>
      </c>
      <c r="F465" s="224" t="s">
        <v>1151</v>
      </c>
      <c r="G465" s="221"/>
      <c r="H465" s="225">
        <v>208.49</v>
      </c>
      <c r="I465" s="226"/>
      <c r="J465" s="221"/>
      <c r="K465" s="221"/>
      <c r="L465" s="227"/>
      <c r="M465" s="228"/>
      <c r="N465" s="229"/>
      <c r="O465" s="229"/>
      <c r="P465" s="229"/>
      <c r="Q465" s="229"/>
      <c r="R465" s="229"/>
      <c r="S465" s="229"/>
      <c r="T465" s="230"/>
      <c r="AT465" s="231" t="s">
        <v>255</v>
      </c>
      <c r="AU465" s="231" t="s">
        <v>84</v>
      </c>
      <c r="AV465" s="12" t="s">
        <v>84</v>
      </c>
      <c r="AW465" s="12" t="s">
        <v>39</v>
      </c>
      <c r="AX465" s="12" t="s">
        <v>24</v>
      </c>
      <c r="AY465" s="231" t="s">
        <v>205</v>
      </c>
    </row>
    <row r="466" spans="2:65" s="1" customFormat="1" ht="22.5" customHeight="1">
      <c r="B466" s="40"/>
      <c r="C466" s="238" t="s">
        <v>1152</v>
      </c>
      <c r="D466" s="238" t="s">
        <v>202</v>
      </c>
      <c r="E466" s="239" t="s">
        <v>1153</v>
      </c>
      <c r="F466" s="240" t="s">
        <v>1154</v>
      </c>
      <c r="G466" s="241" t="s">
        <v>494</v>
      </c>
      <c r="H466" s="242">
        <v>212.66</v>
      </c>
      <c r="I466" s="243"/>
      <c r="J466" s="244">
        <f>ROUND(I466*H466,2)</f>
        <v>0</v>
      </c>
      <c r="K466" s="240" t="s">
        <v>466</v>
      </c>
      <c r="L466" s="245"/>
      <c r="M466" s="246" t="s">
        <v>22</v>
      </c>
      <c r="N466" s="247" t="s">
        <v>46</v>
      </c>
      <c r="O466" s="41"/>
      <c r="P466" s="206">
        <f>O466*H466</f>
        <v>0</v>
      </c>
      <c r="Q466" s="206">
        <v>0.12</v>
      </c>
      <c r="R466" s="206">
        <f>Q466*H466</f>
        <v>25.519199999999998</v>
      </c>
      <c r="S466" s="206">
        <v>0</v>
      </c>
      <c r="T466" s="207">
        <f>S466*H466</f>
        <v>0</v>
      </c>
      <c r="AR466" s="23" t="s">
        <v>286</v>
      </c>
      <c r="AT466" s="23" t="s">
        <v>202</v>
      </c>
      <c r="AU466" s="23" t="s">
        <v>84</v>
      </c>
      <c r="AY466" s="23" t="s">
        <v>205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3" t="s">
        <v>24</v>
      </c>
      <c r="BK466" s="204">
        <f>ROUND(I466*H466,2)</f>
        <v>0</v>
      </c>
      <c r="BL466" s="23" t="s">
        <v>266</v>
      </c>
      <c r="BM466" s="23" t="s">
        <v>1155</v>
      </c>
    </row>
    <row r="467" spans="2:51" s="12" customFormat="1" ht="13.5">
      <c r="B467" s="220"/>
      <c r="C467" s="221"/>
      <c r="D467" s="210" t="s">
        <v>255</v>
      </c>
      <c r="E467" s="221"/>
      <c r="F467" s="233" t="s">
        <v>1156</v>
      </c>
      <c r="G467" s="221"/>
      <c r="H467" s="234">
        <v>212.66</v>
      </c>
      <c r="I467" s="226"/>
      <c r="J467" s="221"/>
      <c r="K467" s="221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255</v>
      </c>
      <c r="AU467" s="231" t="s">
        <v>84</v>
      </c>
      <c r="AV467" s="12" t="s">
        <v>84</v>
      </c>
      <c r="AW467" s="12" t="s">
        <v>6</v>
      </c>
      <c r="AX467" s="12" t="s">
        <v>24</v>
      </c>
      <c r="AY467" s="231" t="s">
        <v>205</v>
      </c>
    </row>
    <row r="468" spans="2:63" s="10" customFormat="1" ht="29.85" customHeight="1">
      <c r="B468" s="175"/>
      <c r="C468" s="176"/>
      <c r="D468" s="189" t="s">
        <v>74</v>
      </c>
      <c r="E468" s="190" t="s">
        <v>291</v>
      </c>
      <c r="F468" s="190" t="s">
        <v>1157</v>
      </c>
      <c r="G468" s="176"/>
      <c r="H468" s="176"/>
      <c r="I468" s="179"/>
      <c r="J468" s="191">
        <f>BK468</f>
        <v>0</v>
      </c>
      <c r="K468" s="176"/>
      <c r="L468" s="181"/>
      <c r="M468" s="182"/>
      <c r="N468" s="183"/>
      <c r="O468" s="183"/>
      <c r="P468" s="184">
        <f>SUM(P469:P569)</f>
        <v>0</v>
      </c>
      <c r="Q468" s="183"/>
      <c r="R468" s="184">
        <f>SUM(R469:R569)</f>
        <v>0.8385896000000002</v>
      </c>
      <c r="S468" s="183"/>
      <c r="T468" s="185">
        <f>SUM(T469:T569)</f>
        <v>3310.362687</v>
      </c>
      <c r="AR468" s="186" t="s">
        <v>24</v>
      </c>
      <c r="AT468" s="187" t="s">
        <v>74</v>
      </c>
      <c r="AU468" s="187" t="s">
        <v>24</v>
      </c>
      <c r="AY468" s="186" t="s">
        <v>205</v>
      </c>
      <c r="BK468" s="188">
        <f>SUM(BK469:BK569)</f>
        <v>0</v>
      </c>
    </row>
    <row r="469" spans="2:65" s="1" customFormat="1" ht="31.5" customHeight="1">
      <c r="B469" s="40"/>
      <c r="C469" s="192" t="s">
        <v>1158</v>
      </c>
      <c r="D469" s="192" t="s">
        <v>208</v>
      </c>
      <c r="E469" s="193" t="s">
        <v>1159</v>
      </c>
      <c r="F469" s="194" t="s">
        <v>1160</v>
      </c>
      <c r="G469" s="195" t="s">
        <v>494</v>
      </c>
      <c r="H469" s="196">
        <v>3443.148</v>
      </c>
      <c r="I469" s="197"/>
      <c r="J469" s="198">
        <f>ROUND(I469*H469,2)</f>
        <v>0</v>
      </c>
      <c r="K469" s="194" t="s">
        <v>466</v>
      </c>
      <c r="L469" s="60"/>
      <c r="M469" s="199" t="s">
        <v>22</v>
      </c>
      <c r="N469" s="205" t="s">
        <v>46</v>
      </c>
      <c r="O469" s="41"/>
      <c r="P469" s="206">
        <f>O469*H469</f>
        <v>0</v>
      </c>
      <c r="Q469" s="206">
        <v>0</v>
      </c>
      <c r="R469" s="206">
        <f>Q469*H469</f>
        <v>0</v>
      </c>
      <c r="S469" s="206">
        <v>0</v>
      </c>
      <c r="T469" s="207">
        <f>S469*H469</f>
        <v>0</v>
      </c>
      <c r="AR469" s="23" t="s">
        <v>266</v>
      </c>
      <c r="AT469" s="23" t="s">
        <v>208</v>
      </c>
      <c r="AU469" s="23" t="s">
        <v>84</v>
      </c>
      <c r="AY469" s="23" t="s">
        <v>205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23" t="s">
        <v>24</v>
      </c>
      <c r="BK469" s="204">
        <f>ROUND(I469*H469,2)</f>
        <v>0</v>
      </c>
      <c r="BL469" s="23" t="s">
        <v>266</v>
      </c>
      <c r="BM469" s="23" t="s">
        <v>1161</v>
      </c>
    </row>
    <row r="470" spans="2:51" s="12" customFormat="1" ht="13.5">
      <c r="B470" s="220"/>
      <c r="C470" s="221"/>
      <c r="D470" s="222" t="s">
        <v>255</v>
      </c>
      <c r="E470" s="223" t="s">
        <v>22</v>
      </c>
      <c r="F470" s="224" t="s">
        <v>1162</v>
      </c>
      <c r="G470" s="221"/>
      <c r="H470" s="225">
        <v>3443.148</v>
      </c>
      <c r="I470" s="226"/>
      <c r="J470" s="221"/>
      <c r="K470" s="221"/>
      <c r="L470" s="227"/>
      <c r="M470" s="228"/>
      <c r="N470" s="229"/>
      <c r="O470" s="229"/>
      <c r="P470" s="229"/>
      <c r="Q470" s="229"/>
      <c r="R470" s="229"/>
      <c r="S470" s="229"/>
      <c r="T470" s="230"/>
      <c r="AT470" s="231" t="s">
        <v>255</v>
      </c>
      <c r="AU470" s="231" t="s">
        <v>84</v>
      </c>
      <c r="AV470" s="12" t="s">
        <v>84</v>
      </c>
      <c r="AW470" s="12" t="s">
        <v>39</v>
      </c>
      <c r="AX470" s="12" t="s">
        <v>24</v>
      </c>
      <c r="AY470" s="231" t="s">
        <v>205</v>
      </c>
    </row>
    <row r="471" spans="2:65" s="1" customFormat="1" ht="31.5" customHeight="1">
      <c r="B471" s="40"/>
      <c r="C471" s="192" t="s">
        <v>1163</v>
      </c>
      <c r="D471" s="192" t="s">
        <v>208</v>
      </c>
      <c r="E471" s="193" t="s">
        <v>1164</v>
      </c>
      <c r="F471" s="194" t="s">
        <v>1165</v>
      </c>
      <c r="G471" s="195" t="s">
        <v>494</v>
      </c>
      <c r="H471" s="196">
        <v>309883.32</v>
      </c>
      <c r="I471" s="197"/>
      <c r="J471" s="198">
        <f>ROUND(I471*H471,2)</f>
        <v>0</v>
      </c>
      <c r="K471" s="194" t="s">
        <v>466</v>
      </c>
      <c r="L471" s="60"/>
      <c r="M471" s="199" t="s">
        <v>22</v>
      </c>
      <c r="N471" s="205" t="s">
        <v>46</v>
      </c>
      <c r="O471" s="41"/>
      <c r="P471" s="206">
        <f>O471*H471</f>
        <v>0</v>
      </c>
      <c r="Q471" s="206">
        <v>0</v>
      </c>
      <c r="R471" s="206">
        <f>Q471*H471</f>
        <v>0</v>
      </c>
      <c r="S471" s="206">
        <v>0</v>
      </c>
      <c r="T471" s="207">
        <f>S471*H471</f>
        <v>0</v>
      </c>
      <c r="AR471" s="23" t="s">
        <v>266</v>
      </c>
      <c r="AT471" s="23" t="s">
        <v>208</v>
      </c>
      <c r="AU471" s="23" t="s">
        <v>84</v>
      </c>
      <c r="AY471" s="23" t="s">
        <v>205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23" t="s">
        <v>24</v>
      </c>
      <c r="BK471" s="204">
        <f>ROUND(I471*H471,2)</f>
        <v>0</v>
      </c>
      <c r="BL471" s="23" t="s">
        <v>266</v>
      </c>
      <c r="BM471" s="23" t="s">
        <v>1166</v>
      </c>
    </row>
    <row r="472" spans="2:51" s="12" customFormat="1" ht="13.5">
      <c r="B472" s="220"/>
      <c r="C472" s="221"/>
      <c r="D472" s="222" t="s">
        <v>255</v>
      </c>
      <c r="E472" s="223" t="s">
        <v>22</v>
      </c>
      <c r="F472" s="224" t="s">
        <v>1167</v>
      </c>
      <c r="G472" s="221"/>
      <c r="H472" s="225">
        <v>309883.32</v>
      </c>
      <c r="I472" s="226"/>
      <c r="J472" s="221"/>
      <c r="K472" s="221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255</v>
      </c>
      <c r="AU472" s="231" t="s">
        <v>84</v>
      </c>
      <c r="AV472" s="12" t="s">
        <v>84</v>
      </c>
      <c r="AW472" s="12" t="s">
        <v>39</v>
      </c>
      <c r="AX472" s="12" t="s">
        <v>24</v>
      </c>
      <c r="AY472" s="231" t="s">
        <v>205</v>
      </c>
    </row>
    <row r="473" spans="2:65" s="1" customFormat="1" ht="31.5" customHeight="1">
      <c r="B473" s="40"/>
      <c r="C473" s="192" t="s">
        <v>1168</v>
      </c>
      <c r="D473" s="192" t="s">
        <v>208</v>
      </c>
      <c r="E473" s="193" t="s">
        <v>1169</v>
      </c>
      <c r="F473" s="194" t="s">
        <v>1170</v>
      </c>
      <c r="G473" s="195" t="s">
        <v>494</v>
      </c>
      <c r="H473" s="196">
        <v>3443.148</v>
      </c>
      <c r="I473" s="197"/>
      <c r="J473" s="198">
        <f>ROUND(I473*H473,2)</f>
        <v>0</v>
      </c>
      <c r="K473" s="194" t="s">
        <v>466</v>
      </c>
      <c r="L473" s="60"/>
      <c r="M473" s="199" t="s">
        <v>22</v>
      </c>
      <c r="N473" s="205" t="s">
        <v>46</v>
      </c>
      <c r="O473" s="41"/>
      <c r="P473" s="206">
        <f>O473*H473</f>
        <v>0</v>
      </c>
      <c r="Q473" s="206">
        <v>0</v>
      </c>
      <c r="R473" s="206">
        <f>Q473*H473</f>
        <v>0</v>
      </c>
      <c r="S473" s="206">
        <v>0</v>
      </c>
      <c r="T473" s="207">
        <f>S473*H473</f>
        <v>0</v>
      </c>
      <c r="AR473" s="23" t="s">
        <v>266</v>
      </c>
      <c r="AT473" s="23" t="s">
        <v>208</v>
      </c>
      <c r="AU473" s="23" t="s">
        <v>84</v>
      </c>
      <c r="AY473" s="23" t="s">
        <v>205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23" t="s">
        <v>24</v>
      </c>
      <c r="BK473" s="204">
        <f>ROUND(I473*H473,2)</f>
        <v>0</v>
      </c>
      <c r="BL473" s="23" t="s">
        <v>266</v>
      </c>
      <c r="BM473" s="23" t="s">
        <v>1171</v>
      </c>
    </row>
    <row r="474" spans="2:51" s="12" customFormat="1" ht="13.5">
      <c r="B474" s="220"/>
      <c r="C474" s="221"/>
      <c r="D474" s="222" t="s">
        <v>255</v>
      </c>
      <c r="E474" s="223" t="s">
        <v>22</v>
      </c>
      <c r="F474" s="224" t="s">
        <v>1172</v>
      </c>
      <c r="G474" s="221"/>
      <c r="H474" s="225">
        <v>3443.148</v>
      </c>
      <c r="I474" s="226"/>
      <c r="J474" s="221"/>
      <c r="K474" s="221"/>
      <c r="L474" s="227"/>
      <c r="M474" s="228"/>
      <c r="N474" s="229"/>
      <c r="O474" s="229"/>
      <c r="P474" s="229"/>
      <c r="Q474" s="229"/>
      <c r="R474" s="229"/>
      <c r="S474" s="229"/>
      <c r="T474" s="230"/>
      <c r="AT474" s="231" t="s">
        <v>255</v>
      </c>
      <c r="AU474" s="231" t="s">
        <v>84</v>
      </c>
      <c r="AV474" s="12" t="s">
        <v>84</v>
      </c>
      <c r="AW474" s="12" t="s">
        <v>39</v>
      </c>
      <c r="AX474" s="12" t="s">
        <v>24</v>
      </c>
      <c r="AY474" s="231" t="s">
        <v>205</v>
      </c>
    </row>
    <row r="475" spans="2:65" s="1" customFormat="1" ht="22.5" customHeight="1">
      <c r="B475" s="40"/>
      <c r="C475" s="192" t="s">
        <v>1173</v>
      </c>
      <c r="D475" s="192" t="s">
        <v>208</v>
      </c>
      <c r="E475" s="193" t="s">
        <v>1174</v>
      </c>
      <c r="F475" s="194" t="s">
        <v>1175</v>
      </c>
      <c r="G475" s="195" t="s">
        <v>494</v>
      </c>
      <c r="H475" s="196">
        <v>3443.148</v>
      </c>
      <c r="I475" s="197"/>
      <c r="J475" s="198">
        <f>ROUND(I475*H475,2)</f>
        <v>0</v>
      </c>
      <c r="K475" s="194" t="s">
        <v>466</v>
      </c>
      <c r="L475" s="60"/>
      <c r="M475" s="199" t="s">
        <v>22</v>
      </c>
      <c r="N475" s="205" t="s">
        <v>46</v>
      </c>
      <c r="O475" s="41"/>
      <c r="P475" s="206">
        <f>O475*H475</f>
        <v>0</v>
      </c>
      <c r="Q475" s="206">
        <v>0</v>
      </c>
      <c r="R475" s="206">
        <f>Q475*H475</f>
        <v>0</v>
      </c>
      <c r="S475" s="206">
        <v>0</v>
      </c>
      <c r="T475" s="207">
        <f>S475*H475</f>
        <v>0</v>
      </c>
      <c r="AR475" s="23" t="s">
        <v>266</v>
      </c>
      <c r="AT475" s="23" t="s">
        <v>208</v>
      </c>
      <c r="AU475" s="23" t="s">
        <v>84</v>
      </c>
      <c r="AY475" s="23" t="s">
        <v>205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3" t="s">
        <v>24</v>
      </c>
      <c r="BK475" s="204">
        <f>ROUND(I475*H475,2)</f>
        <v>0</v>
      </c>
      <c r="BL475" s="23" t="s">
        <v>266</v>
      </c>
      <c r="BM475" s="23" t="s">
        <v>1176</v>
      </c>
    </row>
    <row r="476" spans="2:65" s="1" customFormat="1" ht="22.5" customHeight="1">
      <c r="B476" s="40"/>
      <c r="C476" s="192" t="s">
        <v>1177</v>
      </c>
      <c r="D476" s="192" t="s">
        <v>208</v>
      </c>
      <c r="E476" s="193" t="s">
        <v>1178</v>
      </c>
      <c r="F476" s="194" t="s">
        <v>1179</v>
      </c>
      <c r="G476" s="195" t="s">
        <v>494</v>
      </c>
      <c r="H476" s="196">
        <v>309883.32</v>
      </c>
      <c r="I476" s="197"/>
      <c r="J476" s="198">
        <f>ROUND(I476*H476,2)</f>
        <v>0</v>
      </c>
      <c r="K476" s="194" t="s">
        <v>466</v>
      </c>
      <c r="L476" s="60"/>
      <c r="M476" s="199" t="s">
        <v>22</v>
      </c>
      <c r="N476" s="205" t="s">
        <v>46</v>
      </c>
      <c r="O476" s="41"/>
      <c r="P476" s="206">
        <f>O476*H476</f>
        <v>0</v>
      </c>
      <c r="Q476" s="206">
        <v>0</v>
      </c>
      <c r="R476" s="206">
        <f>Q476*H476</f>
        <v>0</v>
      </c>
      <c r="S476" s="206">
        <v>0</v>
      </c>
      <c r="T476" s="207">
        <f>S476*H476</f>
        <v>0</v>
      </c>
      <c r="AR476" s="23" t="s">
        <v>266</v>
      </c>
      <c r="AT476" s="23" t="s">
        <v>208</v>
      </c>
      <c r="AU476" s="23" t="s">
        <v>84</v>
      </c>
      <c r="AY476" s="23" t="s">
        <v>205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23" t="s">
        <v>24</v>
      </c>
      <c r="BK476" s="204">
        <f>ROUND(I476*H476,2)</f>
        <v>0</v>
      </c>
      <c r="BL476" s="23" t="s">
        <v>266</v>
      </c>
      <c r="BM476" s="23" t="s">
        <v>1180</v>
      </c>
    </row>
    <row r="477" spans="2:51" s="12" customFormat="1" ht="13.5">
      <c r="B477" s="220"/>
      <c r="C477" s="221"/>
      <c r="D477" s="222" t="s">
        <v>255</v>
      </c>
      <c r="E477" s="223" t="s">
        <v>22</v>
      </c>
      <c r="F477" s="224" t="s">
        <v>1167</v>
      </c>
      <c r="G477" s="221"/>
      <c r="H477" s="225">
        <v>309883.32</v>
      </c>
      <c r="I477" s="226"/>
      <c r="J477" s="221"/>
      <c r="K477" s="221"/>
      <c r="L477" s="227"/>
      <c r="M477" s="228"/>
      <c r="N477" s="229"/>
      <c r="O477" s="229"/>
      <c r="P477" s="229"/>
      <c r="Q477" s="229"/>
      <c r="R477" s="229"/>
      <c r="S477" s="229"/>
      <c r="T477" s="230"/>
      <c r="AT477" s="231" t="s">
        <v>255</v>
      </c>
      <c r="AU477" s="231" t="s">
        <v>84</v>
      </c>
      <c r="AV477" s="12" t="s">
        <v>84</v>
      </c>
      <c r="AW477" s="12" t="s">
        <v>39</v>
      </c>
      <c r="AX477" s="12" t="s">
        <v>24</v>
      </c>
      <c r="AY477" s="231" t="s">
        <v>205</v>
      </c>
    </row>
    <row r="478" spans="2:65" s="1" customFormat="1" ht="22.5" customHeight="1">
      <c r="B478" s="40"/>
      <c r="C478" s="192" t="s">
        <v>1181</v>
      </c>
      <c r="D478" s="192" t="s">
        <v>208</v>
      </c>
      <c r="E478" s="193" t="s">
        <v>1182</v>
      </c>
      <c r="F478" s="194" t="s">
        <v>1183</v>
      </c>
      <c r="G478" s="195" t="s">
        <v>494</v>
      </c>
      <c r="H478" s="196">
        <v>3443.148</v>
      </c>
      <c r="I478" s="197"/>
      <c r="J478" s="198">
        <f>ROUND(I478*H478,2)</f>
        <v>0</v>
      </c>
      <c r="K478" s="194" t="s">
        <v>466</v>
      </c>
      <c r="L478" s="60"/>
      <c r="M478" s="199" t="s">
        <v>22</v>
      </c>
      <c r="N478" s="205" t="s">
        <v>46</v>
      </c>
      <c r="O478" s="41"/>
      <c r="P478" s="206">
        <f>O478*H478</f>
        <v>0</v>
      </c>
      <c r="Q478" s="206">
        <v>0</v>
      </c>
      <c r="R478" s="206">
        <f>Q478*H478</f>
        <v>0</v>
      </c>
      <c r="S478" s="206">
        <v>0</v>
      </c>
      <c r="T478" s="207">
        <f>S478*H478</f>
        <v>0</v>
      </c>
      <c r="AR478" s="23" t="s">
        <v>266</v>
      </c>
      <c r="AT478" s="23" t="s">
        <v>208</v>
      </c>
      <c r="AU478" s="23" t="s">
        <v>84</v>
      </c>
      <c r="AY478" s="23" t="s">
        <v>205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3" t="s">
        <v>24</v>
      </c>
      <c r="BK478" s="204">
        <f>ROUND(I478*H478,2)</f>
        <v>0</v>
      </c>
      <c r="BL478" s="23" t="s">
        <v>266</v>
      </c>
      <c r="BM478" s="23" t="s">
        <v>1184</v>
      </c>
    </row>
    <row r="479" spans="2:65" s="1" customFormat="1" ht="31.5" customHeight="1">
      <c r="B479" s="40"/>
      <c r="C479" s="192" t="s">
        <v>1185</v>
      </c>
      <c r="D479" s="192" t="s">
        <v>208</v>
      </c>
      <c r="E479" s="193" t="s">
        <v>1186</v>
      </c>
      <c r="F479" s="194" t="s">
        <v>1187</v>
      </c>
      <c r="G479" s="195" t="s">
        <v>494</v>
      </c>
      <c r="H479" s="196">
        <v>3393.45</v>
      </c>
      <c r="I479" s="197"/>
      <c r="J479" s="198">
        <f>ROUND(I479*H479,2)</f>
        <v>0</v>
      </c>
      <c r="K479" s="194" t="s">
        <v>466</v>
      </c>
      <c r="L479" s="60"/>
      <c r="M479" s="199" t="s">
        <v>22</v>
      </c>
      <c r="N479" s="205" t="s">
        <v>46</v>
      </c>
      <c r="O479" s="41"/>
      <c r="P479" s="206">
        <f>O479*H479</f>
        <v>0</v>
      </c>
      <c r="Q479" s="206">
        <v>0.00013</v>
      </c>
      <c r="R479" s="206">
        <f>Q479*H479</f>
        <v>0.44114849999999994</v>
      </c>
      <c r="S479" s="206">
        <v>0</v>
      </c>
      <c r="T479" s="207">
        <f>S479*H479</f>
        <v>0</v>
      </c>
      <c r="AR479" s="23" t="s">
        <v>266</v>
      </c>
      <c r="AT479" s="23" t="s">
        <v>208</v>
      </c>
      <c r="AU479" s="23" t="s">
        <v>84</v>
      </c>
      <c r="AY479" s="23" t="s">
        <v>205</v>
      </c>
      <c r="BE479" s="204">
        <f>IF(N479="základní",J479,0)</f>
        <v>0</v>
      </c>
      <c r="BF479" s="204">
        <f>IF(N479="snížená",J479,0)</f>
        <v>0</v>
      </c>
      <c r="BG479" s="204">
        <f>IF(N479="zákl. přenesená",J479,0)</f>
        <v>0</v>
      </c>
      <c r="BH479" s="204">
        <f>IF(N479="sníž. přenesená",J479,0)</f>
        <v>0</v>
      </c>
      <c r="BI479" s="204">
        <f>IF(N479="nulová",J479,0)</f>
        <v>0</v>
      </c>
      <c r="BJ479" s="23" t="s">
        <v>24</v>
      </c>
      <c r="BK479" s="204">
        <f>ROUND(I479*H479,2)</f>
        <v>0</v>
      </c>
      <c r="BL479" s="23" t="s">
        <v>266</v>
      </c>
      <c r="BM479" s="23" t="s">
        <v>1188</v>
      </c>
    </row>
    <row r="480" spans="2:51" s="12" customFormat="1" ht="13.5">
      <c r="B480" s="220"/>
      <c r="C480" s="221"/>
      <c r="D480" s="222" t="s">
        <v>255</v>
      </c>
      <c r="E480" s="223" t="s">
        <v>22</v>
      </c>
      <c r="F480" s="224" t="s">
        <v>1189</v>
      </c>
      <c r="G480" s="221"/>
      <c r="H480" s="225">
        <v>3393.45</v>
      </c>
      <c r="I480" s="226"/>
      <c r="J480" s="221"/>
      <c r="K480" s="221"/>
      <c r="L480" s="227"/>
      <c r="M480" s="228"/>
      <c r="N480" s="229"/>
      <c r="O480" s="229"/>
      <c r="P480" s="229"/>
      <c r="Q480" s="229"/>
      <c r="R480" s="229"/>
      <c r="S480" s="229"/>
      <c r="T480" s="230"/>
      <c r="AT480" s="231" t="s">
        <v>255</v>
      </c>
      <c r="AU480" s="231" t="s">
        <v>84</v>
      </c>
      <c r="AV480" s="12" t="s">
        <v>84</v>
      </c>
      <c r="AW480" s="12" t="s">
        <v>39</v>
      </c>
      <c r="AX480" s="12" t="s">
        <v>24</v>
      </c>
      <c r="AY480" s="231" t="s">
        <v>205</v>
      </c>
    </row>
    <row r="481" spans="2:65" s="1" customFormat="1" ht="22.5" customHeight="1">
      <c r="B481" s="40"/>
      <c r="C481" s="192" t="s">
        <v>1190</v>
      </c>
      <c r="D481" s="192" t="s">
        <v>208</v>
      </c>
      <c r="E481" s="193" t="s">
        <v>1191</v>
      </c>
      <c r="F481" s="194" t="s">
        <v>1192</v>
      </c>
      <c r="G481" s="195" t="s">
        <v>494</v>
      </c>
      <c r="H481" s="196">
        <v>4192.66</v>
      </c>
      <c r="I481" s="197"/>
      <c r="J481" s="198">
        <f>ROUND(I481*H481,2)</f>
        <v>0</v>
      </c>
      <c r="K481" s="194" t="s">
        <v>466</v>
      </c>
      <c r="L481" s="60"/>
      <c r="M481" s="199" t="s">
        <v>22</v>
      </c>
      <c r="N481" s="205" t="s">
        <v>46</v>
      </c>
      <c r="O481" s="41"/>
      <c r="P481" s="206">
        <f>O481*H481</f>
        <v>0</v>
      </c>
      <c r="Q481" s="206">
        <v>4E-05</v>
      </c>
      <c r="R481" s="206">
        <f>Q481*H481</f>
        <v>0.1677064</v>
      </c>
      <c r="S481" s="206">
        <v>0</v>
      </c>
      <c r="T481" s="207">
        <f>S481*H481</f>
        <v>0</v>
      </c>
      <c r="AR481" s="23" t="s">
        <v>266</v>
      </c>
      <c r="AT481" s="23" t="s">
        <v>208</v>
      </c>
      <c r="AU481" s="23" t="s">
        <v>84</v>
      </c>
      <c r="AY481" s="23" t="s">
        <v>205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3" t="s">
        <v>24</v>
      </c>
      <c r="BK481" s="204">
        <f>ROUND(I481*H481,2)</f>
        <v>0</v>
      </c>
      <c r="BL481" s="23" t="s">
        <v>266</v>
      </c>
      <c r="BM481" s="23" t="s">
        <v>1193</v>
      </c>
    </row>
    <row r="482" spans="2:51" s="12" customFormat="1" ht="13.5">
      <c r="B482" s="220"/>
      <c r="C482" s="221"/>
      <c r="D482" s="222" t="s">
        <v>255</v>
      </c>
      <c r="E482" s="223" t="s">
        <v>22</v>
      </c>
      <c r="F482" s="224" t="s">
        <v>1194</v>
      </c>
      <c r="G482" s="221"/>
      <c r="H482" s="225">
        <v>4192.66</v>
      </c>
      <c r="I482" s="226"/>
      <c r="J482" s="221"/>
      <c r="K482" s="221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255</v>
      </c>
      <c r="AU482" s="231" t="s">
        <v>84</v>
      </c>
      <c r="AV482" s="12" t="s">
        <v>84</v>
      </c>
      <c r="AW482" s="12" t="s">
        <v>39</v>
      </c>
      <c r="AX482" s="12" t="s">
        <v>24</v>
      </c>
      <c r="AY482" s="231" t="s">
        <v>205</v>
      </c>
    </row>
    <row r="483" spans="2:65" s="1" customFormat="1" ht="22.5" customHeight="1">
      <c r="B483" s="40"/>
      <c r="C483" s="192" t="s">
        <v>1195</v>
      </c>
      <c r="D483" s="192" t="s">
        <v>208</v>
      </c>
      <c r="E483" s="193" t="s">
        <v>1196</v>
      </c>
      <c r="F483" s="194" t="s">
        <v>1197</v>
      </c>
      <c r="G483" s="195" t="s">
        <v>494</v>
      </c>
      <c r="H483" s="196">
        <v>59.995</v>
      </c>
      <c r="I483" s="197"/>
      <c r="J483" s="198">
        <f>ROUND(I483*H483,2)</f>
        <v>0</v>
      </c>
      <c r="K483" s="194" t="s">
        <v>466</v>
      </c>
      <c r="L483" s="60"/>
      <c r="M483" s="199" t="s">
        <v>22</v>
      </c>
      <c r="N483" s="205" t="s">
        <v>46</v>
      </c>
      <c r="O483" s="41"/>
      <c r="P483" s="206">
        <f>O483*H483</f>
        <v>0</v>
      </c>
      <c r="Q483" s="206">
        <v>0.00158</v>
      </c>
      <c r="R483" s="206">
        <f>Q483*H483</f>
        <v>0.0947921</v>
      </c>
      <c r="S483" s="206">
        <v>0</v>
      </c>
      <c r="T483" s="207">
        <f>S483*H483</f>
        <v>0</v>
      </c>
      <c r="AR483" s="23" t="s">
        <v>266</v>
      </c>
      <c r="AT483" s="23" t="s">
        <v>208</v>
      </c>
      <c r="AU483" s="23" t="s">
        <v>84</v>
      </c>
      <c r="AY483" s="23" t="s">
        <v>205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23" t="s">
        <v>24</v>
      </c>
      <c r="BK483" s="204">
        <f>ROUND(I483*H483,2)</f>
        <v>0</v>
      </c>
      <c r="BL483" s="23" t="s">
        <v>266</v>
      </c>
      <c r="BM483" s="23" t="s">
        <v>1198</v>
      </c>
    </row>
    <row r="484" spans="2:51" s="12" customFormat="1" ht="13.5">
      <c r="B484" s="220"/>
      <c r="C484" s="221"/>
      <c r="D484" s="222" t="s">
        <v>255</v>
      </c>
      <c r="E484" s="223" t="s">
        <v>22</v>
      </c>
      <c r="F484" s="224" t="s">
        <v>1199</v>
      </c>
      <c r="G484" s="221"/>
      <c r="H484" s="225">
        <v>59.995</v>
      </c>
      <c r="I484" s="226"/>
      <c r="J484" s="221"/>
      <c r="K484" s="221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255</v>
      </c>
      <c r="AU484" s="231" t="s">
        <v>84</v>
      </c>
      <c r="AV484" s="12" t="s">
        <v>84</v>
      </c>
      <c r="AW484" s="12" t="s">
        <v>39</v>
      </c>
      <c r="AX484" s="12" t="s">
        <v>24</v>
      </c>
      <c r="AY484" s="231" t="s">
        <v>205</v>
      </c>
    </row>
    <row r="485" spans="2:65" s="1" customFormat="1" ht="22.5" customHeight="1">
      <c r="B485" s="40"/>
      <c r="C485" s="192" t="s">
        <v>1200</v>
      </c>
      <c r="D485" s="192" t="s">
        <v>208</v>
      </c>
      <c r="E485" s="193" t="s">
        <v>1201</v>
      </c>
      <c r="F485" s="194" t="s">
        <v>1202</v>
      </c>
      <c r="G485" s="195" t="s">
        <v>514</v>
      </c>
      <c r="H485" s="196">
        <v>4</v>
      </c>
      <c r="I485" s="197"/>
      <c r="J485" s="198">
        <f>ROUND(I485*H485,2)</f>
        <v>0</v>
      </c>
      <c r="K485" s="194" t="s">
        <v>466</v>
      </c>
      <c r="L485" s="60"/>
      <c r="M485" s="199" t="s">
        <v>22</v>
      </c>
      <c r="N485" s="205" t="s">
        <v>46</v>
      </c>
      <c r="O485" s="41"/>
      <c r="P485" s="206">
        <f>O485*H485</f>
        <v>0</v>
      </c>
      <c r="Q485" s="206">
        <v>0.0105</v>
      </c>
      <c r="R485" s="206">
        <f>Q485*H485</f>
        <v>0.042</v>
      </c>
      <c r="S485" s="206">
        <v>0</v>
      </c>
      <c r="T485" s="207">
        <f>S485*H485</f>
        <v>0</v>
      </c>
      <c r="AR485" s="23" t="s">
        <v>266</v>
      </c>
      <c r="AT485" s="23" t="s">
        <v>208</v>
      </c>
      <c r="AU485" s="23" t="s">
        <v>84</v>
      </c>
      <c r="AY485" s="23" t="s">
        <v>205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23" t="s">
        <v>24</v>
      </c>
      <c r="BK485" s="204">
        <f>ROUND(I485*H485,2)</f>
        <v>0</v>
      </c>
      <c r="BL485" s="23" t="s">
        <v>266</v>
      </c>
      <c r="BM485" s="23" t="s">
        <v>1203</v>
      </c>
    </row>
    <row r="486" spans="2:65" s="1" customFormat="1" ht="22.5" customHeight="1">
      <c r="B486" s="40"/>
      <c r="C486" s="192" t="s">
        <v>1204</v>
      </c>
      <c r="D486" s="192" t="s">
        <v>208</v>
      </c>
      <c r="E486" s="193" t="s">
        <v>1205</v>
      </c>
      <c r="F486" s="194" t="s">
        <v>1206</v>
      </c>
      <c r="G486" s="195" t="s">
        <v>514</v>
      </c>
      <c r="H486" s="196">
        <v>5</v>
      </c>
      <c r="I486" s="197"/>
      <c r="J486" s="198">
        <f>ROUND(I486*H486,2)</f>
        <v>0</v>
      </c>
      <c r="K486" s="194" t="s">
        <v>466</v>
      </c>
      <c r="L486" s="60"/>
      <c r="M486" s="199" t="s">
        <v>22</v>
      </c>
      <c r="N486" s="205" t="s">
        <v>46</v>
      </c>
      <c r="O486" s="41"/>
      <c r="P486" s="206">
        <f>O486*H486</f>
        <v>0</v>
      </c>
      <c r="Q486" s="206">
        <v>0.0118</v>
      </c>
      <c r="R486" s="206">
        <f>Q486*H486</f>
        <v>0.059</v>
      </c>
      <c r="S486" s="206">
        <v>0</v>
      </c>
      <c r="T486" s="207">
        <f>S486*H486</f>
        <v>0</v>
      </c>
      <c r="AR486" s="23" t="s">
        <v>266</v>
      </c>
      <c r="AT486" s="23" t="s">
        <v>208</v>
      </c>
      <c r="AU486" s="23" t="s">
        <v>84</v>
      </c>
      <c r="AY486" s="23" t="s">
        <v>205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23" t="s">
        <v>24</v>
      </c>
      <c r="BK486" s="204">
        <f>ROUND(I486*H486,2)</f>
        <v>0</v>
      </c>
      <c r="BL486" s="23" t="s">
        <v>266</v>
      </c>
      <c r="BM486" s="23" t="s">
        <v>1207</v>
      </c>
    </row>
    <row r="487" spans="2:65" s="1" customFormat="1" ht="22.5" customHeight="1">
      <c r="B487" s="40"/>
      <c r="C487" s="192" t="s">
        <v>1208</v>
      </c>
      <c r="D487" s="192" t="s">
        <v>208</v>
      </c>
      <c r="E487" s="193" t="s">
        <v>1209</v>
      </c>
      <c r="F487" s="194" t="s">
        <v>1210</v>
      </c>
      <c r="G487" s="195" t="s">
        <v>514</v>
      </c>
      <c r="H487" s="196">
        <v>1</v>
      </c>
      <c r="I487" s="197"/>
      <c r="J487" s="198">
        <f>ROUND(I487*H487,2)</f>
        <v>0</v>
      </c>
      <c r="K487" s="194" t="s">
        <v>466</v>
      </c>
      <c r="L487" s="60"/>
      <c r="M487" s="199" t="s">
        <v>22</v>
      </c>
      <c r="N487" s="205" t="s">
        <v>46</v>
      </c>
      <c r="O487" s="41"/>
      <c r="P487" s="206">
        <f>O487*H487</f>
        <v>0</v>
      </c>
      <c r="Q487" s="206">
        <v>0.0227</v>
      </c>
      <c r="R487" s="206">
        <f>Q487*H487</f>
        <v>0.0227</v>
      </c>
      <c r="S487" s="206">
        <v>0</v>
      </c>
      <c r="T487" s="207">
        <f>S487*H487</f>
        <v>0</v>
      </c>
      <c r="AR487" s="23" t="s">
        <v>266</v>
      </c>
      <c r="AT487" s="23" t="s">
        <v>208</v>
      </c>
      <c r="AU487" s="23" t="s">
        <v>84</v>
      </c>
      <c r="AY487" s="23" t="s">
        <v>205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23" t="s">
        <v>24</v>
      </c>
      <c r="BK487" s="204">
        <f>ROUND(I487*H487,2)</f>
        <v>0</v>
      </c>
      <c r="BL487" s="23" t="s">
        <v>266</v>
      </c>
      <c r="BM487" s="23" t="s">
        <v>1211</v>
      </c>
    </row>
    <row r="488" spans="2:65" s="1" customFormat="1" ht="22.5" customHeight="1">
      <c r="B488" s="40"/>
      <c r="C488" s="192" t="s">
        <v>1212</v>
      </c>
      <c r="D488" s="192" t="s">
        <v>208</v>
      </c>
      <c r="E488" s="193" t="s">
        <v>1213</v>
      </c>
      <c r="F488" s="194" t="s">
        <v>1214</v>
      </c>
      <c r="G488" s="195" t="s">
        <v>514</v>
      </c>
      <c r="H488" s="196">
        <v>4</v>
      </c>
      <c r="I488" s="197"/>
      <c r="J488" s="198">
        <f>ROUND(I488*H488,2)</f>
        <v>0</v>
      </c>
      <c r="K488" s="194" t="s">
        <v>466</v>
      </c>
      <c r="L488" s="60"/>
      <c r="M488" s="199" t="s">
        <v>22</v>
      </c>
      <c r="N488" s="205" t="s">
        <v>46</v>
      </c>
      <c r="O488" s="41"/>
      <c r="P488" s="206">
        <f>O488*H488</f>
        <v>0</v>
      </c>
      <c r="Q488" s="206">
        <v>0.0022</v>
      </c>
      <c r="R488" s="206">
        <f>Q488*H488</f>
        <v>0.0088</v>
      </c>
      <c r="S488" s="206">
        <v>0</v>
      </c>
      <c r="T488" s="207">
        <f>S488*H488</f>
        <v>0</v>
      </c>
      <c r="AR488" s="23" t="s">
        <v>266</v>
      </c>
      <c r="AT488" s="23" t="s">
        <v>208</v>
      </c>
      <c r="AU488" s="23" t="s">
        <v>84</v>
      </c>
      <c r="AY488" s="23" t="s">
        <v>205</v>
      </c>
      <c r="BE488" s="204">
        <f>IF(N488="základní",J488,0)</f>
        <v>0</v>
      </c>
      <c r="BF488" s="204">
        <f>IF(N488="snížená",J488,0)</f>
        <v>0</v>
      </c>
      <c r="BG488" s="204">
        <f>IF(N488="zákl. přenesená",J488,0)</f>
        <v>0</v>
      </c>
      <c r="BH488" s="204">
        <f>IF(N488="sníž. přenesená",J488,0)</f>
        <v>0</v>
      </c>
      <c r="BI488" s="204">
        <f>IF(N488="nulová",J488,0)</f>
        <v>0</v>
      </c>
      <c r="BJ488" s="23" t="s">
        <v>24</v>
      </c>
      <c r="BK488" s="204">
        <f>ROUND(I488*H488,2)</f>
        <v>0</v>
      </c>
      <c r="BL488" s="23" t="s">
        <v>266</v>
      </c>
      <c r="BM488" s="23" t="s">
        <v>1215</v>
      </c>
    </row>
    <row r="489" spans="2:65" s="1" customFormat="1" ht="22.5" customHeight="1">
      <c r="B489" s="40"/>
      <c r="C489" s="192" t="s">
        <v>1216</v>
      </c>
      <c r="D489" s="192" t="s">
        <v>208</v>
      </c>
      <c r="E489" s="193" t="s">
        <v>1217</v>
      </c>
      <c r="F489" s="194" t="s">
        <v>1218</v>
      </c>
      <c r="G489" s="195" t="s">
        <v>494</v>
      </c>
      <c r="H489" s="196">
        <v>309.891</v>
      </c>
      <c r="I489" s="197"/>
      <c r="J489" s="198">
        <f>ROUND(I489*H489,2)</f>
        <v>0</v>
      </c>
      <c r="K489" s="194" t="s">
        <v>466</v>
      </c>
      <c r="L489" s="60"/>
      <c r="M489" s="199" t="s">
        <v>22</v>
      </c>
      <c r="N489" s="205" t="s">
        <v>46</v>
      </c>
      <c r="O489" s="41"/>
      <c r="P489" s="206">
        <f>O489*H489</f>
        <v>0</v>
      </c>
      <c r="Q489" s="206">
        <v>0</v>
      </c>
      <c r="R489" s="206">
        <f>Q489*H489</f>
        <v>0</v>
      </c>
      <c r="S489" s="206">
        <v>0.131</v>
      </c>
      <c r="T489" s="207">
        <f>S489*H489</f>
        <v>40.595721000000005</v>
      </c>
      <c r="AR489" s="23" t="s">
        <v>266</v>
      </c>
      <c r="AT489" s="23" t="s">
        <v>208</v>
      </c>
      <c r="AU489" s="23" t="s">
        <v>84</v>
      </c>
      <c r="AY489" s="23" t="s">
        <v>205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23" t="s">
        <v>24</v>
      </c>
      <c r="BK489" s="204">
        <f>ROUND(I489*H489,2)</f>
        <v>0</v>
      </c>
      <c r="BL489" s="23" t="s">
        <v>266</v>
      </c>
      <c r="BM489" s="23" t="s">
        <v>1219</v>
      </c>
    </row>
    <row r="490" spans="2:51" s="12" customFormat="1" ht="40.5">
      <c r="B490" s="220"/>
      <c r="C490" s="221"/>
      <c r="D490" s="210" t="s">
        <v>255</v>
      </c>
      <c r="E490" s="232" t="s">
        <v>22</v>
      </c>
      <c r="F490" s="233" t="s">
        <v>1220</v>
      </c>
      <c r="G490" s="221"/>
      <c r="H490" s="234">
        <v>277.446</v>
      </c>
      <c r="I490" s="226"/>
      <c r="J490" s="221"/>
      <c r="K490" s="221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255</v>
      </c>
      <c r="AU490" s="231" t="s">
        <v>84</v>
      </c>
      <c r="AV490" s="12" t="s">
        <v>84</v>
      </c>
      <c r="AW490" s="12" t="s">
        <v>39</v>
      </c>
      <c r="AX490" s="12" t="s">
        <v>75</v>
      </c>
      <c r="AY490" s="231" t="s">
        <v>205</v>
      </c>
    </row>
    <row r="491" spans="2:51" s="12" customFormat="1" ht="13.5">
      <c r="B491" s="220"/>
      <c r="C491" s="221"/>
      <c r="D491" s="210" t="s">
        <v>255</v>
      </c>
      <c r="E491" s="232" t="s">
        <v>22</v>
      </c>
      <c r="F491" s="233" t="s">
        <v>1221</v>
      </c>
      <c r="G491" s="221"/>
      <c r="H491" s="234">
        <v>32.445</v>
      </c>
      <c r="I491" s="226"/>
      <c r="J491" s="221"/>
      <c r="K491" s="221"/>
      <c r="L491" s="227"/>
      <c r="M491" s="228"/>
      <c r="N491" s="229"/>
      <c r="O491" s="229"/>
      <c r="P491" s="229"/>
      <c r="Q491" s="229"/>
      <c r="R491" s="229"/>
      <c r="S491" s="229"/>
      <c r="T491" s="230"/>
      <c r="AT491" s="231" t="s">
        <v>255</v>
      </c>
      <c r="AU491" s="231" t="s">
        <v>84</v>
      </c>
      <c r="AV491" s="12" t="s">
        <v>84</v>
      </c>
      <c r="AW491" s="12" t="s">
        <v>39</v>
      </c>
      <c r="AX491" s="12" t="s">
        <v>75</v>
      </c>
      <c r="AY491" s="231" t="s">
        <v>205</v>
      </c>
    </row>
    <row r="492" spans="2:51" s="13" customFormat="1" ht="13.5">
      <c r="B492" s="248"/>
      <c r="C492" s="249"/>
      <c r="D492" s="222" t="s">
        <v>255</v>
      </c>
      <c r="E492" s="250" t="s">
        <v>22</v>
      </c>
      <c r="F492" s="251" t="s">
        <v>568</v>
      </c>
      <c r="G492" s="249"/>
      <c r="H492" s="252">
        <v>309.891</v>
      </c>
      <c r="I492" s="253"/>
      <c r="J492" s="249"/>
      <c r="K492" s="249"/>
      <c r="L492" s="254"/>
      <c r="M492" s="255"/>
      <c r="N492" s="256"/>
      <c r="O492" s="256"/>
      <c r="P492" s="256"/>
      <c r="Q492" s="256"/>
      <c r="R492" s="256"/>
      <c r="S492" s="256"/>
      <c r="T492" s="257"/>
      <c r="AT492" s="258" t="s">
        <v>255</v>
      </c>
      <c r="AU492" s="258" t="s">
        <v>84</v>
      </c>
      <c r="AV492" s="13" t="s">
        <v>266</v>
      </c>
      <c r="AW492" s="13" t="s">
        <v>39</v>
      </c>
      <c r="AX492" s="13" t="s">
        <v>24</v>
      </c>
      <c r="AY492" s="258" t="s">
        <v>205</v>
      </c>
    </row>
    <row r="493" spans="2:65" s="1" customFormat="1" ht="22.5" customHeight="1">
      <c r="B493" s="40"/>
      <c r="C493" s="192" t="s">
        <v>1222</v>
      </c>
      <c r="D493" s="192" t="s">
        <v>208</v>
      </c>
      <c r="E493" s="193" t="s">
        <v>1223</v>
      </c>
      <c r="F493" s="194" t="s">
        <v>1224</v>
      </c>
      <c r="G493" s="195" t="s">
        <v>494</v>
      </c>
      <c r="H493" s="196">
        <v>88.826</v>
      </c>
      <c r="I493" s="197"/>
      <c r="J493" s="198">
        <f>ROUND(I493*H493,2)</f>
        <v>0</v>
      </c>
      <c r="K493" s="194" t="s">
        <v>466</v>
      </c>
      <c r="L493" s="60"/>
      <c r="M493" s="199" t="s">
        <v>22</v>
      </c>
      <c r="N493" s="205" t="s">
        <v>46</v>
      </c>
      <c r="O493" s="41"/>
      <c r="P493" s="206">
        <f>O493*H493</f>
        <v>0</v>
      </c>
      <c r="Q493" s="206">
        <v>0</v>
      </c>
      <c r="R493" s="206">
        <f>Q493*H493</f>
        <v>0</v>
      </c>
      <c r="S493" s="206">
        <v>0.261</v>
      </c>
      <c r="T493" s="207">
        <f>S493*H493</f>
        <v>23.183586</v>
      </c>
      <c r="AR493" s="23" t="s">
        <v>266</v>
      </c>
      <c r="AT493" s="23" t="s">
        <v>208</v>
      </c>
      <c r="AU493" s="23" t="s">
        <v>84</v>
      </c>
      <c r="AY493" s="23" t="s">
        <v>205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23" t="s">
        <v>24</v>
      </c>
      <c r="BK493" s="204">
        <f>ROUND(I493*H493,2)</f>
        <v>0</v>
      </c>
      <c r="BL493" s="23" t="s">
        <v>266</v>
      </c>
      <c r="BM493" s="23" t="s">
        <v>1225</v>
      </c>
    </row>
    <row r="494" spans="2:51" s="12" customFormat="1" ht="13.5">
      <c r="B494" s="220"/>
      <c r="C494" s="221"/>
      <c r="D494" s="222" t="s">
        <v>255</v>
      </c>
      <c r="E494" s="223" t="s">
        <v>22</v>
      </c>
      <c r="F494" s="224" t="s">
        <v>1226</v>
      </c>
      <c r="G494" s="221"/>
      <c r="H494" s="225">
        <v>88.826</v>
      </c>
      <c r="I494" s="226"/>
      <c r="J494" s="221"/>
      <c r="K494" s="221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255</v>
      </c>
      <c r="AU494" s="231" t="s">
        <v>84</v>
      </c>
      <c r="AV494" s="12" t="s">
        <v>84</v>
      </c>
      <c r="AW494" s="12" t="s">
        <v>39</v>
      </c>
      <c r="AX494" s="12" t="s">
        <v>24</v>
      </c>
      <c r="AY494" s="231" t="s">
        <v>205</v>
      </c>
    </row>
    <row r="495" spans="2:65" s="1" customFormat="1" ht="22.5" customHeight="1">
      <c r="B495" s="40"/>
      <c r="C495" s="192" t="s">
        <v>1227</v>
      </c>
      <c r="D495" s="192" t="s">
        <v>208</v>
      </c>
      <c r="E495" s="193" t="s">
        <v>1228</v>
      </c>
      <c r="F495" s="194" t="s">
        <v>1229</v>
      </c>
      <c r="G495" s="195" t="s">
        <v>465</v>
      </c>
      <c r="H495" s="196">
        <v>1.683</v>
      </c>
      <c r="I495" s="197"/>
      <c r="J495" s="198">
        <f>ROUND(I495*H495,2)</f>
        <v>0</v>
      </c>
      <c r="K495" s="194" t="s">
        <v>466</v>
      </c>
      <c r="L495" s="60"/>
      <c r="M495" s="199" t="s">
        <v>22</v>
      </c>
      <c r="N495" s="205" t="s">
        <v>46</v>
      </c>
      <c r="O495" s="41"/>
      <c r="P495" s="206">
        <f>O495*H495</f>
        <v>0</v>
      </c>
      <c r="Q495" s="206">
        <v>0</v>
      </c>
      <c r="R495" s="206">
        <f>Q495*H495</f>
        <v>0</v>
      </c>
      <c r="S495" s="206">
        <v>1.594</v>
      </c>
      <c r="T495" s="207">
        <f>S495*H495</f>
        <v>2.6827020000000004</v>
      </c>
      <c r="AR495" s="23" t="s">
        <v>266</v>
      </c>
      <c r="AT495" s="23" t="s">
        <v>208</v>
      </c>
      <c r="AU495" s="23" t="s">
        <v>84</v>
      </c>
      <c r="AY495" s="23" t="s">
        <v>205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23" t="s">
        <v>24</v>
      </c>
      <c r="BK495" s="204">
        <f>ROUND(I495*H495,2)</f>
        <v>0</v>
      </c>
      <c r="BL495" s="23" t="s">
        <v>266</v>
      </c>
      <c r="BM495" s="23" t="s">
        <v>1230</v>
      </c>
    </row>
    <row r="496" spans="2:51" s="12" customFormat="1" ht="13.5">
      <c r="B496" s="220"/>
      <c r="C496" s="221"/>
      <c r="D496" s="222" t="s">
        <v>255</v>
      </c>
      <c r="E496" s="223" t="s">
        <v>22</v>
      </c>
      <c r="F496" s="224" t="s">
        <v>1231</v>
      </c>
      <c r="G496" s="221"/>
      <c r="H496" s="225">
        <v>1.683</v>
      </c>
      <c r="I496" s="226"/>
      <c r="J496" s="221"/>
      <c r="K496" s="221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255</v>
      </c>
      <c r="AU496" s="231" t="s">
        <v>84</v>
      </c>
      <c r="AV496" s="12" t="s">
        <v>84</v>
      </c>
      <c r="AW496" s="12" t="s">
        <v>39</v>
      </c>
      <c r="AX496" s="12" t="s">
        <v>24</v>
      </c>
      <c r="AY496" s="231" t="s">
        <v>205</v>
      </c>
    </row>
    <row r="497" spans="2:65" s="1" customFormat="1" ht="22.5" customHeight="1">
      <c r="B497" s="40"/>
      <c r="C497" s="192" t="s">
        <v>1232</v>
      </c>
      <c r="D497" s="192" t="s">
        <v>208</v>
      </c>
      <c r="E497" s="193" t="s">
        <v>1233</v>
      </c>
      <c r="F497" s="194" t="s">
        <v>1234</v>
      </c>
      <c r="G497" s="195" t="s">
        <v>494</v>
      </c>
      <c r="H497" s="196">
        <v>4</v>
      </c>
      <c r="I497" s="197"/>
      <c r="J497" s="198">
        <f>ROUND(I497*H497,2)</f>
        <v>0</v>
      </c>
      <c r="K497" s="194" t="s">
        <v>466</v>
      </c>
      <c r="L497" s="60"/>
      <c r="M497" s="199" t="s">
        <v>22</v>
      </c>
      <c r="N497" s="205" t="s">
        <v>46</v>
      </c>
      <c r="O497" s="41"/>
      <c r="P497" s="206">
        <f>O497*H497</f>
        <v>0</v>
      </c>
      <c r="Q497" s="206">
        <v>0</v>
      </c>
      <c r="R497" s="206">
        <f>Q497*H497</f>
        <v>0</v>
      </c>
      <c r="S497" s="206">
        <v>0.082</v>
      </c>
      <c r="T497" s="207">
        <f>S497*H497</f>
        <v>0.328</v>
      </c>
      <c r="AR497" s="23" t="s">
        <v>266</v>
      </c>
      <c r="AT497" s="23" t="s">
        <v>208</v>
      </c>
      <c r="AU497" s="23" t="s">
        <v>84</v>
      </c>
      <c r="AY497" s="23" t="s">
        <v>205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23" t="s">
        <v>24</v>
      </c>
      <c r="BK497" s="204">
        <f>ROUND(I497*H497,2)</f>
        <v>0</v>
      </c>
      <c r="BL497" s="23" t="s">
        <v>266</v>
      </c>
      <c r="BM497" s="23" t="s">
        <v>1235</v>
      </c>
    </row>
    <row r="498" spans="2:51" s="12" customFormat="1" ht="13.5">
      <c r="B498" s="220"/>
      <c r="C498" s="221"/>
      <c r="D498" s="222" t="s">
        <v>255</v>
      </c>
      <c r="E498" s="223" t="s">
        <v>22</v>
      </c>
      <c r="F498" s="224" t="s">
        <v>1236</v>
      </c>
      <c r="G498" s="221"/>
      <c r="H498" s="225">
        <v>4</v>
      </c>
      <c r="I498" s="226"/>
      <c r="J498" s="221"/>
      <c r="K498" s="221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255</v>
      </c>
      <c r="AU498" s="231" t="s">
        <v>84</v>
      </c>
      <c r="AV498" s="12" t="s">
        <v>84</v>
      </c>
      <c r="AW498" s="12" t="s">
        <v>39</v>
      </c>
      <c r="AX498" s="12" t="s">
        <v>24</v>
      </c>
      <c r="AY498" s="231" t="s">
        <v>205</v>
      </c>
    </row>
    <row r="499" spans="2:65" s="1" customFormat="1" ht="31.5" customHeight="1">
      <c r="B499" s="40"/>
      <c r="C499" s="192" t="s">
        <v>1237</v>
      </c>
      <c r="D499" s="192" t="s">
        <v>208</v>
      </c>
      <c r="E499" s="193" t="s">
        <v>1238</v>
      </c>
      <c r="F499" s="194" t="s">
        <v>1239</v>
      </c>
      <c r="G499" s="195" t="s">
        <v>465</v>
      </c>
      <c r="H499" s="196">
        <v>168.144</v>
      </c>
      <c r="I499" s="197"/>
      <c r="J499" s="198">
        <f>ROUND(I499*H499,2)</f>
        <v>0</v>
      </c>
      <c r="K499" s="194" t="s">
        <v>466</v>
      </c>
      <c r="L499" s="60"/>
      <c r="M499" s="199" t="s">
        <v>22</v>
      </c>
      <c r="N499" s="205" t="s">
        <v>46</v>
      </c>
      <c r="O499" s="41"/>
      <c r="P499" s="206">
        <f>O499*H499</f>
        <v>0</v>
      </c>
      <c r="Q499" s="206">
        <v>0</v>
      </c>
      <c r="R499" s="206">
        <f>Q499*H499</f>
        <v>0</v>
      </c>
      <c r="S499" s="206">
        <v>2.2</v>
      </c>
      <c r="T499" s="207">
        <f>S499*H499</f>
        <v>369.9168</v>
      </c>
      <c r="AR499" s="23" t="s">
        <v>266</v>
      </c>
      <c r="AT499" s="23" t="s">
        <v>208</v>
      </c>
      <c r="AU499" s="23" t="s">
        <v>84</v>
      </c>
      <c r="AY499" s="23" t="s">
        <v>205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23" t="s">
        <v>24</v>
      </c>
      <c r="BK499" s="204">
        <f>ROUND(I499*H499,2)</f>
        <v>0</v>
      </c>
      <c r="BL499" s="23" t="s">
        <v>266</v>
      </c>
      <c r="BM499" s="23" t="s">
        <v>1240</v>
      </c>
    </row>
    <row r="500" spans="2:51" s="12" customFormat="1" ht="13.5">
      <c r="B500" s="220"/>
      <c r="C500" s="221"/>
      <c r="D500" s="222" t="s">
        <v>255</v>
      </c>
      <c r="E500" s="223" t="s">
        <v>22</v>
      </c>
      <c r="F500" s="224" t="s">
        <v>1241</v>
      </c>
      <c r="G500" s="221"/>
      <c r="H500" s="225">
        <v>168.144</v>
      </c>
      <c r="I500" s="226"/>
      <c r="J500" s="221"/>
      <c r="K500" s="221"/>
      <c r="L500" s="227"/>
      <c r="M500" s="228"/>
      <c r="N500" s="229"/>
      <c r="O500" s="229"/>
      <c r="P500" s="229"/>
      <c r="Q500" s="229"/>
      <c r="R500" s="229"/>
      <c r="S500" s="229"/>
      <c r="T500" s="230"/>
      <c r="AT500" s="231" t="s">
        <v>255</v>
      </c>
      <c r="AU500" s="231" t="s">
        <v>84</v>
      </c>
      <c r="AV500" s="12" t="s">
        <v>84</v>
      </c>
      <c r="AW500" s="12" t="s">
        <v>39</v>
      </c>
      <c r="AX500" s="12" t="s">
        <v>24</v>
      </c>
      <c r="AY500" s="231" t="s">
        <v>205</v>
      </c>
    </row>
    <row r="501" spans="2:65" s="1" customFormat="1" ht="22.5" customHeight="1">
      <c r="B501" s="40"/>
      <c r="C501" s="192" t="s">
        <v>1242</v>
      </c>
      <c r="D501" s="192" t="s">
        <v>208</v>
      </c>
      <c r="E501" s="193" t="s">
        <v>1243</v>
      </c>
      <c r="F501" s="194" t="s">
        <v>1244</v>
      </c>
      <c r="G501" s="195" t="s">
        <v>494</v>
      </c>
      <c r="H501" s="196">
        <v>438.19</v>
      </c>
      <c r="I501" s="197"/>
      <c r="J501" s="198">
        <f>ROUND(I501*H501,2)</f>
        <v>0</v>
      </c>
      <c r="K501" s="194" t="s">
        <v>466</v>
      </c>
      <c r="L501" s="60"/>
      <c r="M501" s="199" t="s">
        <v>22</v>
      </c>
      <c r="N501" s="205" t="s">
        <v>46</v>
      </c>
      <c r="O501" s="41"/>
      <c r="P501" s="206">
        <f>O501*H501</f>
        <v>0</v>
      </c>
      <c r="Q501" s="206">
        <v>0</v>
      </c>
      <c r="R501" s="206">
        <f>Q501*H501</f>
        <v>0</v>
      </c>
      <c r="S501" s="206">
        <v>0</v>
      </c>
      <c r="T501" s="207">
        <f>S501*H501</f>
        <v>0</v>
      </c>
      <c r="AR501" s="23" t="s">
        <v>266</v>
      </c>
      <c r="AT501" s="23" t="s">
        <v>208</v>
      </c>
      <c r="AU501" s="23" t="s">
        <v>84</v>
      </c>
      <c r="AY501" s="23" t="s">
        <v>205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3" t="s">
        <v>24</v>
      </c>
      <c r="BK501" s="204">
        <f>ROUND(I501*H501,2)</f>
        <v>0</v>
      </c>
      <c r="BL501" s="23" t="s">
        <v>266</v>
      </c>
      <c r="BM501" s="23" t="s">
        <v>1245</v>
      </c>
    </row>
    <row r="502" spans="2:65" s="1" customFormat="1" ht="22.5" customHeight="1">
      <c r="B502" s="40"/>
      <c r="C502" s="192" t="s">
        <v>1246</v>
      </c>
      <c r="D502" s="192" t="s">
        <v>208</v>
      </c>
      <c r="E502" s="193" t="s">
        <v>1247</v>
      </c>
      <c r="F502" s="194" t="s">
        <v>1248</v>
      </c>
      <c r="G502" s="195" t="s">
        <v>494</v>
      </c>
      <c r="H502" s="196">
        <v>411.8</v>
      </c>
      <c r="I502" s="197"/>
      <c r="J502" s="198">
        <f>ROUND(I502*H502,2)</f>
        <v>0</v>
      </c>
      <c r="K502" s="194" t="s">
        <v>466</v>
      </c>
      <c r="L502" s="60"/>
      <c r="M502" s="199" t="s">
        <v>22</v>
      </c>
      <c r="N502" s="205" t="s">
        <v>46</v>
      </c>
      <c r="O502" s="41"/>
      <c r="P502" s="206">
        <f>O502*H502</f>
        <v>0</v>
      </c>
      <c r="Q502" s="206">
        <v>0</v>
      </c>
      <c r="R502" s="206">
        <f>Q502*H502</f>
        <v>0</v>
      </c>
      <c r="S502" s="206">
        <v>0.035</v>
      </c>
      <c r="T502" s="207">
        <f>S502*H502</f>
        <v>14.413000000000002</v>
      </c>
      <c r="AR502" s="23" t="s">
        <v>266</v>
      </c>
      <c r="AT502" s="23" t="s">
        <v>208</v>
      </c>
      <c r="AU502" s="23" t="s">
        <v>84</v>
      </c>
      <c r="AY502" s="23" t="s">
        <v>205</v>
      </c>
      <c r="BE502" s="204">
        <f>IF(N502="základní",J502,0)</f>
        <v>0</v>
      </c>
      <c r="BF502" s="204">
        <f>IF(N502="snížená",J502,0)</f>
        <v>0</v>
      </c>
      <c r="BG502" s="204">
        <f>IF(N502="zákl. přenesená",J502,0)</f>
        <v>0</v>
      </c>
      <c r="BH502" s="204">
        <f>IF(N502="sníž. přenesená",J502,0)</f>
        <v>0</v>
      </c>
      <c r="BI502" s="204">
        <f>IF(N502="nulová",J502,0)</f>
        <v>0</v>
      </c>
      <c r="BJ502" s="23" t="s">
        <v>24</v>
      </c>
      <c r="BK502" s="204">
        <f>ROUND(I502*H502,2)</f>
        <v>0</v>
      </c>
      <c r="BL502" s="23" t="s">
        <v>266</v>
      </c>
      <c r="BM502" s="23" t="s">
        <v>1249</v>
      </c>
    </row>
    <row r="503" spans="2:51" s="12" customFormat="1" ht="13.5">
      <c r="B503" s="220"/>
      <c r="C503" s="221"/>
      <c r="D503" s="210" t="s">
        <v>255</v>
      </c>
      <c r="E503" s="232" t="s">
        <v>22</v>
      </c>
      <c r="F503" s="233" t="s">
        <v>1250</v>
      </c>
      <c r="G503" s="221"/>
      <c r="H503" s="234">
        <v>186.76</v>
      </c>
      <c r="I503" s="226"/>
      <c r="J503" s="221"/>
      <c r="K503" s="221"/>
      <c r="L503" s="227"/>
      <c r="M503" s="228"/>
      <c r="N503" s="229"/>
      <c r="O503" s="229"/>
      <c r="P503" s="229"/>
      <c r="Q503" s="229"/>
      <c r="R503" s="229"/>
      <c r="S503" s="229"/>
      <c r="T503" s="230"/>
      <c r="AT503" s="231" t="s">
        <v>255</v>
      </c>
      <c r="AU503" s="231" t="s">
        <v>84</v>
      </c>
      <c r="AV503" s="12" t="s">
        <v>84</v>
      </c>
      <c r="AW503" s="12" t="s">
        <v>39</v>
      </c>
      <c r="AX503" s="12" t="s">
        <v>75</v>
      </c>
      <c r="AY503" s="231" t="s">
        <v>205</v>
      </c>
    </row>
    <row r="504" spans="2:51" s="12" customFormat="1" ht="13.5">
      <c r="B504" s="220"/>
      <c r="C504" s="221"/>
      <c r="D504" s="210" t="s">
        <v>255</v>
      </c>
      <c r="E504" s="232" t="s">
        <v>22</v>
      </c>
      <c r="F504" s="233" t="s">
        <v>1251</v>
      </c>
      <c r="G504" s="221"/>
      <c r="H504" s="234">
        <v>107.76</v>
      </c>
      <c r="I504" s="226"/>
      <c r="J504" s="221"/>
      <c r="K504" s="221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255</v>
      </c>
      <c r="AU504" s="231" t="s">
        <v>84</v>
      </c>
      <c r="AV504" s="12" t="s">
        <v>84</v>
      </c>
      <c r="AW504" s="12" t="s">
        <v>39</v>
      </c>
      <c r="AX504" s="12" t="s">
        <v>75</v>
      </c>
      <c r="AY504" s="231" t="s">
        <v>205</v>
      </c>
    </row>
    <row r="505" spans="2:51" s="12" customFormat="1" ht="13.5">
      <c r="B505" s="220"/>
      <c r="C505" s="221"/>
      <c r="D505" s="210" t="s">
        <v>255</v>
      </c>
      <c r="E505" s="232" t="s">
        <v>22</v>
      </c>
      <c r="F505" s="233" t="s">
        <v>1252</v>
      </c>
      <c r="G505" s="221"/>
      <c r="H505" s="234">
        <v>110.76</v>
      </c>
      <c r="I505" s="226"/>
      <c r="J505" s="221"/>
      <c r="K505" s="221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255</v>
      </c>
      <c r="AU505" s="231" t="s">
        <v>84</v>
      </c>
      <c r="AV505" s="12" t="s">
        <v>84</v>
      </c>
      <c r="AW505" s="12" t="s">
        <v>39</v>
      </c>
      <c r="AX505" s="12" t="s">
        <v>75</v>
      </c>
      <c r="AY505" s="231" t="s">
        <v>205</v>
      </c>
    </row>
    <row r="506" spans="2:51" s="12" customFormat="1" ht="13.5">
      <c r="B506" s="220"/>
      <c r="C506" s="221"/>
      <c r="D506" s="210" t="s">
        <v>255</v>
      </c>
      <c r="E506" s="232" t="s">
        <v>22</v>
      </c>
      <c r="F506" s="233" t="s">
        <v>1253</v>
      </c>
      <c r="G506" s="221"/>
      <c r="H506" s="234">
        <v>6.52</v>
      </c>
      <c r="I506" s="226"/>
      <c r="J506" s="221"/>
      <c r="K506" s="221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255</v>
      </c>
      <c r="AU506" s="231" t="s">
        <v>84</v>
      </c>
      <c r="AV506" s="12" t="s">
        <v>84</v>
      </c>
      <c r="AW506" s="12" t="s">
        <v>39</v>
      </c>
      <c r="AX506" s="12" t="s">
        <v>75</v>
      </c>
      <c r="AY506" s="231" t="s">
        <v>205</v>
      </c>
    </row>
    <row r="507" spans="2:51" s="13" customFormat="1" ht="13.5">
      <c r="B507" s="248"/>
      <c r="C507" s="249"/>
      <c r="D507" s="222" t="s">
        <v>255</v>
      </c>
      <c r="E507" s="250" t="s">
        <v>22</v>
      </c>
      <c r="F507" s="251" t="s">
        <v>568</v>
      </c>
      <c r="G507" s="249"/>
      <c r="H507" s="252">
        <v>411.8</v>
      </c>
      <c r="I507" s="253"/>
      <c r="J507" s="249"/>
      <c r="K507" s="249"/>
      <c r="L507" s="254"/>
      <c r="M507" s="255"/>
      <c r="N507" s="256"/>
      <c r="O507" s="256"/>
      <c r="P507" s="256"/>
      <c r="Q507" s="256"/>
      <c r="R507" s="256"/>
      <c r="S507" s="256"/>
      <c r="T507" s="257"/>
      <c r="AT507" s="258" t="s">
        <v>255</v>
      </c>
      <c r="AU507" s="258" t="s">
        <v>84</v>
      </c>
      <c r="AV507" s="13" t="s">
        <v>266</v>
      </c>
      <c r="AW507" s="13" t="s">
        <v>39</v>
      </c>
      <c r="AX507" s="13" t="s">
        <v>24</v>
      </c>
      <c r="AY507" s="258" t="s">
        <v>205</v>
      </c>
    </row>
    <row r="508" spans="2:65" s="1" customFormat="1" ht="22.5" customHeight="1">
      <c r="B508" s="40"/>
      <c r="C508" s="192" t="s">
        <v>1254</v>
      </c>
      <c r="D508" s="192" t="s">
        <v>208</v>
      </c>
      <c r="E508" s="193" t="s">
        <v>1255</v>
      </c>
      <c r="F508" s="194" t="s">
        <v>1256</v>
      </c>
      <c r="G508" s="195" t="s">
        <v>494</v>
      </c>
      <c r="H508" s="196">
        <v>54.44</v>
      </c>
      <c r="I508" s="197"/>
      <c r="J508" s="198">
        <f>ROUND(I508*H508,2)</f>
        <v>0</v>
      </c>
      <c r="K508" s="194" t="s">
        <v>466</v>
      </c>
      <c r="L508" s="60"/>
      <c r="M508" s="199" t="s">
        <v>22</v>
      </c>
      <c r="N508" s="205" t="s">
        <v>46</v>
      </c>
      <c r="O508" s="41"/>
      <c r="P508" s="206">
        <f>O508*H508</f>
        <v>0</v>
      </c>
      <c r="Q508" s="206">
        <v>0</v>
      </c>
      <c r="R508" s="206">
        <f>Q508*H508</f>
        <v>0</v>
      </c>
      <c r="S508" s="206">
        <v>0.057</v>
      </c>
      <c r="T508" s="207">
        <f>S508*H508</f>
        <v>3.10308</v>
      </c>
      <c r="AR508" s="23" t="s">
        <v>266</v>
      </c>
      <c r="AT508" s="23" t="s">
        <v>208</v>
      </c>
      <c r="AU508" s="23" t="s">
        <v>84</v>
      </c>
      <c r="AY508" s="23" t="s">
        <v>205</v>
      </c>
      <c r="BE508" s="204">
        <f>IF(N508="základní",J508,0)</f>
        <v>0</v>
      </c>
      <c r="BF508" s="204">
        <f>IF(N508="snížená",J508,0)</f>
        <v>0</v>
      </c>
      <c r="BG508" s="204">
        <f>IF(N508="zákl. přenesená",J508,0)</f>
        <v>0</v>
      </c>
      <c r="BH508" s="204">
        <f>IF(N508="sníž. přenesená",J508,0)</f>
        <v>0</v>
      </c>
      <c r="BI508" s="204">
        <f>IF(N508="nulová",J508,0)</f>
        <v>0</v>
      </c>
      <c r="BJ508" s="23" t="s">
        <v>24</v>
      </c>
      <c r="BK508" s="204">
        <f>ROUND(I508*H508,2)</f>
        <v>0</v>
      </c>
      <c r="BL508" s="23" t="s">
        <v>266</v>
      </c>
      <c r="BM508" s="23" t="s">
        <v>1257</v>
      </c>
    </row>
    <row r="509" spans="2:51" s="12" customFormat="1" ht="13.5">
      <c r="B509" s="220"/>
      <c r="C509" s="221"/>
      <c r="D509" s="222" t="s">
        <v>255</v>
      </c>
      <c r="E509" s="223" t="s">
        <v>22</v>
      </c>
      <c r="F509" s="224" t="s">
        <v>1258</v>
      </c>
      <c r="G509" s="221"/>
      <c r="H509" s="225">
        <v>54.44</v>
      </c>
      <c r="I509" s="226"/>
      <c r="J509" s="221"/>
      <c r="K509" s="221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255</v>
      </c>
      <c r="AU509" s="231" t="s">
        <v>84</v>
      </c>
      <c r="AV509" s="12" t="s">
        <v>84</v>
      </c>
      <c r="AW509" s="12" t="s">
        <v>39</v>
      </c>
      <c r="AX509" s="12" t="s">
        <v>24</v>
      </c>
      <c r="AY509" s="231" t="s">
        <v>205</v>
      </c>
    </row>
    <row r="510" spans="2:65" s="1" customFormat="1" ht="22.5" customHeight="1">
      <c r="B510" s="40"/>
      <c r="C510" s="192" t="s">
        <v>1259</v>
      </c>
      <c r="D510" s="192" t="s">
        <v>208</v>
      </c>
      <c r="E510" s="193" t="s">
        <v>1260</v>
      </c>
      <c r="F510" s="194" t="s">
        <v>1261</v>
      </c>
      <c r="G510" s="195" t="s">
        <v>494</v>
      </c>
      <c r="H510" s="196">
        <v>167.8</v>
      </c>
      <c r="I510" s="197"/>
      <c r="J510" s="198">
        <f>ROUND(I510*H510,2)</f>
        <v>0</v>
      </c>
      <c r="K510" s="194" t="s">
        <v>466</v>
      </c>
      <c r="L510" s="60"/>
      <c r="M510" s="199" t="s">
        <v>22</v>
      </c>
      <c r="N510" s="205" t="s">
        <v>46</v>
      </c>
      <c r="O510" s="41"/>
      <c r="P510" s="206">
        <f>O510*H510</f>
        <v>0</v>
      </c>
      <c r="Q510" s="206">
        <v>0</v>
      </c>
      <c r="R510" s="206">
        <f>Q510*H510</f>
        <v>0</v>
      </c>
      <c r="S510" s="206">
        <v>0.055</v>
      </c>
      <c r="T510" s="207">
        <f>S510*H510</f>
        <v>9.229000000000001</v>
      </c>
      <c r="AR510" s="23" t="s">
        <v>266</v>
      </c>
      <c r="AT510" s="23" t="s">
        <v>208</v>
      </c>
      <c r="AU510" s="23" t="s">
        <v>84</v>
      </c>
      <c r="AY510" s="23" t="s">
        <v>205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23" t="s">
        <v>24</v>
      </c>
      <c r="BK510" s="204">
        <f>ROUND(I510*H510,2)</f>
        <v>0</v>
      </c>
      <c r="BL510" s="23" t="s">
        <v>266</v>
      </c>
      <c r="BM510" s="23" t="s">
        <v>1262</v>
      </c>
    </row>
    <row r="511" spans="2:51" s="12" customFormat="1" ht="13.5">
      <c r="B511" s="220"/>
      <c r="C511" s="221"/>
      <c r="D511" s="222" t="s">
        <v>255</v>
      </c>
      <c r="E511" s="223" t="s">
        <v>22</v>
      </c>
      <c r="F511" s="224" t="s">
        <v>1263</v>
      </c>
      <c r="G511" s="221"/>
      <c r="H511" s="225">
        <v>167.8</v>
      </c>
      <c r="I511" s="226"/>
      <c r="J511" s="221"/>
      <c r="K511" s="221"/>
      <c r="L511" s="227"/>
      <c r="M511" s="228"/>
      <c r="N511" s="229"/>
      <c r="O511" s="229"/>
      <c r="P511" s="229"/>
      <c r="Q511" s="229"/>
      <c r="R511" s="229"/>
      <c r="S511" s="229"/>
      <c r="T511" s="230"/>
      <c r="AT511" s="231" t="s">
        <v>255</v>
      </c>
      <c r="AU511" s="231" t="s">
        <v>84</v>
      </c>
      <c r="AV511" s="12" t="s">
        <v>84</v>
      </c>
      <c r="AW511" s="12" t="s">
        <v>39</v>
      </c>
      <c r="AX511" s="12" t="s">
        <v>24</v>
      </c>
      <c r="AY511" s="231" t="s">
        <v>205</v>
      </c>
    </row>
    <row r="512" spans="2:65" s="1" customFormat="1" ht="22.5" customHeight="1">
      <c r="B512" s="40"/>
      <c r="C512" s="192" t="s">
        <v>1264</v>
      </c>
      <c r="D512" s="192" t="s">
        <v>208</v>
      </c>
      <c r="E512" s="193" t="s">
        <v>1265</v>
      </c>
      <c r="F512" s="194" t="s">
        <v>1266</v>
      </c>
      <c r="G512" s="195" t="s">
        <v>494</v>
      </c>
      <c r="H512" s="196">
        <v>18</v>
      </c>
      <c r="I512" s="197"/>
      <c r="J512" s="198">
        <f>ROUND(I512*H512,2)</f>
        <v>0</v>
      </c>
      <c r="K512" s="194" t="s">
        <v>466</v>
      </c>
      <c r="L512" s="60"/>
      <c r="M512" s="199" t="s">
        <v>22</v>
      </c>
      <c r="N512" s="205" t="s">
        <v>46</v>
      </c>
      <c r="O512" s="41"/>
      <c r="P512" s="206">
        <f>O512*H512</f>
        <v>0</v>
      </c>
      <c r="Q512" s="206">
        <v>0</v>
      </c>
      <c r="R512" s="206">
        <f>Q512*H512</f>
        <v>0</v>
      </c>
      <c r="S512" s="206">
        <v>0.545</v>
      </c>
      <c r="T512" s="207">
        <f>S512*H512</f>
        <v>9.81</v>
      </c>
      <c r="AR512" s="23" t="s">
        <v>266</v>
      </c>
      <c r="AT512" s="23" t="s">
        <v>208</v>
      </c>
      <c r="AU512" s="23" t="s">
        <v>84</v>
      </c>
      <c r="AY512" s="23" t="s">
        <v>205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23" t="s">
        <v>24</v>
      </c>
      <c r="BK512" s="204">
        <f>ROUND(I512*H512,2)</f>
        <v>0</v>
      </c>
      <c r="BL512" s="23" t="s">
        <v>266</v>
      </c>
      <c r="BM512" s="23" t="s">
        <v>1267</v>
      </c>
    </row>
    <row r="513" spans="2:51" s="12" customFormat="1" ht="13.5">
      <c r="B513" s="220"/>
      <c r="C513" s="221"/>
      <c r="D513" s="222" t="s">
        <v>255</v>
      </c>
      <c r="E513" s="223" t="s">
        <v>22</v>
      </c>
      <c r="F513" s="224" t="s">
        <v>1268</v>
      </c>
      <c r="G513" s="221"/>
      <c r="H513" s="225">
        <v>18</v>
      </c>
      <c r="I513" s="226"/>
      <c r="J513" s="221"/>
      <c r="K513" s="221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255</v>
      </c>
      <c r="AU513" s="231" t="s">
        <v>84</v>
      </c>
      <c r="AV513" s="12" t="s">
        <v>84</v>
      </c>
      <c r="AW513" s="12" t="s">
        <v>39</v>
      </c>
      <c r="AX513" s="12" t="s">
        <v>24</v>
      </c>
      <c r="AY513" s="231" t="s">
        <v>205</v>
      </c>
    </row>
    <row r="514" spans="2:65" s="1" customFormat="1" ht="22.5" customHeight="1">
      <c r="B514" s="40"/>
      <c r="C514" s="192" t="s">
        <v>1269</v>
      </c>
      <c r="D514" s="192" t="s">
        <v>208</v>
      </c>
      <c r="E514" s="193" t="s">
        <v>1270</v>
      </c>
      <c r="F514" s="194" t="s">
        <v>1271</v>
      </c>
      <c r="G514" s="195" t="s">
        <v>494</v>
      </c>
      <c r="H514" s="196">
        <v>47.63</v>
      </c>
      <c r="I514" s="197"/>
      <c r="J514" s="198">
        <f>ROUND(I514*H514,2)</f>
        <v>0</v>
      </c>
      <c r="K514" s="194" t="s">
        <v>466</v>
      </c>
      <c r="L514" s="60"/>
      <c r="M514" s="199" t="s">
        <v>22</v>
      </c>
      <c r="N514" s="205" t="s">
        <v>46</v>
      </c>
      <c r="O514" s="41"/>
      <c r="P514" s="206">
        <f>O514*H514</f>
        <v>0</v>
      </c>
      <c r="Q514" s="206">
        <v>0</v>
      </c>
      <c r="R514" s="206">
        <f>Q514*H514</f>
        <v>0</v>
      </c>
      <c r="S514" s="206">
        <v>0.108</v>
      </c>
      <c r="T514" s="207">
        <f>S514*H514</f>
        <v>5.14404</v>
      </c>
      <c r="AR514" s="23" t="s">
        <v>266</v>
      </c>
      <c r="AT514" s="23" t="s">
        <v>208</v>
      </c>
      <c r="AU514" s="23" t="s">
        <v>84</v>
      </c>
      <c r="AY514" s="23" t="s">
        <v>205</v>
      </c>
      <c r="BE514" s="204">
        <f>IF(N514="základní",J514,0)</f>
        <v>0</v>
      </c>
      <c r="BF514" s="204">
        <f>IF(N514="snížená",J514,0)</f>
        <v>0</v>
      </c>
      <c r="BG514" s="204">
        <f>IF(N514="zákl. přenesená",J514,0)</f>
        <v>0</v>
      </c>
      <c r="BH514" s="204">
        <f>IF(N514="sníž. přenesená",J514,0)</f>
        <v>0</v>
      </c>
      <c r="BI514" s="204">
        <f>IF(N514="nulová",J514,0)</f>
        <v>0</v>
      </c>
      <c r="BJ514" s="23" t="s">
        <v>24</v>
      </c>
      <c r="BK514" s="204">
        <f>ROUND(I514*H514,2)</f>
        <v>0</v>
      </c>
      <c r="BL514" s="23" t="s">
        <v>266</v>
      </c>
      <c r="BM514" s="23" t="s">
        <v>1272</v>
      </c>
    </row>
    <row r="515" spans="2:65" s="1" customFormat="1" ht="22.5" customHeight="1">
      <c r="B515" s="40"/>
      <c r="C515" s="192" t="s">
        <v>1273</v>
      </c>
      <c r="D515" s="192" t="s">
        <v>208</v>
      </c>
      <c r="E515" s="193" t="s">
        <v>1274</v>
      </c>
      <c r="F515" s="194" t="s">
        <v>1275</v>
      </c>
      <c r="G515" s="195" t="s">
        <v>494</v>
      </c>
      <c r="H515" s="196">
        <v>6.75</v>
      </c>
      <c r="I515" s="197"/>
      <c r="J515" s="198">
        <f>ROUND(I515*H515,2)</f>
        <v>0</v>
      </c>
      <c r="K515" s="194" t="s">
        <v>466</v>
      </c>
      <c r="L515" s="60"/>
      <c r="M515" s="199" t="s">
        <v>22</v>
      </c>
      <c r="N515" s="205" t="s">
        <v>46</v>
      </c>
      <c r="O515" s="41"/>
      <c r="P515" s="206">
        <f>O515*H515</f>
        <v>0</v>
      </c>
      <c r="Q515" s="206">
        <v>0</v>
      </c>
      <c r="R515" s="206">
        <f>Q515*H515</f>
        <v>0</v>
      </c>
      <c r="S515" s="206">
        <v>0.054</v>
      </c>
      <c r="T515" s="207">
        <f>S515*H515</f>
        <v>0.3645</v>
      </c>
      <c r="AR515" s="23" t="s">
        <v>266</v>
      </c>
      <c r="AT515" s="23" t="s">
        <v>208</v>
      </c>
      <c r="AU515" s="23" t="s">
        <v>84</v>
      </c>
      <c r="AY515" s="23" t="s">
        <v>205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23" t="s">
        <v>24</v>
      </c>
      <c r="BK515" s="204">
        <f>ROUND(I515*H515,2)</f>
        <v>0</v>
      </c>
      <c r="BL515" s="23" t="s">
        <v>266</v>
      </c>
      <c r="BM515" s="23" t="s">
        <v>1276</v>
      </c>
    </row>
    <row r="516" spans="2:51" s="12" customFormat="1" ht="13.5">
      <c r="B516" s="220"/>
      <c r="C516" s="221"/>
      <c r="D516" s="222" t="s">
        <v>255</v>
      </c>
      <c r="E516" s="223" t="s">
        <v>22</v>
      </c>
      <c r="F516" s="224" t="s">
        <v>1277</v>
      </c>
      <c r="G516" s="221"/>
      <c r="H516" s="225">
        <v>6.75</v>
      </c>
      <c r="I516" s="226"/>
      <c r="J516" s="221"/>
      <c r="K516" s="221"/>
      <c r="L516" s="227"/>
      <c r="M516" s="228"/>
      <c r="N516" s="229"/>
      <c r="O516" s="229"/>
      <c r="P516" s="229"/>
      <c r="Q516" s="229"/>
      <c r="R516" s="229"/>
      <c r="S516" s="229"/>
      <c r="T516" s="230"/>
      <c r="AT516" s="231" t="s">
        <v>255</v>
      </c>
      <c r="AU516" s="231" t="s">
        <v>84</v>
      </c>
      <c r="AV516" s="12" t="s">
        <v>84</v>
      </c>
      <c r="AW516" s="12" t="s">
        <v>39</v>
      </c>
      <c r="AX516" s="12" t="s">
        <v>24</v>
      </c>
      <c r="AY516" s="231" t="s">
        <v>205</v>
      </c>
    </row>
    <row r="517" spans="2:65" s="1" customFormat="1" ht="22.5" customHeight="1">
      <c r="B517" s="40"/>
      <c r="C517" s="192" t="s">
        <v>1278</v>
      </c>
      <c r="D517" s="192" t="s">
        <v>208</v>
      </c>
      <c r="E517" s="193" t="s">
        <v>1279</v>
      </c>
      <c r="F517" s="194" t="s">
        <v>1280</v>
      </c>
      <c r="G517" s="195" t="s">
        <v>494</v>
      </c>
      <c r="H517" s="196">
        <v>16.2</v>
      </c>
      <c r="I517" s="197"/>
      <c r="J517" s="198">
        <f>ROUND(I517*H517,2)</f>
        <v>0</v>
      </c>
      <c r="K517" s="194" t="s">
        <v>466</v>
      </c>
      <c r="L517" s="60"/>
      <c r="M517" s="199" t="s">
        <v>22</v>
      </c>
      <c r="N517" s="205" t="s">
        <v>46</v>
      </c>
      <c r="O517" s="41"/>
      <c r="P517" s="206">
        <f>O517*H517</f>
        <v>0</v>
      </c>
      <c r="Q517" s="206">
        <v>0</v>
      </c>
      <c r="R517" s="206">
        <f>Q517*H517</f>
        <v>0</v>
      </c>
      <c r="S517" s="206">
        <v>0.038</v>
      </c>
      <c r="T517" s="207">
        <f>S517*H517</f>
        <v>0.6155999999999999</v>
      </c>
      <c r="AR517" s="23" t="s">
        <v>266</v>
      </c>
      <c r="AT517" s="23" t="s">
        <v>208</v>
      </c>
      <c r="AU517" s="23" t="s">
        <v>84</v>
      </c>
      <c r="AY517" s="23" t="s">
        <v>205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23" t="s">
        <v>24</v>
      </c>
      <c r="BK517" s="204">
        <f>ROUND(I517*H517,2)</f>
        <v>0</v>
      </c>
      <c r="BL517" s="23" t="s">
        <v>266</v>
      </c>
      <c r="BM517" s="23" t="s">
        <v>1281</v>
      </c>
    </row>
    <row r="518" spans="2:51" s="12" customFormat="1" ht="13.5">
      <c r="B518" s="220"/>
      <c r="C518" s="221"/>
      <c r="D518" s="222" t="s">
        <v>255</v>
      </c>
      <c r="E518" s="223" t="s">
        <v>22</v>
      </c>
      <c r="F518" s="224" t="s">
        <v>1282</v>
      </c>
      <c r="G518" s="221"/>
      <c r="H518" s="225">
        <v>16.2</v>
      </c>
      <c r="I518" s="226"/>
      <c r="J518" s="221"/>
      <c r="K518" s="221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255</v>
      </c>
      <c r="AU518" s="231" t="s">
        <v>84</v>
      </c>
      <c r="AV518" s="12" t="s">
        <v>84</v>
      </c>
      <c r="AW518" s="12" t="s">
        <v>39</v>
      </c>
      <c r="AX518" s="12" t="s">
        <v>24</v>
      </c>
      <c r="AY518" s="231" t="s">
        <v>205</v>
      </c>
    </row>
    <row r="519" spans="2:65" s="1" customFormat="1" ht="22.5" customHeight="1">
      <c r="B519" s="40"/>
      <c r="C519" s="192" t="s">
        <v>1283</v>
      </c>
      <c r="D519" s="192" t="s">
        <v>208</v>
      </c>
      <c r="E519" s="193" t="s">
        <v>1284</v>
      </c>
      <c r="F519" s="194" t="s">
        <v>1285</v>
      </c>
      <c r="G519" s="195" t="s">
        <v>494</v>
      </c>
      <c r="H519" s="196">
        <v>10.8</v>
      </c>
      <c r="I519" s="197"/>
      <c r="J519" s="198">
        <f>ROUND(I519*H519,2)</f>
        <v>0</v>
      </c>
      <c r="K519" s="194" t="s">
        <v>466</v>
      </c>
      <c r="L519" s="60"/>
      <c r="M519" s="199" t="s">
        <v>22</v>
      </c>
      <c r="N519" s="205" t="s">
        <v>46</v>
      </c>
      <c r="O519" s="41"/>
      <c r="P519" s="206">
        <f>O519*H519</f>
        <v>0</v>
      </c>
      <c r="Q519" s="206">
        <v>0</v>
      </c>
      <c r="R519" s="206">
        <f>Q519*H519</f>
        <v>0</v>
      </c>
      <c r="S519" s="206">
        <v>0.034</v>
      </c>
      <c r="T519" s="207">
        <f>S519*H519</f>
        <v>0.3672</v>
      </c>
      <c r="AR519" s="23" t="s">
        <v>266</v>
      </c>
      <c r="AT519" s="23" t="s">
        <v>208</v>
      </c>
      <c r="AU519" s="23" t="s">
        <v>84</v>
      </c>
      <c r="AY519" s="23" t="s">
        <v>205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23" t="s">
        <v>24</v>
      </c>
      <c r="BK519" s="204">
        <f>ROUND(I519*H519,2)</f>
        <v>0</v>
      </c>
      <c r="BL519" s="23" t="s">
        <v>266</v>
      </c>
      <c r="BM519" s="23" t="s">
        <v>1286</v>
      </c>
    </row>
    <row r="520" spans="2:51" s="12" customFormat="1" ht="13.5">
      <c r="B520" s="220"/>
      <c r="C520" s="221"/>
      <c r="D520" s="222" t="s">
        <v>255</v>
      </c>
      <c r="E520" s="223" t="s">
        <v>22</v>
      </c>
      <c r="F520" s="224" t="s">
        <v>1287</v>
      </c>
      <c r="G520" s="221"/>
      <c r="H520" s="225">
        <v>10.8</v>
      </c>
      <c r="I520" s="226"/>
      <c r="J520" s="221"/>
      <c r="K520" s="221"/>
      <c r="L520" s="227"/>
      <c r="M520" s="228"/>
      <c r="N520" s="229"/>
      <c r="O520" s="229"/>
      <c r="P520" s="229"/>
      <c r="Q520" s="229"/>
      <c r="R520" s="229"/>
      <c r="S520" s="229"/>
      <c r="T520" s="230"/>
      <c r="AT520" s="231" t="s">
        <v>255</v>
      </c>
      <c r="AU520" s="231" t="s">
        <v>84</v>
      </c>
      <c r="AV520" s="12" t="s">
        <v>84</v>
      </c>
      <c r="AW520" s="12" t="s">
        <v>39</v>
      </c>
      <c r="AX520" s="12" t="s">
        <v>24</v>
      </c>
      <c r="AY520" s="231" t="s">
        <v>205</v>
      </c>
    </row>
    <row r="521" spans="2:65" s="1" customFormat="1" ht="22.5" customHeight="1">
      <c r="B521" s="40"/>
      <c r="C521" s="192" t="s">
        <v>1288</v>
      </c>
      <c r="D521" s="192" t="s">
        <v>208</v>
      </c>
      <c r="E521" s="193" t="s">
        <v>1289</v>
      </c>
      <c r="F521" s="194" t="s">
        <v>1290</v>
      </c>
      <c r="G521" s="195" t="s">
        <v>494</v>
      </c>
      <c r="H521" s="196">
        <v>45.075</v>
      </c>
      <c r="I521" s="197"/>
      <c r="J521" s="198">
        <f>ROUND(I521*H521,2)</f>
        <v>0</v>
      </c>
      <c r="K521" s="194" t="s">
        <v>466</v>
      </c>
      <c r="L521" s="60"/>
      <c r="M521" s="199" t="s">
        <v>22</v>
      </c>
      <c r="N521" s="205" t="s">
        <v>46</v>
      </c>
      <c r="O521" s="41"/>
      <c r="P521" s="206">
        <f>O521*H521</f>
        <v>0</v>
      </c>
      <c r="Q521" s="206">
        <v>0</v>
      </c>
      <c r="R521" s="206">
        <f>Q521*H521</f>
        <v>0</v>
      </c>
      <c r="S521" s="206">
        <v>0.032</v>
      </c>
      <c r="T521" s="207">
        <f>S521*H521</f>
        <v>1.4424000000000001</v>
      </c>
      <c r="AR521" s="23" t="s">
        <v>266</v>
      </c>
      <c r="AT521" s="23" t="s">
        <v>208</v>
      </c>
      <c r="AU521" s="23" t="s">
        <v>84</v>
      </c>
      <c r="AY521" s="23" t="s">
        <v>205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23" t="s">
        <v>24</v>
      </c>
      <c r="BK521" s="204">
        <f>ROUND(I521*H521,2)</f>
        <v>0</v>
      </c>
      <c r="BL521" s="23" t="s">
        <v>266</v>
      </c>
      <c r="BM521" s="23" t="s">
        <v>1291</v>
      </c>
    </row>
    <row r="522" spans="2:51" s="12" customFormat="1" ht="13.5">
      <c r="B522" s="220"/>
      <c r="C522" s="221"/>
      <c r="D522" s="222" t="s">
        <v>255</v>
      </c>
      <c r="E522" s="223" t="s">
        <v>22</v>
      </c>
      <c r="F522" s="224" t="s">
        <v>1292</v>
      </c>
      <c r="G522" s="221"/>
      <c r="H522" s="225">
        <v>45.075</v>
      </c>
      <c r="I522" s="226"/>
      <c r="J522" s="221"/>
      <c r="K522" s="221"/>
      <c r="L522" s="227"/>
      <c r="M522" s="228"/>
      <c r="N522" s="229"/>
      <c r="O522" s="229"/>
      <c r="P522" s="229"/>
      <c r="Q522" s="229"/>
      <c r="R522" s="229"/>
      <c r="S522" s="229"/>
      <c r="T522" s="230"/>
      <c r="AT522" s="231" t="s">
        <v>255</v>
      </c>
      <c r="AU522" s="231" t="s">
        <v>84</v>
      </c>
      <c r="AV522" s="12" t="s">
        <v>84</v>
      </c>
      <c r="AW522" s="12" t="s">
        <v>39</v>
      </c>
      <c r="AX522" s="12" t="s">
        <v>24</v>
      </c>
      <c r="AY522" s="231" t="s">
        <v>205</v>
      </c>
    </row>
    <row r="523" spans="2:65" s="1" customFormat="1" ht="22.5" customHeight="1">
      <c r="B523" s="40"/>
      <c r="C523" s="192" t="s">
        <v>1293</v>
      </c>
      <c r="D523" s="192" t="s">
        <v>208</v>
      </c>
      <c r="E523" s="193" t="s">
        <v>1294</v>
      </c>
      <c r="F523" s="194" t="s">
        <v>1295</v>
      </c>
      <c r="G523" s="195" t="s">
        <v>494</v>
      </c>
      <c r="H523" s="196">
        <v>14.184</v>
      </c>
      <c r="I523" s="197"/>
      <c r="J523" s="198">
        <f>ROUND(I523*H523,2)</f>
        <v>0</v>
      </c>
      <c r="K523" s="194" t="s">
        <v>466</v>
      </c>
      <c r="L523" s="60"/>
      <c r="M523" s="199" t="s">
        <v>22</v>
      </c>
      <c r="N523" s="205" t="s">
        <v>46</v>
      </c>
      <c r="O523" s="41"/>
      <c r="P523" s="206">
        <f>O523*H523</f>
        <v>0</v>
      </c>
      <c r="Q523" s="206">
        <v>0</v>
      </c>
      <c r="R523" s="206">
        <f>Q523*H523</f>
        <v>0</v>
      </c>
      <c r="S523" s="206">
        <v>0.076</v>
      </c>
      <c r="T523" s="207">
        <f>S523*H523</f>
        <v>1.0779839999999998</v>
      </c>
      <c r="AR523" s="23" t="s">
        <v>266</v>
      </c>
      <c r="AT523" s="23" t="s">
        <v>208</v>
      </c>
      <c r="AU523" s="23" t="s">
        <v>84</v>
      </c>
      <c r="AY523" s="23" t="s">
        <v>205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23" t="s">
        <v>24</v>
      </c>
      <c r="BK523" s="204">
        <f>ROUND(I523*H523,2)</f>
        <v>0</v>
      </c>
      <c r="BL523" s="23" t="s">
        <v>266</v>
      </c>
      <c r="BM523" s="23" t="s">
        <v>1296</v>
      </c>
    </row>
    <row r="524" spans="2:51" s="12" customFormat="1" ht="13.5">
      <c r="B524" s="220"/>
      <c r="C524" s="221"/>
      <c r="D524" s="222" t="s">
        <v>255</v>
      </c>
      <c r="E524" s="223" t="s">
        <v>22</v>
      </c>
      <c r="F524" s="224" t="s">
        <v>1297</v>
      </c>
      <c r="G524" s="221"/>
      <c r="H524" s="225">
        <v>14.184</v>
      </c>
      <c r="I524" s="226"/>
      <c r="J524" s="221"/>
      <c r="K524" s="221"/>
      <c r="L524" s="227"/>
      <c r="M524" s="228"/>
      <c r="N524" s="229"/>
      <c r="O524" s="229"/>
      <c r="P524" s="229"/>
      <c r="Q524" s="229"/>
      <c r="R524" s="229"/>
      <c r="S524" s="229"/>
      <c r="T524" s="230"/>
      <c r="AT524" s="231" t="s">
        <v>255</v>
      </c>
      <c r="AU524" s="231" t="s">
        <v>84</v>
      </c>
      <c r="AV524" s="12" t="s">
        <v>84</v>
      </c>
      <c r="AW524" s="12" t="s">
        <v>39</v>
      </c>
      <c r="AX524" s="12" t="s">
        <v>24</v>
      </c>
      <c r="AY524" s="231" t="s">
        <v>205</v>
      </c>
    </row>
    <row r="525" spans="2:65" s="1" customFormat="1" ht="22.5" customHeight="1">
      <c r="B525" s="40"/>
      <c r="C525" s="192" t="s">
        <v>1298</v>
      </c>
      <c r="D525" s="192" t="s">
        <v>208</v>
      </c>
      <c r="E525" s="193" t="s">
        <v>1299</v>
      </c>
      <c r="F525" s="194" t="s">
        <v>1300</v>
      </c>
      <c r="G525" s="195" t="s">
        <v>500</v>
      </c>
      <c r="H525" s="196">
        <v>678</v>
      </c>
      <c r="I525" s="197"/>
      <c r="J525" s="198">
        <f>ROUND(I525*H525,2)</f>
        <v>0</v>
      </c>
      <c r="K525" s="194" t="s">
        <v>466</v>
      </c>
      <c r="L525" s="60"/>
      <c r="M525" s="199" t="s">
        <v>22</v>
      </c>
      <c r="N525" s="205" t="s">
        <v>46</v>
      </c>
      <c r="O525" s="41"/>
      <c r="P525" s="206">
        <f>O525*H525</f>
        <v>0</v>
      </c>
      <c r="Q525" s="206">
        <v>0</v>
      </c>
      <c r="R525" s="206">
        <f>Q525*H525</f>
        <v>0</v>
      </c>
      <c r="S525" s="206">
        <v>0.013</v>
      </c>
      <c r="T525" s="207">
        <f>S525*H525</f>
        <v>8.814</v>
      </c>
      <c r="AR525" s="23" t="s">
        <v>266</v>
      </c>
      <c r="AT525" s="23" t="s">
        <v>208</v>
      </c>
      <c r="AU525" s="23" t="s">
        <v>84</v>
      </c>
      <c r="AY525" s="23" t="s">
        <v>205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23" t="s">
        <v>24</v>
      </c>
      <c r="BK525" s="204">
        <f>ROUND(I525*H525,2)</f>
        <v>0</v>
      </c>
      <c r="BL525" s="23" t="s">
        <v>266</v>
      </c>
      <c r="BM525" s="23" t="s">
        <v>1301</v>
      </c>
    </row>
    <row r="526" spans="2:65" s="1" customFormat="1" ht="22.5" customHeight="1">
      <c r="B526" s="40"/>
      <c r="C526" s="192" t="s">
        <v>1302</v>
      </c>
      <c r="D526" s="192" t="s">
        <v>208</v>
      </c>
      <c r="E526" s="193" t="s">
        <v>1303</v>
      </c>
      <c r="F526" s="194" t="s">
        <v>1304</v>
      </c>
      <c r="G526" s="195" t="s">
        <v>500</v>
      </c>
      <c r="H526" s="196">
        <v>215</v>
      </c>
      <c r="I526" s="197"/>
      <c r="J526" s="198">
        <f>ROUND(I526*H526,2)</f>
        <v>0</v>
      </c>
      <c r="K526" s="194" t="s">
        <v>466</v>
      </c>
      <c r="L526" s="60"/>
      <c r="M526" s="199" t="s">
        <v>22</v>
      </c>
      <c r="N526" s="205" t="s">
        <v>46</v>
      </c>
      <c r="O526" s="41"/>
      <c r="P526" s="206">
        <f>O526*H526</f>
        <v>0</v>
      </c>
      <c r="Q526" s="206">
        <v>0</v>
      </c>
      <c r="R526" s="206">
        <f>Q526*H526</f>
        <v>0</v>
      </c>
      <c r="S526" s="206">
        <v>0.037</v>
      </c>
      <c r="T526" s="207">
        <f>S526*H526</f>
        <v>7.954999999999999</v>
      </c>
      <c r="AR526" s="23" t="s">
        <v>266</v>
      </c>
      <c r="AT526" s="23" t="s">
        <v>208</v>
      </c>
      <c r="AU526" s="23" t="s">
        <v>84</v>
      </c>
      <c r="AY526" s="23" t="s">
        <v>205</v>
      </c>
      <c r="BE526" s="204">
        <f>IF(N526="základní",J526,0)</f>
        <v>0</v>
      </c>
      <c r="BF526" s="204">
        <f>IF(N526="snížená",J526,0)</f>
        <v>0</v>
      </c>
      <c r="BG526" s="204">
        <f>IF(N526="zákl. přenesená",J526,0)</f>
        <v>0</v>
      </c>
      <c r="BH526" s="204">
        <f>IF(N526="sníž. přenesená",J526,0)</f>
        <v>0</v>
      </c>
      <c r="BI526" s="204">
        <f>IF(N526="nulová",J526,0)</f>
        <v>0</v>
      </c>
      <c r="BJ526" s="23" t="s">
        <v>24</v>
      </c>
      <c r="BK526" s="204">
        <f>ROUND(I526*H526,2)</f>
        <v>0</v>
      </c>
      <c r="BL526" s="23" t="s">
        <v>266</v>
      </c>
      <c r="BM526" s="23" t="s">
        <v>1305</v>
      </c>
    </row>
    <row r="527" spans="2:65" s="1" customFormat="1" ht="22.5" customHeight="1">
      <c r="B527" s="40"/>
      <c r="C527" s="192" t="s">
        <v>1306</v>
      </c>
      <c r="D527" s="192" t="s">
        <v>208</v>
      </c>
      <c r="E527" s="193" t="s">
        <v>1307</v>
      </c>
      <c r="F527" s="194" t="s">
        <v>1308</v>
      </c>
      <c r="G527" s="195" t="s">
        <v>500</v>
      </c>
      <c r="H527" s="196">
        <v>187</v>
      </c>
      <c r="I527" s="197"/>
      <c r="J527" s="198">
        <f>ROUND(I527*H527,2)</f>
        <v>0</v>
      </c>
      <c r="K527" s="194" t="s">
        <v>466</v>
      </c>
      <c r="L527" s="60"/>
      <c r="M527" s="199" t="s">
        <v>22</v>
      </c>
      <c r="N527" s="205" t="s">
        <v>46</v>
      </c>
      <c r="O527" s="41"/>
      <c r="P527" s="206">
        <f>O527*H527</f>
        <v>0</v>
      </c>
      <c r="Q527" s="206">
        <v>0</v>
      </c>
      <c r="R527" s="206">
        <f>Q527*H527</f>
        <v>0</v>
      </c>
      <c r="S527" s="206">
        <v>0.063</v>
      </c>
      <c r="T527" s="207">
        <f>S527*H527</f>
        <v>11.781</v>
      </c>
      <c r="AR527" s="23" t="s">
        <v>266</v>
      </c>
      <c r="AT527" s="23" t="s">
        <v>208</v>
      </c>
      <c r="AU527" s="23" t="s">
        <v>84</v>
      </c>
      <c r="AY527" s="23" t="s">
        <v>205</v>
      </c>
      <c r="BE527" s="204">
        <f>IF(N527="základní",J527,0)</f>
        <v>0</v>
      </c>
      <c r="BF527" s="204">
        <f>IF(N527="snížená",J527,0)</f>
        <v>0</v>
      </c>
      <c r="BG527" s="204">
        <f>IF(N527="zákl. přenesená",J527,0)</f>
        <v>0</v>
      </c>
      <c r="BH527" s="204">
        <f>IF(N527="sníž. přenesená",J527,0)</f>
        <v>0</v>
      </c>
      <c r="BI527" s="204">
        <f>IF(N527="nulová",J527,0)</f>
        <v>0</v>
      </c>
      <c r="BJ527" s="23" t="s">
        <v>24</v>
      </c>
      <c r="BK527" s="204">
        <f>ROUND(I527*H527,2)</f>
        <v>0</v>
      </c>
      <c r="BL527" s="23" t="s">
        <v>266</v>
      </c>
      <c r="BM527" s="23" t="s">
        <v>1309</v>
      </c>
    </row>
    <row r="528" spans="2:51" s="12" customFormat="1" ht="13.5">
      <c r="B528" s="220"/>
      <c r="C528" s="221"/>
      <c r="D528" s="222" t="s">
        <v>255</v>
      </c>
      <c r="E528" s="223" t="s">
        <v>22</v>
      </c>
      <c r="F528" s="224" t="s">
        <v>1310</v>
      </c>
      <c r="G528" s="221"/>
      <c r="H528" s="225">
        <v>187</v>
      </c>
      <c r="I528" s="226"/>
      <c r="J528" s="221"/>
      <c r="K528" s="221"/>
      <c r="L528" s="227"/>
      <c r="M528" s="228"/>
      <c r="N528" s="229"/>
      <c r="O528" s="229"/>
      <c r="P528" s="229"/>
      <c r="Q528" s="229"/>
      <c r="R528" s="229"/>
      <c r="S528" s="229"/>
      <c r="T528" s="230"/>
      <c r="AT528" s="231" t="s">
        <v>255</v>
      </c>
      <c r="AU528" s="231" t="s">
        <v>84</v>
      </c>
      <c r="AV528" s="12" t="s">
        <v>84</v>
      </c>
      <c r="AW528" s="12" t="s">
        <v>39</v>
      </c>
      <c r="AX528" s="12" t="s">
        <v>24</v>
      </c>
      <c r="AY528" s="231" t="s">
        <v>205</v>
      </c>
    </row>
    <row r="529" spans="2:65" s="1" customFormat="1" ht="22.5" customHeight="1">
      <c r="B529" s="40"/>
      <c r="C529" s="192" t="s">
        <v>1311</v>
      </c>
      <c r="D529" s="192" t="s">
        <v>208</v>
      </c>
      <c r="E529" s="193" t="s">
        <v>1312</v>
      </c>
      <c r="F529" s="194" t="s">
        <v>1313</v>
      </c>
      <c r="G529" s="195" t="s">
        <v>494</v>
      </c>
      <c r="H529" s="196">
        <v>23.244</v>
      </c>
      <c r="I529" s="197"/>
      <c r="J529" s="198">
        <f>ROUND(I529*H529,2)</f>
        <v>0</v>
      </c>
      <c r="K529" s="194" t="s">
        <v>466</v>
      </c>
      <c r="L529" s="60"/>
      <c r="M529" s="199" t="s">
        <v>22</v>
      </c>
      <c r="N529" s="205" t="s">
        <v>46</v>
      </c>
      <c r="O529" s="41"/>
      <c r="P529" s="206">
        <f>O529*H529</f>
        <v>0</v>
      </c>
      <c r="Q529" s="206">
        <v>0</v>
      </c>
      <c r="R529" s="206">
        <f>Q529*H529</f>
        <v>0</v>
      </c>
      <c r="S529" s="206">
        <v>0.27</v>
      </c>
      <c r="T529" s="207">
        <f>S529*H529</f>
        <v>6.275880000000001</v>
      </c>
      <c r="AR529" s="23" t="s">
        <v>266</v>
      </c>
      <c r="AT529" s="23" t="s">
        <v>208</v>
      </c>
      <c r="AU529" s="23" t="s">
        <v>84</v>
      </c>
      <c r="AY529" s="23" t="s">
        <v>205</v>
      </c>
      <c r="BE529" s="204">
        <f>IF(N529="základní",J529,0)</f>
        <v>0</v>
      </c>
      <c r="BF529" s="204">
        <f>IF(N529="snížená",J529,0)</f>
        <v>0</v>
      </c>
      <c r="BG529" s="204">
        <f>IF(N529="zákl. přenesená",J529,0)</f>
        <v>0</v>
      </c>
      <c r="BH529" s="204">
        <f>IF(N529="sníž. přenesená",J529,0)</f>
        <v>0</v>
      </c>
      <c r="BI529" s="204">
        <f>IF(N529="nulová",J529,0)</f>
        <v>0</v>
      </c>
      <c r="BJ529" s="23" t="s">
        <v>24</v>
      </c>
      <c r="BK529" s="204">
        <f>ROUND(I529*H529,2)</f>
        <v>0</v>
      </c>
      <c r="BL529" s="23" t="s">
        <v>266</v>
      </c>
      <c r="BM529" s="23" t="s">
        <v>1314</v>
      </c>
    </row>
    <row r="530" spans="2:51" s="12" customFormat="1" ht="13.5">
      <c r="B530" s="220"/>
      <c r="C530" s="221"/>
      <c r="D530" s="222" t="s">
        <v>255</v>
      </c>
      <c r="E530" s="223" t="s">
        <v>22</v>
      </c>
      <c r="F530" s="224" t="s">
        <v>1315</v>
      </c>
      <c r="G530" s="221"/>
      <c r="H530" s="225">
        <v>23.244</v>
      </c>
      <c r="I530" s="226"/>
      <c r="J530" s="221"/>
      <c r="K530" s="221"/>
      <c r="L530" s="227"/>
      <c r="M530" s="228"/>
      <c r="N530" s="229"/>
      <c r="O530" s="229"/>
      <c r="P530" s="229"/>
      <c r="Q530" s="229"/>
      <c r="R530" s="229"/>
      <c r="S530" s="229"/>
      <c r="T530" s="230"/>
      <c r="AT530" s="231" t="s">
        <v>255</v>
      </c>
      <c r="AU530" s="231" t="s">
        <v>84</v>
      </c>
      <c r="AV530" s="12" t="s">
        <v>84</v>
      </c>
      <c r="AW530" s="12" t="s">
        <v>39</v>
      </c>
      <c r="AX530" s="12" t="s">
        <v>24</v>
      </c>
      <c r="AY530" s="231" t="s">
        <v>205</v>
      </c>
    </row>
    <row r="531" spans="2:65" s="1" customFormat="1" ht="22.5" customHeight="1">
      <c r="B531" s="40"/>
      <c r="C531" s="192" t="s">
        <v>1316</v>
      </c>
      <c r="D531" s="192" t="s">
        <v>208</v>
      </c>
      <c r="E531" s="193" t="s">
        <v>1317</v>
      </c>
      <c r="F531" s="194" t="s">
        <v>1318</v>
      </c>
      <c r="G531" s="195" t="s">
        <v>465</v>
      </c>
      <c r="H531" s="196">
        <v>14.021</v>
      </c>
      <c r="I531" s="197"/>
      <c r="J531" s="198">
        <f>ROUND(I531*H531,2)</f>
        <v>0</v>
      </c>
      <c r="K531" s="194" t="s">
        <v>466</v>
      </c>
      <c r="L531" s="60"/>
      <c r="M531" s="199" t="s">
        <v>22</v>
      </c>
      <c r="N531" s="205" t="s">
        <v>46</v>
      </c>
      <c r="O531" s="41"/>
      <c r="P531" s="206">
        <f>O531*H531</f>
        <v>0</v>
      </c>
      <c r="Q531" s="206">
        <v>0</v>
      </c>
      <c r="R531" s="206">
        <f>Q531*H531</f>
        <v>0</v>
      </c>
      <c r="S531" s="206">
        <v>1.8</v>
      </c>
      <c r="T531" s="207">
        <f>S531*H531</f>
        <v>25.237800000000004</v>
      </c>
      <c r="AR531" s="23" t="s">
        <v>266</v>
      </c>
      <c r="AT531" s="23" t="s">
        <v>208</v>
      </c>
      <c r="AU531" s="23" t="s">
        <v>84</v>
      </c>
      <c r="AY531" s="23" t="s">
        <v>205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23" t="s">
        <v>24</v>
      </c>
      <c r="BK531" s="204">
        <f>ROUND(I531*H531,2)</f>
        <v>0</v>
      </c>
      <c r="BL531" s="23" t="s">
        <v>266</v>
      </c>
      <c r="BM531" s="23" t="s">
        <v>1319</v>
      </c>
    </row>
    <row r="532" spans="2:51" s="12" customFormat="1" ht="13.5">
      <c r="B532" s="220"/>
      <c r="C532" s="221"/>
      <c r="D532" s="210" t="s">
        <v>255</v>
      </c>
      <c r="E532" s="232" t="s">
        <v>22</v>
      </c>
      <c r="F532" s="233" t="s">
        <v>1320</v>
      </c>
      <c r="G532" s="221"/>
      <c r="H532" s="234">
        <v>10.287</v>
      </c>
      <c r="I532" s="226"/>
      <c r="J532" s="221"/>
      <c r="K532" s="221"/>
      <c r="L532" s="227"/>
      <c r="M532" s="228"/>
      <c r="N532" s="229"/>
      <c r="O532" s="229"/>
      <c r="P532" s="229"/>
      <c r="Q532" s="229"/>
      <c r="R532" s="229"/>
      <c r="S532" s="229"/>
      <c r="T532" s="230"/>
      <c r="AT532" s="231" t="s">
        <v>255</v>
      </c>
      <c r="AU532" s="231" t="s">
        <v>84</v>
      </c>
      <c r="AV532" s="12" t="s">
        <v>84</v>
      </c>
      <c r="AW532" s="12" t="s">
        <v>39</v>
      </c>
      <c r="AX532" s="12" t="s">
        <v>75</v>
      </c>
      <c r="AY532" s="231" t="s">
        <v>205</v>
      </c>
    </row>
    <row r="533" spans="2:51" s="12" customFormat="1" ht="13.5">
      <c r="B533" s="220"/>
      <c r="C533" s="221"/>
      <c r="D533" s="210" t="s">
        <v>255</v>
      </c>
      <c r="E533" s="232" t="s">
        <v>22</v>
      </c>
      <c r="F533" s="233" t="s">
        <v>1321</v>
      </c>
      <c r="G533" s="221"/>
      <c r="H533" s="234">
        <v>3.734</v>
      </c>
      <c r="I533" s="226"/>
      <c r="J533" s="221"/>
      <c r="K533" s="221"/>
      <c r="L533" s="227"/>
      <c r="M533" s="228"/>
      <c r="N533" s="229"/>
      <c r="O533" s="229"/>
      <c r="P533" s="229"/>
      <c r="Q533" s="229"/>
      <c r="R533" s="229"/>
      <c r="S533" s="229"/>
      <c r="T533" s="230"/>
      <c r="AT533" s="231" t="s">
        <v>255</v>
      </c>
      <c r="AU533" s="231" t="s">
        <v>84</v>
      </c>
      <c r="AV533" s="12" t="s">
        <v>84</v>
      </c>
      <c r="AW533" s="12" t="s">
        <v>39</v>
      </c>
      <c r="AX533" s="12" t="s">
        <v>75</v>
      </c>
      <c r="AY533" s="231" t="s">
        <v>205</v>
      </c>
    </row>
    <row r="534" spans="2:51" s="13" customFormat="1" ht="13.5">
      <c r="B534" s="248"/>
      <c r="C534" s="249"/>
      <c r="D534" s="222" t="s">
        <v>255</v>
      </c>
      <c r="E534" s="250" t="s">
        <v>22</v>
      </c>
      <c r="F534" s="251" t="s">
        <v>568</v>
      </c>
      <c r="G534" s="249"/>
      <c r="H534" s="252">
        <v>14.021</v>
      </c>
      <c r="I534" s="253"/>
      <c r="J534" s="249"/>
      <c r="K534" s="249"/>
      <c r="L534" s="254"/>
      <c r="M534" s="255"/>
      <c r="N534" s="256"/>
      <c r="O534" s="256"/>
      <c r="P534" s="256"/>
      <c r="Q534" s="256"/>
      <c r="R534" s="256"/>
      <c r="S534" s="256"/>
      <c r="T534" s="257"/>
      <c r="AT534" s="258" t="s">
        <v>255</v>
      </c>
      <c r="AU534" s="258" t="s">
        <v>84</v>
      </c>
      <c r="AV534" s="13" t="s">
        <v>266</v>
      </c>
      <c r="AW534" s="13" t="s">
        <v>39</v>
      </c>
      <c r="AX534" s="13" t="s">
        <v>24</v>
      </c>
      <c r="AY534" s="258" t="s">
        <v>205</v>
      </c>
    </row>
    <row r="535" spans="2:65" s="1" customFormat="1" ht="22.5" customHeight="1">
      <c r="B535" s="40"/>
      <c r="C535" s="192" t="s">
        <v>1322</v>
      </c>
      <c r="D535" s="192" t="s">
        <v>208</v>
      </c>
      <c r="E535" s="193" t="s">
        <v>1323</v>
      </c>
      <c r="F535" s="194" t="s">
        <v>1324</v>
      </c>
      <c r="G535" s="195" t="s">
        <v>514</v>
      </c>
      <c r="H535" s="196">
        <v>8</v>
      </c>
      <c r="I535" s="197"/>
      <c r="J535" s="198">
        <f>ROUND(I535*H535,2)</f>
        <v>0</v>
      </c>
      <c r="K535" s="194" t="s">
        <v>466</v>
      </c>
      <c r="L535" s="60"/>
      <c r="M535" s="199" t="s">
        <v>22</v>
      </c>
      <c r="N535" s="205" t="s">
        <v>46</v>
      </c>
      <c r="O535" s="41"/>
      <c r="P535" s="206">
        <f>O535*H535</f>
        <v>0</v>
      </c>
      <c r="Q535" s="206">
        <v>0</v>
      </c>
      <c r="R535" s="206">
        <f>Q535*H535</f>
        <v>0</v>
      </c>
      <c r="S535" s="206">
        <v>0.119</v>
      </c>
      <c r="T535" s="207">
        <f>S535*H535</f>
        <v>0.952</v>
      </c>
      <c r="AR535" s="23" t="s">
        <v>266</v>
      </c>
      <c r="AT535" s="23" t="s">
        <v>208</v>
      </c>
      <c r="AU535" s="23" t="s">
        <v>84</v>
      </c>
      <c r="AY535" s="23" t="s">
        <v>205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23" t="s">
        <v>24</v>
      </c>
      <c r="BK535" s="204">
        <f>ROUND(I535*H535,2)</f>
        <v>0</v>
      </c>
      <c r="BL535" s="23" t="s">
        <v>266</v>
      </c>
      <c r="BM535" s="23" t="s">
        <v>1325</v>
      </c>
    </row>
    <row r="536" spans="2:65" s="1" customFormat="1" ht="22.5" customHeight="1">
      <c r="B536" s="40"/>
      <c r="C536" s="192" t="s">
        <v>1326</v>
      </c>
      <c r="D536" s="192" t="s">
        <v>208</v>
      </c>
      <c r="E536" s="193" t="s">
        <v>1327</v>
      </c>
      <c r="F536" s="194" t="s">
        <v>1328</v>
      </c>
      <c r="G536" s="195" t="s">
        <v>500</v>
      </c>
      <c r="H536" s="196">
        <v>210</v>
      </c>
      <c r="I536" s="197"/>
      <c r="J536" s="198">
        <f>ROUND(I536*H536,2)</f>
        <v>0</v>
      </c>
      <c r="K536" s="194" t="s">
        <v>466</v>
      </c>
      <c r="L536" s="60"/>
      <c r="M536" s="199" t="s">
        <v>22</v>
      </c>
      <c r="N536" s="205" t="s">
        <v>46</v>
      </c>
      <c r="O536" s="41"/>
      <c r="P536" s="206">
        <f>O536*H536</f>
        <v>0</v>
      </c>
      <c r="Q536" s="206">
        <v>0</v>
      </c>
      <c r="R536" s="206">
        <f>Q536*H536</f>
        <v>0</v>
      </c>
      <c r="S536" s="206">
        <v>0.065</v>
      </c>
      <c r="T536" s="207">
        <f>S536*H536</f>
        <v>13.65</v>
      </c>
      <c r="AR536" s="23" t="s">
        <v>266</v>
      </c>
      <c r="AT536" s="23" t="s">
        <v>208</v>
      </c>
      <c r="AU536" s="23" t="s">
        <v>84</v>
      </c>
      <c r="AY536" s="23" t="s">
        <v>205</v>
      </c>
      <c r="BE536" s="204">
        <f>IF(N536="základní",J536,0)</f>
        <v>0</v>
      </c>
      <c r="BF536" s="204">
        <f>IF(N536="snížená",J536,0)</f>
        <v>0</v>
      </c>
      <c r="BG536" s="204">
        <f>IF(N536="zákl. přenesená",J536,0)</f>
        <v>0</v>
      </c>
      <c r="BH536" s="204">
        <f>IF(N536="sníž. přenesená",J536,0)</f>
        <v>0</v>
      </c>
      <c r="BI536" s="204">
        <f>IF(N536="nulová",J536,0)</f>
        <v>0</v>
      </c>
      <c r="BJ536" s="23" t="s">
        <v>24</v>
      </c>
      <c r="BK536" s="204">
        <f>ROUND(I536*H536,2)</f>
        <v>0</v>
      </c>
      <c r="BL536" s="23" t="s">
        <v>266</v>
      </c>
      <c r="BM536" s="23" t="s">
        <v>1329</v>
      </c>
    </row>
    <row r="537" spans="2:51" s="12" customFormat="1" ht="13.5">
      <c r="B537" s="220"/>
      <c r="C537" s="221"/>
      <c r="D537" s="222" t="s">
        <v>255</v>
      </c>
      <c r="E537" s="223" t="s">
        <v>22</v>
      </c>
      <c r="F537" s="224" t="s">
        <v>1330</v>
      </c>
      <c r="G537" s="221"/>
      <c r="H537" s="225">
        <v>210</v>
      </c>
      <c r="I537" s="226"/>
      <c r="J537" s="221"/>
      <c r="K537" s="221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255</v>
      </c>
      <c r="AU537" s="231" t="s">
        <v>84</v>
      </c>
      <c r="AV537" s="12" t="s">
        <v>84</v>
      </c>
      <c r="AW537" s="12" t="s">
        <v>39</v>
      </c>
      <c r="AX537" s="12" t="s">
        <v>24</v>
      </c>
      <c r="AY537" s="231" t="s">
        <v>205</v>
      </c>
    </row>
    <row r="538" spans="2:65" s="1" customFormat="1" ht="22.5" customHeight="1">
      <c r="B538" s="40"/>
      <c r="C538" s="192" t="s">
        <v>1331</v>
      </c>
      <c r="D538" s="192" t="s">
        <v>208</v>
      </c>
      <c r="E538" s="193" t="s">
        <v>1332</v>
      </c>
      <c r="F538" s="194" t="s">
        <v>1333</v>
      </c>
      <c r="G538" s="195" t="s">
        <v>494</v>
      </c>
      <c r="H538" s="196">
        <v>1441.51</v>
      </c>
      <c r="I538" s="197"/>
      <c r="J538" s="198">
        <f>ROUND(I538*H538,2)</f>
        <v>0</v>
      </c>
      <c r="K538" s="194" t="s">
        <v>466</v>
      </c>
      <c r="L538" s="60"/>
      <c r="M538" s="199" t="s">
        <v>22</v>
      </c>
      <c r="N538" s="205" t="s">
        <v>46</v>
      </c>
      <c r="O538" s="41"/>
      <c r="P538" s="206">
        <f>O538*H538</f>
        <v>0</v>
      </c>
      <c r="Q538" s="206">
        <v>0</v>
      </c>
      <c r="R538" s="206">
        <f>Q538*H538</f>
        <v>0</v>
      </c>
      <c r="S538" s="206">
        <v>0.05</v>
      </c>
      <c r="T538" s="207">
        <f>S538*H538</f>
        <v>72.0755</v>
      </c>
      <c r="AR538" s="23" t="s">
        <v>266</v>
      </c>
      <c r="AT538" s="23" t="s">
        <v>208</v>
      </c>
      <c r="AU538" s="23" t="s">
        <v>84</v>
      </c>
      <c r="AY538" s="23" t="s">
        <v>205</v>
      </c>
      <c r="BE538" s="204">
        <f>IF(N538="základní",J538,0)</f>
        <v>0</v>
      </c>
      <c r="BF538" s="204">
        <f>IF(N538="snížená",J538,0)</f>
        <v>0</v>
      </c>
      <c r="BG538" s="204">
        <f>IF(N538="zákl. přenesená",J538,0)</f>
        <v>0</v>
      </c>
      <c r="BH538" s="204">
        <f>IF(N538="sníž. přenesená",J538,0)</f>
        <v>0</v>
      </c>
      <c r="BI538" s="204">
        <f>IF(N538="nulová",J538,0)</f>
        <v>0</v>
      </c>
      <c r="BJ538" s="23" t="s">
        <v>24</v>
      </c>
      <c r="BK538" s="204">
        <f>ROUND(I538*H538,2)</f>
        <v>0</v>
      </c>
      <c r="BL538" s="23" t="s">
        <v>266</v>
      </c>
      <c r="BM538" s="23" t="s">
        <v>1334</v>
      </c>
    </row>
    <row r="539" spans="2:51" s="12" customFormat="1" ht="13.5">
      <c r="B539" s="220"/>
      <c r="C539" s="221"/>
      <c r="D539" s="210" t="s">
        <v>255</v>
      </c>
      <c r="E539" s="232" t="s">
        <v>22</v>
      </c>
      <c r="F539" s="233" t="s">
        <v>1335</v>
      </c>
      <c r="G539" s="221"/>
      <c r="H539" s="234">
        <v>199.36</v>
      </c>
      <c r="I539" s="226"/>
      <c r="J539" s="221"/>
      <c r="K539" s="221"/>
      <c r="L539" s="227"/>
      <c r="M539" s="228"/>
      <c r="N539" s="229"/>
      <c r="O539" s="229"/>
      <c r="P539" s="229"/>
      <c r="Q539" s="229"/>
      <c r="R539" s="229"/>
      <c r="S539" s="229"/>
      <c r="T539" s="230"/>
      <c r="AT539" s="231" t="s">
        <v>255</v>
      </c>
      <c r="AU539" s="231" t="s">
        <v>84</v>
      </c>
      <c r="AV539" s="12" t="s">
        <v>84</v>
      </c>
      <c r="AW539" s="12" t="s">
        <v>39</v>
      </c>
      <c r="AX539" s="12" t="s">
        <v>75</v>
      </c>
      <c r="AY539" s="231" t="s">
        <v>205</v>
      </c>
    </row>
    <row r="540" spans="2:51" s="12" customFormat="1" ht="13.5">
      <c r="B540" s="220"/>
      <c r="C540" s="221"/>
      <c r="D540" s="210" t="s">
        <v>255</v>
      </c>
      <c r="E540" s="232" t="s">
        <v>22</v>
      </c>
      <c r="F540" s="233" t="s">
        <v>1336</v>
      </c>
      <c r="G540" s="221"/>
      <c r="H540" s="234">
        <v>803.96</v>
      </c>
      <c r="I540" s="226"/>
      <c r="J540" s="221"/>
      <c r="K540" s="221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255</v>
      </c>
      <c r="AU540" s="231" t="s">
        <v>84</v>
      </c>
      <c r="AV540" s="12" t="s">
        <v>84</v>
      </c>
      <c r="AW540" s="12" t="s">
        <v>39</v>
      </c>
      <c r="AX540" s="12" t="s">
        <v>75</v>
      </c>
      <c r="AY540" s="231" t="s">
        <v>205</v>
      </c>
    </row>
    <row r="541" spans="2:51" s="12" customFormat="1" ht="13.5">
      <c r="B541" s="220"/>
      <c r="C541" s="221"/>
      <c r="D541" s="210" t="s">
        <v>255</v>
      </c>
      <c r="E541" s="232" t="s">
        <v>22</v>
      </c>
      <c r="F541" s="233" t="s">
        <v>1337</v>
      </c>
      <c r="G541" s="221"/>
      <c r="H541" s="234">
        <v>438.19</v>
      </c>
      <c r="I541" s="226"/>
      <c r="J541" s="221"/>
      <c r="K541" s="221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255</v>
      </c>
      <c r="AU541" s="231" t="s">
        <v>84</v>
      </c>
      <c r="AV541" s="12" t="s">
        <v>84</v>
      </c>
      <c r="AW541" s="12" t="s">
        <v>39</v>
      </c>
      <c r="AX541" s="12" t="s">
        <v>75</v>
      </c>
      <c r="AY541" s="231" t="s">
        <v>205</v>
      </c>
    </row>
    <row r="542" spans="2:51" s="13" customFormat="1" ht="13.5">
      <c r="B542" s="248"/>
      <c r="C542" s="249"/>
      <c r="D542" s="222" t="s">
        <v>255</v>
      </c>
      <c r="E542" s="250" t="s">
        <v>22</v>
      </c>
      <c r="F542" s="251" t="s">
        <v>568</v>
      </c>
      <c r="G542" s="249"/>
      <c r="H542" s="252">
        <v>1441.51</v>
      </c>
      <c r="I542" s="253"/>
      <c r="J542" s="249"/>
      <c r="K542" s="249"/>
      <c r="L542" s="254"/>
      <c r="M542" s="255"/>
      <c r="N542" s="256"/>
      <c r="O542" s="256"/>
      <c r="P542" s="256"/>
      <c r="Q542" s="256"/>
      <c r="R542" s="256"/>
      <c r="S542" s="256"/>
      <c r="T542" s="257"/>
      <c r="AT542" s="258" t="s">
        <v>255</v>
      </c>
      <c r="AU542" s="258" t="s">
        <v>84</v>
      </c>
      <c r="AV542" s="13" t="s">
        <v>266</v>
      </c>
      <c r="AW542" s="13" t="s">
        <v>39</v>
      </c>
      <c r="AX542" s="13" t="s">
        <v>24</v>
      </c>
      <c r="AY542" s="258" t="s">
        <v>205</v>
      </c>
    </row>
    <row r="543" spans="2:65" s="1" customFormat="1" ht="22.5" customHeight="1">
      <c r="B543" s="40"/>
      <c r="C543" s="192" t="s">
        <v>1338</v>
      </c>
      <c r="D543" s="192" t="s">
        <v>208</v>
      </c>
      <c r="E543" s="193" t="s">
        <v>1339</v>
      </c>
      <c r="F543" s="194" t="s">
        <v>1340</v>
      </c>
      <c r="G543" s="195" t="s">
        <v>494</v>
      </c>
      <c r="H543" s="196">
        <v>4844.084</v>
      </c>
      <c r="I543" s="197"/>
      <c r="J543" s="198">
        <f>ROUND(I543*H543,2)</f>
        <v>0</v>
      </c>
      <c r="K543" s="194" t="s">
        <v>466</v>
      </c>
      <c r="L543" s="60"/>
      <c r="M543" s="199" t="s">
        <v>22</v>
      </c>
      <c r="N543" s="205" t="s">
        <v>46</v>
      </c>
      <c r="O543" s="41"/>
      <c r="P543" s="206">
        <f>O543*H543</f>
        <v>0</v>
      </c>
      <c r="Q543" s="206">
        <v>0</v>
      </c>
      <c r="R543" s="206">
        <f>Q543*H543</f>
        <v>0</v>
      </c>
      <c r="S543" s="206">
        <v>0.046</v>
      </c>
      <c r="T543" s="207">
        <f>S543*H543</f>
        <v>222.82786399999998</v>
      </c>
      <c r="AR543" s="23" t="s">
        <v>266</v>
      </c>
      <c r="AT543" s="23" t="s">
        <v>208</v>
      </c>
      <c r="AU543" s="23" t="s">
        <v>84</v>
      </c>
      <c r="AY543" s="23" t="s">
        <v>205</v>
      </c>
      <c r="BE543" s="204">
        <f>IF(N543="základní",J543,0)</f>
        <v>0</v>
      </c>
      <c r="BF543" s="204">
        <f>IF(N543="snížená",J543,0)</f>
        <v>0</v>
      </c>
      <c r="BG543" s="204">
        <f>IF(N543="zákl. přenesená",J543,0)</f>
        <v>0</v>
      </c>
      <c r="BH543" s="204">
        <f>IF(N543="sníž. přenesená",J543,0)</f>
        <v>0</v>
      </c>
      <c r="BI543" s="204">
        <f>IF(N543="nulová",J543,0)</f>
        <v>0</v>
      </c>
      <c r="BJ543" s="23" t="s">
        <v>24</v>
      </c>
      <c r="BK543" s="204">
        <f>ROUND(I543*H543,2)</f>
        <v>0</v>
      </c>
      <c r="BL543" s="23" t="s">
        <v>266</v>
      </c>
      <c r="BM543" s="23" t="s">
        <v>1341</v>
      </c>
    </row>
    <row r="544" spans="2:51" s="12" customFormat="1" ht="13.5">
      <c r="B544" s="220"/>
      <c r="C544" s="221"/>
      <c r="D544" s="210" t="s">
        <v>255</v>
      </c>
      <c r="E544" s="232" t="s">
        <v>22</v>
      </c>
      <c r="F544" s="233" t="s">
        <v>1342</v>
      </c>
      <c r="G544" s="221"/>
      <c r="H544" s="234">
        <v>478.464</v>
      </c>
      <c r="I544" s="226"/>
      <c r="J544" s="221"/>
      <c r="K544" s="221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255</v>
      </c>
      <c r="AU544" s="231" t="s">
        <v>84</v>
      </c>
      <c r="AV544" s="12" t="s">
        <v>84</v>
      </c>
      <c r="AW544" s="12" t="s">
        <v>39</v>
      </c>
      <c r="AX544" s="12" t="s">
        <v>75</v>
      </c>
      <c r="AY544" s="231" t="s">
        <v>205</v>
      </c>
    </row>
    <row r="545" spans="2:51" s="12" customFormat="1" ht="13.5">
      <c r="B545" s="220"/>
      <c r="C545" s="221"/>
      <c r="D545" s="210" t="s">
        <v>255</v>
      </c>
      <c r="E545" s="232" t="s">
        <v>22</v>
      </c>
      <c r="F545" s="233" t="s">
        <v>1343</v>
      </c>
      <c r="G545" s="221"/>
      <c r="H545" s="234">
        <v>3138.688</v>
      </c>
      <c r="I545" s="226"/>
      <c r="J545" s="221"/>
      <c r="K545" s="221"/>
      <c r="L545" s="227"/>
      <c r="M545" s="228"/>
      <c r="N545" s="229"/>
      <c r="O545" s="229"/>
      <c r="P545" s="229"/>
      <c r="Q545" s="229"/>
      <c r="R545" s="229"/>
      <c r="S545" s="229"/>
      <c r="T545" s="230"/>
      <c r="AT545" s="231" t="s">
        <v>255</v>
      </c>
      <c r="AU545" s="231" t="s">
        <v>84</v>
      </c>
      <c r="AV545" s="12" t="s">
        <v>84</v>
      </c>
      <c r="AW545" s="12" t="s">
        <v>39</v>
      </c>
      <c r="AX545" s="12" t="s">
        <v>75</v>
      </c>
      <c r="AY545" s="231" t="s">
        <v>205</v>
      </c>
    </row>
    <row r="546" spans="2:51" s="12" customFormat="1" ht="13.5">
      <c r="B546" s="220"/>
      <c r="C546" s="221"/>
      <c r="D546" s="210" t="s">
        <v>255</v>
      </c>
      <c r="E546" s="232" t="s">
        <v>22</v>
      </c>
      <c r="F546" s="233" t="s">
        <v>1344</v>
      </c>
      <c r="G546" s="221"/>
      <c r="H546" s="234">
        <v>1226.932</v>
      </c>
      <c r="I546" s="226"/>
      <c r="J546" s="221"/>
      <c r="K546" s="221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255</v>
      </c>
      <c r="AU546" s="231" t="s">
        <v>84</v>
      </c>
      <c r="AV546" s="12" t="s">
        <v>84</v>
      </c>
      <c r="AW546" s="12" t="s">
        <v>39</v>
      </c>
      <c r="AX546" s="12" t="s">
        <v>75</v>
      </c>
      <c r="AY546" s="231" t="s">
        <v>205</v>
      </c>
    </row>
    <row r="547" spans="2:51" s="13" customFormat="1" ht="13.5">
      <c r="B547" s="248"/>
      <c r="C547" s="249"/>
      <c r="D547" s="222" t="s">
        <v>255</v>
      </c>
      <c r="E547" s="250" t="s">
        <v>22</v>
      </c>
      <c r="F547" s="251" t="s">
        <v>568</v>
      </c>
      <c r="G547" s="249"/>
      <c r="H547" s="252">
        <v>4844.084</v>
      </c>
      <c r="I547" s="253"/>
      <c r="J547" s="249"/>
      <c r="K547" s="249"/>
      <c r="L547" s="254"/>
      <c r="M547" s="255"/>
      <c r="N547" s="256"/>
      <c r="O547" s="256"/>
      <c r="P547" s="256"/>
      <c r="Q547" s="256"/>
      <c r="R547" s="256"/>
      <c r="S547" s="256"/>
      <c r="T547" s="257"/>
      <c r="AT547" s="258" t="s">
        <v>255</v>
      </c>
      <c r="AU547" s="258" t="s">
        <v>84</v>
      </c>
      <c r="AV547" s="13" t="s">
        <v>266</v>
      </c>
      <c r="AW547" s="13" t="s">
        <v>39</v>
      </c>
      <c r="AX547" s="13" t="s">
        <v>24</v>
      </c>
      <c r="AY547" s="258" t="s">
        <v>205</v>
      </c>
    </row>
    <row r="548" spans="2:65" s="1" customFormat="1" ht="22.5" customHeight="1">
      <c r="B548" s="40"/>
      <c r="C548" s="192" t="s">
        <v>1345</v>
      </c>
      <c r="D548" s="192" t="s">
        <v>208</v>
      </c>
      <c r="E548" s="193" t="s">
        <v>1346</v>
      </c>
      <c r="F548" s="194" t="s">
        <v>1347</v>
      </c>
      <c r="G548" s="195" t="s">
        <v>494</v>
      </c>
      <c r="H548" s="196">
        <v>105.66</v>
      </c>
      <c r="I548" s="197"/>
      <c r="J548" s="198">
        <f>ROUND(I548*H548,2)</f>
        <v>0</v>
      </c>
      <c r="K548" s="194" t="s">
        <v>466</v>
      </c>
      <c r="L548" s="60"/>
      <c r="M548" s="199" t="s">
        <v>22</v>
      </c>
      <c r="N548" s="205" t="s">
        <v>46</v>
      </c>
      <c r="O548" s="41"/>
      <c r="P548" s="206">
        <f>O548*H548</f>
        <v>0</v>
      </c>
      <c r="Q548" s="206">
        <v>0</v>
      </c>
      <c r="R548" s="206">
        <f>Q548*H548</f>
        <v>0</v>
      </c>
      <c r="S548" s="206">
        <v>0.068</v>
      </c>
      <c r="T548" s="207">
        <f>S548*H548</f>
        <v>7.184880000000001</v>
      </c>
      <c r="AR548" s="23" t="s">
        <v>266</v>
      </c>
      <c r="AT548" s="23" t="s">
        <v>208</v>
      </c>
      <c r="AU548" s="23" t="s">
        <v>84</v>
      </c>
      <c r="AY548" s="23" t="s">
        <v>205</v>
      </c>
      <c r="BE548" s="204">
        <f>IF(N548="základní",J548,0)</f>
        <v>0</v>
      </c>
      <c r="BF548" s="204">
        <f>IF(N548="snížená",J548,0)</f>
        <v>0</v>
      </c>
      <c r="BG548" s="204">
        <f>IF(N548="zákl. přenesená",J548,0)</f>
        <v>0</v>
      </c>
      <c r="BH548" s="204">
        <f>IF(N548="sníž. přenesená",J548,0)</f>
        <v>0</v>
      </c>
      <c r="BI548" s="204">
        <f>IF(N548="nulová",J548,0)</f>
        <v>0</v>
      </c>
      <c r="BJ548" s="23" t="s">
        <v>24</v>
      </c>
      <c r="BK548" s="204">
        <f>ROUND(I548*H548,2)</f>
        <v>0</v>
      </c>
      <c r="BL548" s="23" t="s">
        <v>266</v>
      </c>
      <c r="BM548" s="23" t="s">
        <v>1348</v>
      </c>
    </row>
    <row r="549" spans="2:51" s="12" customFormat="1" ht="13.5">
      <c r="B549" s="220"/>
      <c r="C549" s="221"/>
      <c r="D549" s="210" t="s">
        <v>255</v>
      </c>
      <c r="E549" s="232" t="s">
        <v>22</v>
      </c>
      <c r="F549" s="233" t="s">
        <v>1349</v>
      </c>
      <c r="G549" s="221"/>
      <c r="H549" s="234">
        <v>95.228</v>
      </c>
      <c r="I549" s="226"/>
      <c r="J549" s="221"/>
      <c r="K549" s="221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255</v>
      </c>
      <c r="AU549" s="231" t="s">
        <v>84</v>
      </c>
      <c r="AV549" s="12" t="s">
        <v>84</v>
      </c>
      <c r="AW549" s="12" t="s">
        <v>39</v>
      </c>
      <c r="AX549" s="12" t="s">
        <v>75</v>
      </c>
      <c r="AY549" s="231" t="s">
        <v>205</v>
      </c>
    </row>
    <row r="550" spans="2:51" s="12" customFormat="1" ht="13.5">
      <c r="B550" s="220"/>
      <c r="C550" s="221"/>
      <c r="D550" s="210" t="s">
        <v>255</v>
      </c>
      <c r="E550" s="232" t="s">
        <v>22</v>
      </c>
      <c r="F550" s="233" t="s">
        <v>1350</v>
      </c>
      <c r="G550" s="221"/>
      <c r="H550" s="234">
        <v>10.432</v>
      </c>
      <c r="I550" s="226"/>
      <c r="J550" s="221"/>
      <c r="K550" s="221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255</v>
      </c>
      <c r="AU550" s="231" t="s">
        <v>84</v>
      </c>
      <c r="AV550" s="12" t="s">
        <v>84</v>
      </c>
      <c r="AW550" s="12" t="s">
        <v>39</v>
      </c>
      <c r="AX550" s="12" t="s">
        <v>75</v>
      </c>
      <c r="AY550" s="231" t="s">
        <v>205</v>
      </c>
    </row>
    <row r="551" spans="2:51" s="13" customFormat="1" ht="13.5">
      <c r="B551" s="248"/>
      <c r="C551" s="249"/>
      <c r="D551" s="222" t="s">
        <v>255</v>
      </c>
      <c r="E551" s="250" t="s">
        <v>22</v>
      </c>
      <c r="F551" s="251" t="s">
        <v>568</v>
      </c>
      <c r="G551" s="249"/>
      <c r="H551" s="252">
        <v>105.66</v>
      </c>
      <c r="I551" s="253"/>
      <c r="J551" s="249"/>
      <c r="K551" s="249"/>
      <c r="L551" s="254"/>
      <c r="M551" s="255"/>
      <c r="N551" s="256"/>
      <c r="O551" s="256"/>
      <c r="P551" s="256"/>
      <c r="Q551" s="256"/>
      <c r="R551" s="256"/>
      <c r="S551" s="256"/>
      <c r="T551" s="257"/>
      <c r="AT551" s="258" t="s">
        <v>255</v>
      </c>
      <c r="AU551" s="258" t="s">
        <v>84</v>
      </c>
      <c r="AV551" s="13" t="s">
        <v>266</v>
      </c>
      <c r="AW551" s="13" t="s">
        <v>39</v>
      </c>
      <c r="AX551" s="13" t="s">
        <v>24</v>
      </c>
      <c r="AY551" s="258" t="s">
        <v>205</v>
      </c>
    </row>
    <row r="552" spans="2:65" s="1" customFormat="1" ht="31.5" customHeight="1">
      <c r="B552" s="40"/>
      <c r="C552" s="192" t="s">
        <v>1351</v>
      </c>
      <c r="D552" s="192" t="s">
        <v>208</v>
      </c>
      <c r="E552" s="193" t="s">
        <v>1352</v>
      </c>
      <c r="F552" s="194" t="s">
        <v>1353</v>
      </c>
      <c r="G552" s="195" t="s">
        <v>465</v>
      </c>
      <c r="H552" s="196">
        <v>3560.245</v>
      </c>
      <c r="I552" s="197"/>
      <c r="J552" s="198">
        <f>ROUND(I552*H552,2)</f>
        <v>0</v>
      </c>
      <c r="K552" s="194" t="s">
        <v>466</v>
      </c>
      <c r="L552" s="60"/>
      <c r="M552" s="199" t="s">
        <v>22</v>
      </c>
      <c r="N552" s="205" t="s">
        <v>46</v>
      </c>
      <c r="O552" s="41"/>
      <c r="P552" s="206">
        <f>O552*H552</f>
        <v>0</v>
      </c>
      <c r="Q552" s="206">
        <v>0</v>
      </c>
      <c r="R552" s="206">
        <f>Q552*H552</f>
        <v>0</v>
      </c>
      <c r="S552" s="206">
        <v>0.222</v>
      </c>
      <c r="T552" s="207">
        <f>S552*H552</f>
        <v>790.37439</v>
      </c>
      <c r="AR552" s="23" t="s">
        <v>266</v>
      </c>
      <c r="AT552" s="23" t="s">
        <v>208</v>
      </c>
      <c r="AU552" s="23" t="s">
        <v>84</v>
      </c>
      <c r="AY552" s="23" t="s">
        <v>205</v>
      </c>
      <c r="BE552" s="204">
        <f>IF(N552="základní",J552,0)</f>
        <v>0</v>
      </c>
      <c r="BF552" s="204">
        <f>IF(N552="snížená",J552,0)</f>
        <v>0</v>
      </c>
      <c r="BG552" s="204">
        <f>IF(N552="zákl. přenesená",J552,0)</f>
        <v>0</v>
      </c>
      <c r="BH552" s="204">
        <f>IF(N552="sníž. přenesená",J552,0)</f>
        <v>0</v>
      </c>
      <c r="BI552" s="204">
        <f>IF(N552="nulová",J552,0)</f>
        <v>0</v>
      </c>
      <c r="BJ552" s="23" t="s">
        <v>24</v>
      </c>
      <c r="BK552" s="204">
        <f>ROUND(I552*H552,2)</f>
        <v>0</v>
      </c>
      <c r="BL552" s="23" t="s">
        <v>266</v>
      </c>
      <c r="BM552" s="23" t="s">
        <v>1354</v>
      </c>
    </row>
    <row r="553" spans="2:51" s="12" customFormat="1" ht="13.5">
      <c r="B553" s="220"/>
      <c r="C553" s="221"/>
      <c r="D553" s="210" t="s">
        <v>255</v>
      </c>
      <c r="E553" s="232" t="s">
        <v>22</v>
      </c>
      <c r="F553" s="233" t="s">
        <v>1355</v>
      </c>
      <c r="G553" s="221"/>
      <c r="H553" s="234">
        <v>2109.541</v>
      </c>
      <c r="I553" s="226"/>
      <c r="J553" s="221"/>
      <c r="K553" s="221"/>
      <c r="L553" s="227"/>
      <c r="M553" s="228"/>
      <c r="N553" s="229"/>
      <c r="O553" s="229"/>
      <c r="P553" s="229"/>
      <c r="Q553" s="229"/>
      <c r="R553" s="229"/>
      <c r="S553" s="229"/>
      <c r="T553" s="230"/>
      <c r="AT553" s="231" t="s">
        <v>255</v>
      </c>
      <c r="AU553" s="231" t="s">
        <v>84</v>
      </c>
      <c r="AV553" s="12" t="s">
        <v>84</v>
      </c>
      <c r="AW553" s="12" t="s">
        <v>39</v>
      </c>
      <c r="AX553" s="12" t="s">
        <v>75</v>
      </c>
      <c r="AY553" s="231" t="s">
        <v>205</v>
      </c>
    </row>
    <row r="554" spans="2:51" s="12" customFormat="1" ht="13.5">
      <c r="B554" s="220"/>
      <c r="C554" s="221"/>
      <c r="D554" s="210" t="s">
        <v>255</v>
      </c>
      <c r="E554" s="232" t="s">
        <v>22</v>
      </c>
      <c r="F554" s="233" t="s">
        <v>1356</v>
      </c>
      <c r="G554" s="221"/>
      <c r="H554" s="234">
        <v>293.565</v>
      </c>
      <c r="I554" s="226"/>
      <c r="J554" s="221"/>
      <c r="K554" s="221"/>
      <c r="L554" s="227"/>
      <c r="M554" s="228"/>
      <c r="N554" s="229"/>
      <c r="O554" s="229"/>
      <c r="P554" s="229"/>
      <c r="Q554" s="229"/>
      <c r="R554" s="229"/>
      <c r="S554" s="229"/>
      <c r="T554" s="230"/>
      <c r="AT554" s="231" t="s">
        <v>255</v>
      </c>
      <c r="AU554" s="231" t="s">
        <v>84</v>
      </c>
      <c r="AV554" s="12" t="s">
        <v>84</v>
      </c>
      <c r="AW554" s="12" t="s">
        <v>39</v>
      </c>
      <c r="AX554" s="12" t="s">
        <v>75</v>
      </c>
      <c r="AY554" s="231" t="s">
        <v>205</v>
      </c>
    </row>
    <row r="555" spans="2:51" s="12" customFormat="1" ht="13.5">
      <c r="B555" s="220"/>
      <c r="C555" s="221"/>
      <c r="D555" s="210" t="s">
        <v>255</v>
      </c>
      <c r="E555" s="232" t="s">
        <v>22</v>
      </c>
      <c r="F555" s="233" t="s">
        <v>1357</v>
      </c>
      <c r="G555" s="221"/>
      <c r="H555" s="234">
        <v>1157.139</v>
      </c>
      <c r="I555" s="226"/>
      <c r="J555" s="221"/>
      <c r="K555" s="221"/>
      <c r="L555" s="227"/>
      <c r="M555" s="228"/>
      <c r="N555" s="229"/>
      <c r="O555" s="229"/>
      <c r="P555" s="229"/>
      <c r="Q555" s="229"/>
      <c r="R555" s="229"/>
      <c r="S555" s="229"/>
      <c r="T555" s="230"/>
      <c r="AT555" s="231" t="s">
        <v>255</v>
      </c>
      <c r="AU555" s="231" t="s">
        <v>84</v>
      </c>
      <c r="AV555" s="12" t="s">
        <v>84</v>
      </c>
      <c r="AW555" s="12" t="s">
        <v>39</v>
      </c>
      <c r="AX555" s="12" t="s">
        <v>75</v>
      </c>
      <c r="AY555" s="231" t="s">
        <v>205</v>
      </c>
    </row>
    <row r="556" spans="2:51" s="13" customFormat="1" ht="13.5">
      <c r="B556" s="248"/>
      <c r="C556" s="249"/>
      <c r="D556" s="222" t="s">
        <v>255</v>
      </c>
      <c r="E556" s="250" t="s">
        <v>22</v>
      </c>
      <c r="F556" s="251" t="s">
        <v>568</v>
      </c>
      <c r="G556" s="249"/>
      <c r="H556" s="252">
        <v>3560.245</v>
      </c>
      <c r="I556" s="253"/>
      <c r="J556" s="249"/>
      <c r="K556" s="249"/>
      <c r="L556" s="254"/>
      <c r="M556" s="255"/>
      <c r="N556" s="256"/>
      <c r="O556" s="256"/>
      <c r="P556" s="256"/>
      <c r="Q556" s="256"/>
      <c r="R556" s="256"/>
      <c r="S556" s="256"/>
      <c r="T556" s="257"/>
      <c r="AT556" s="258" t="s">
        <v>255</v>
      </c>
      <c r="AU556" s="258" t="s">
        <v>84</v>
      </c>
      <c r="AV556" s="13" t="s">
        <v>266</v>
      </c>
      <c r="AW556" s="13" t="s">
        <v>39</v>
      </c>
      <c r="AX556" s="13" t="s">
        <v>24</v>
      </c>
      <c r="AY556" s="258" t="s">
        <v>205</v>
      </c>
    </row>
    <row r="557" spans="2:65" s="1" customFormat="1" ht="22.5" customHeight="1">
      <c r="B557" s="40"/>
      <c r="C557" s="192" t="s">
        <v>1358</v>
      </c>
      <c r="D557" s="192" t="s">
        <v>208</v>
      </c>
      <c r="E557" s="193" t="s">
        <v>1359</v>
      </c>
      <c r="F557" s="194" t="s">
        <v>1360</v>
      </c>
      <c r="G557" s="195" t="s">
        <v>465</v>
      </c>
      <c r="H557" s="196">
        <v>590.567</v>
      </c>
      <c r="I557" s="197"/>
      <c r="J557" s="198">
        <f>ROUND(I557*H557,2)</f>
        <v>0</v>
      </c>
      <c r="K557" s="194" t="s">
        <v>466</v>
      </c>
      <c r="L557" s="60"/>
      <c r="M557" s="199" t="s">
        <v>22</v>
      </c>
      <c r="N557" s="205" t="s">
        <v>46</v>
      </c>
      <c r="O557" s="41"/>
      <c r="P557" s="206">
        <f>O557*H557</f>
        <v>0</v>
      </c>
      <c r="Q557" s="206">
        <v>0</v>
      </c>
      <c r="R557" s="206">
        <f>Q557*H557</f>
        <v>0</v>
      </c>
      <c r="S557" s="206">
        <v>0.25</v>
      </c>
      <c r="T557" s="207">
        <f>S557*H557</f>
        <v>147.64175</v>
      </c>
      <c r="AR557" s="23" t="s">
        <v>266</v>
      </c>
      <c r="AT557" s="23" t="s">
        <v>208</v>
      </c>
      <c r="AU557" s="23" t="s">
        <v>84</v>
      </c>
      <c r="AY557" s="23" t="s">
        <v>205</v>
      </c>
      <c r="BE557" s="204">
        <f>IF(N557="základní",J557,0)</f>
        <v>0</v>
      </c>
      <c r="BF557" s="204">
        <f>IF(N557="snížená",J557,0)</f>
        <v>0</v>
      </c>
      <c r="BG557" s="204">
        <f>IF(N557="zákl. přenesená",J557,0)</f>
        <v>0</v>
      </c>
      <c r="BH557" s="204">
        <f>IF(N557="sníž. přenesená",J557,0)</f>
        <v>0</v>
      </c>
      <c r="BI557" s="204">
        <f>IF(N557="nulová",J557,0)</f>
        <v>0</v>
      </c>
      <c r="BJ557" s="23" t="s">
        <v>24</v>
      </c>
      <c r="BK557" s="204">
        <f>ROUND(I557*H557,2)</f>
        <v>0</v>
      </c>
      <c r="BL557" s="23" t="s">
        <v>266</v>
      </c>
      <c r="BM557" s="23" t="s">
        <v>1361</v>
      </c>
    </row>
    <row r="558" spans="2:51" s="12" customFormat="1" ht="13.5">
      <c r="B558" s="220"/>
      <c r="C558" s="221"/>
      <c r="D558" s="222" t="s">
        <v>255</v>
      </c>
      <c r="E558" s="223" t="s">
        <v>22</v>
      </c>
      <c r="F558" s="224" t="s">
        <v>1362</v>
      </c>
      <c r="G558" s="221"/>
      <c r="H558" s="225">
        <v>590.567</v>
      </c>
      <c r="I558" s="226"/>
      <c r="J558" s="221"/>
      <c r="K558" s="221"/>
      <c r="L558" s="227"/>
      <c r="M558" s="228"/>
      <c r="N558" s="229"/>
      <c r="O558" s="229"/>
      <c r="P558" s="229"/>
      <c r="Q558" s="229"/>
      <c r="R558" s="229"/>
      <c r="S558" s="229"/>
      <c r="T558" s="230"/>
      <c r="AT558" s="231" t="s">
        <v>255</v>
      </c>
      <c r="AU558" s="231" t="s">
        <v>84</v>
      </c>
      <c r="AV558" s="12" t="s">
        <v>84</v>
      </c>
      <c r="AW558" s="12" t="s">
        <v>39</v>
      </c>
      <c r="AX558" s="12" t="s">
        <v>24</v>
      </c>
      <c r="AY558" s="231" t="s">
        <v>205</v>
      </c>
    </row>
    <row r="559" spans="2:65" s="1" customFormat="1" ht="22.5" customHeight="1">
      <c r="B559" s="40"/>
      <c r="C559" s="192" t="s">
        <v>1363</v>
      </c>
      <c r="D559" s="192" t="s">
        <v>208</v>
      </c>
      <c r="E559" s="193" t="s">
        <v>1364</v>
      </c>
      <c r="F559" s="194" t="s">
        <v>1365</v>
      </c>
      <c r="G559" s="195" t="s">
        <v>465</v>
      </c>
      <c r="H559" s="196">
        <v>472.577</v>
      </c>
      <c r="I559" s="197"/>
      <c r="J559" s="198">
        <f>ROUND(I559*H559,2)</f>
        <v>0</v>
      </c>
      <c r="K559" s="194" t="s">
        <v>466</v>
      </c>
      <c r="L559" s="60"/>
      <c r="M559" s="199" t="s">
        <v>22</v>
      </c>
      <c r="N559" s="205" t="s">
        <v>46</v>
      </c>
      <c r="O559" s="41"/>
      <c r="P559" s="206">
        <f>O559*H559</f>
        <v>0</v>
      </c>
      <c r="Q559" s="206">
        <v>0</v>
      </c>
      <c r="R559" s="206">
        <f>Q559*H559</f>
        <v>0</v>
      </c>
      <c r="S559" s="206">
        <v>0.35</v>
      </c>
      <c r="T559" s="207">
        <f>S559*H559</f>
        <v>165.40195</v>
      </c>
      <c r="AR559" s="23" t="s">
        <v>266</v>
      </c>
      <c r="AT559" s="23" t="s">
        <v>208</v>
      </c>
      <c r="AU559" s="23" t="s">
        <v>84</v>
      </c>
      <c r="AY559" s="23" t="s">
        <v>205</v>
      </c>
      <c r="BE559" s="204">
        <f>IF(N559="základní",J559,0)</f>
        <v>0</v>
      </c>
      <c r="BF559" s="204">
        <f>IF(N559="snížená",J559,0)</f>
        <v>0</v>
      </c>
      <c r="BG559" s="204">
        <f>IF(N559="zákl. přenesená",J559,0)</f>
        <v>0</v>
      </c>
      <c r="BH559" s="204">
        <f>IF(N559="sníž. přenesená",J559,0)</f>
        <v>0</v>
      </c>
      <c r="BI559" s="204">
        <f>IF(N559="nulová",J559,0)</f>
        <v>0</v>
      </c>
      <c r="BJ559" s="23" t="s">
        <v>24</v>
      </c>
      <c r="BK559" s="204">
        <f>ROUND(I559*H559,2)</f>
        <v>0</v>
      </c>
      <c r="BL559" s="23" t="s">
        <v>266</v>
      </c>
      <c r="BM559" s="23" t="s">
        <v>1366</v>
      </c>
    </row>
    <row r="560" spans="2:51" s="12" customFormat="1" ht="13.5">
      <c r="B560" s="220"/>
      <c r="C560" s="221"/>
      <c r="D560" s="222" t="s">
        <v>255</v>
      </c>
      <c r="E560" s="223" t="s">
        <v>22</v>
      </c>
      <c r="F560" s="224" t="s">
        <v>1367</v>
      </c>
      <c r="G560" s="221"/>
      <c r="H560" s="225">
        <v>472.577</v>
      </c>
      <c r="I560" s="226"/>
      <c r="J560" s="221"/>
      <c r="K560" s="221"/>
      <c r="L560" s="227"/>
      <c r="M560" s="228"/>
      <c r="N560" s="229"/>
      <c r="O560" s="229"/>
      <c r="P560" s="229"/>
      <c r="Q560" s="229"/>
      <c r="R560" s="229"/>
      <c r="S560" s="229"/>
      <c r="T560" s="230"/>
      <c r="AT560" s="231" t="s">
        <v>255</v>
      </c>
      <c r="AU560" s="231" t="s">
        <v>84</v>
      </c>
      <c r="AV560" s="12" t="s">
        <v>84</v>
      </c>
      <c r="AW560" s="12" t="s">
        <v>39</v>
      </c>
      <c r="AX560" s="12" t="s">
        <v>24</v>
      </c>
      <c r="AY560" s="231" t="s">
        <v>205</v>
      </c>
    </row>
    <row r="561" spans="2:65" s="1" customFormat="1" ht="31.5" customHeight="1">
      <c r="B561" s="40"/>
      <c r="C561" s="192" t="s">
        <v>1368</v>
      </c>
      <c r="D561" s="192" t="s">
        <v>208</v>
      </c>
      <c r="E561" s="193" t="s">
        <v>1369</v>
      </c>
      <c r="F561" s="194" t="s">
        <v>1370</v>
      </c>
      <c r="G561" s="195" t="s">
        <v>465</v>
      </c>
      <c r="H561" s="196">
        <v>2339.048</v>
      </c>
      <c r="I561" s="197"/>
      <c r="J561" s="198">
        <f>ROUND(I561*H561,2)</f>
        <v>0</v>
      </c>
      <c r="K561" s="194" t="s">
        <v>466</v>
      </c>
      <c r="L561" s="60"/>
      <c r="M561" s="199" t="s">
        <v>22</v>
      </c>
      <c r="N561" s="205" t="s">
        <v>46</v>
      </c>
      <c r="O561" s="41"/>
      <c r="P561" s="206">
        <f>O561*H561</f>
        <v>0</v>
      </c>
      <c r="Q561" s="206">
        <v>0</v>
      </c>
      <c r="R561" s="206">
        <f>Q561*H561</f>
        <v>0</v>
      </c>
      <c r="S561" s="206">
        <v>0.55</v>
      </c>
      <c r="T561" s="207">
        <f>S561*H561</f>
        <v>1286.4764</v>
      </c>
      <c r="AR561" s="23" t="s">
        <v>266</v>
      </c>
      <c r="AT561" s="23" t="s">
        <v>208</v>
      </c>
      <c r="AU561" s="23" t="s">
        <v>84</v>
      </c>
      <c r="AY561" s="23" t="s">
        <v>205</v>
      </c>
      <c r="BE561" s="204">
        <f>IF(N561="základní",J561,0)</f>
        <v>0</v>
      </c>
      <c r="BF561" s="204">
        <f>IF(N561="snížená",J561,0)</f>
        <v>0</v>
      </c>
      <c r="BG561" s="204">
        <f>IF(N561="zákl. přenesená",J561,0)</f>
        <v>0</v>
      </c>
      <c r="BH561" s="204">
        <f>IF(N561="sníž. přenesená",J561,0)</f>
        <v>0</v>
      </c>
      <c r="BI561" s="204">
        <f>IF(N561="nulová",J561,0)</f>
        <v>0</v>
      </c>
      <c r="BJ561" s="23" t="s">
        <v>24</v>
      </c>
      <c r="BK561" s="204">
        <f>ROUND(I561*H561,2)</f>
        <v>0</v>
      </c>
      <c r="BL561" s="23" t="s">
        <v>266</v>
      </c>
      <c r="BM561" s="23" t="s">
        <v>1371</v>
      </c>
    </row>
    <row r="562" spans="2:51" s="12" customFormat="1" ht="13.5">
      <c r="B562" s="220"/>
      <c r="C562" s="221"/>
      <c r="D562" s="210" t="s">
        <v>255</v>
      </c>
      <c r="E562" s="232" t="s">
        <v>22</v>
      </c>
      <c r="F562" s="233" t="s">
        <v>1372</v>
      </c>
      <c r="G562" s="221"/>
      <c r="H562" s="234">
        <v>641.935</v>
      </c>
      <c r="I562" s="226"/>
      <c r="J562" s="221"/>
      <c r="K562" s="221"/>
      <c r="L562" s="227"/>
      <c r="M562" s="228"/>
      <c r="N562" s="229"/>
      <c r="O562" s="229"/>
      <c r="P562" s="229"/>
      <c r="Q562" s="229"/>
      <c r="R562" s="229"/>
      <c r="S562" s="229"/>
      <c r="T562" s="230"/>
      <c r="AT562" s="231" t="s">
        <v>255</v>
      </c>
      <c r="AU562" s="231" t="s">
        <v>84</v>
      </c>
      <c r="AV562" s="12" t="s">
        <v>84</v>
      </c>
      <c r="AW562" s="12" t="s">
        <v>39</v>
      </c>
      <c r="AX562" s="12" t="s">
        <v>75</v>
      </c>
      <c r="AY562" s="231" t="s">
        <v>205</v>
      </c>
    </row>
    <row r="563" spans="2:51" s="12" customFormat="1" ht="13.5">
      <c r="B563" s="220"/>
      <c r="C563" s="221"/>
      <c r="D563" s="210" t="s">
        <v>255</v>
      </c>
      <c r="E563" s="232" t="s">
        <v>22</v>
      </c>
      <c r="F563" s="233" t="s">
        <v>1373</v>
      </c>
      <c r="G563" s="221"/>
      <c r="H563" s="234">
        <v>1048.31</v>
      </c>
      <c r="I563" s="226"/>
      <c r="J563" s="221"/>
      <c r="K563" s="221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255</v>
      </c>
      <c r="AU563" s="231" t="s">
        <v>84</v>
      </c>
      <c r="AV563" s="12" t="s">
        <v>84</v>
      </c>
      <c r="AW563" s="12" t="s">
        <v>39</v>
      </c>
      <c r="AX563" s="12" t="s">
        <v>75</v>
      </c>
      <c r="AY563" s="231" t="s">
        <v>205</v>
      </c>
    </row>
    <row r="564" spans="2:51" s="12" customFormat="1" ht="13.5">
      <c r="B564" s="220"/>
      <c r="C564" s="221"/>
      <c r="D564" s="210" t="s">
        <v>255</v>
      </c>
      <c r="E564" s="232" t="s">
        <v>22</v>
      </c>
      <c r="F564" s="233" t="s">
        <v>1374</v>
      </c>
      <c r="G564" s="221"/>
      <c r="H564" s="234">
        <v>648.803</v>
      </c>
      <c r="I564" s="226"/>
      <c r="J564" s="221"/>
      <c r="K564" s="221"/>
      <c r="L564" s="227"/>
      <c r="M564" s="228"/>
      <c r="N564" s="229"/>
      <c r="O564" s="229"/>
      <c r="P564" s="229"/>
      <c r="Q564" s="229"/>
      <c r="R564" s="229"/>
      <c r="S564" s="229"/>
      <c r="T564" s="230"/>
      <c r="AT564" s="231" t="s">
        <v>255</v>
      </c>
      <c r="AU564" s="231" t="s">
        <v>84</v>
      </c>
      <c r="AV564" s="12" t="s">
        <v>84</v>
      </c>
      <c r="AW564" s="12" t="s">
        <v>39</v>
      </c>
      <c r="AX564" s="12" t="s">
        <v>75</v>
      </c>
      <c r="AY564" s="231" t="s">
        <v>205</v>
      </c>
    </row>
    <row r="565" spans="2:51" s="13" customFormat="1" ht="13.5">
      <c r="B565" s="248"/>
      <c r="C565" s="249"/>
      <c r="D565" s="222" t="s">
        <v>255</v>
      </c>
      <c r="E565" s="250" t="s">
        <v>22</v>
      </c>
      <c r="F565" s="251" t="s">
        <v>568</v>
      </c>
      <c r="G565" s="249"/>
      <c r="H565" s="252">
        <v>2339.048</v>
      </c>
      <c r="I565" s="253"/>
      <c r="J565" s="249"/>
      <c r="K565" s="249"/>
      <c r="L565" s="254"/>
      <c r="M565" s="255"/>
      <c r="N565" s="256"/>
      <c r="O565" s="256"/>
      <c r="P565" s="256"/>
      <c r="Q565" s="256"/>
      <c r="R565" s="256"/>
      <c r="S565" s="256"/>
      <c r="T565" s="257"/>
      <c r="AT565" s="258" t="s">
        <v>255</v>
      </c>
      <c r="AU565" s="258" t="s">
        <v>84</v>
      </c>
      <c r="AV565" s="13" t="s">
        <v>266</v>
      </c>
      <c r="AW565" s="13" t="s">
        <v>39</v>
      </c>
      <c r="AX565" s="13" t="s">
        <v>24</v>
      </c>
      <c r="AY565" s="258" t="s">
        <v>205</v>
      </c>
    </row>
    <row r="566" spans="2:65" s="1" customFormat="1" ht="22.5" customHeight="1">
      <c r="B566" s="40"/>
      <c r="C566" s="192" t="s">
        <v>1375</v>
      </c>
      <c r="D566" s="192" t="s">
        <v>208</v>
      </c>
      <c r="E566" s="193" t="s">
        <v>1376</v>
      </c>
      <c r="F566" s="194" t="s">
        <v>1377</v>
      </c>
      <c r="G566" s="195" t="s">
        <v>465</v>
      </c>
      <c r="H566" s="196">
        <v>24.426</v>
      </c>
      <c r="I566" s="197"/>
      <c r="J566" s="198">
        <f>ROUND(I566*H566,2)</f>
        <v>0</v>
      </c>
      <c r="K566" s="194" t="s">
        <v>466</v>
      </c>
      <c r="L566" s="60"/>
      <c r="M566" s="199" t="s">
        <v>22</v>
      </c>
      <c r="N566" s="205" t="s">
        <v>46</v>
      </c>
      <c r="O566" s="41"/>
      <c r="P566" s="206">
        <f>O566*H566</f>
        <v>0</v>
      </c>
      <c r="Q566" s="206">
        <v>0.0001</v>
      </c>
      <c r="R566" s="206">
        <f>Q566*H566</f>
        <v>0.0024426</v>
      </c>
      <c r="S566" s="206">
        <v>2.41</v>
      </c>
      <c r="T566" s="207">
        <f>S566*H566</f>
        <v>58.86666</v>
      </c>
      <c r="AR566" s="23" t="s">
        <v>253</v>
      </c>
      <c r="AT566" s="23" t="s">
        <v>208</v>
      </c>
      <c r="AU566" s="23" t="s">
        <v>84</v>
      </c>
      <c r="AY566" s="23" t="s">
        <v>205</v>
      </c>
      <c r="BE566" s="204">
        <f>IF(N566="základní",J566,0)</f>
        <v>0</v>
      </c>
      <c r="BF566" s="204">
        <f>IF(N566="snížená",J566,0)</f>
        <v>0</v>
      </c>
      <c r="BG566" s="204">
        <f>IF(N566="zákl. přenesená",J566,0)</f>
        <v>0</v>
      </c>
      <c r="BH566" s="204">
        <f>IF(N566="sníž. přenesená",J566,0)</f>
        <v>0</v>
      </c>
      <c r="BI566" s="204">
        <f>IF(N566="nulová",J566,0)</f>
        <v>0</v>
      </c>
      <c r="BJ566" s="23" t="s">
        <v>24</v>
      </c>
      <c r="BK566" s="204">
        <f>ROUND(I566*H566,2)</f>
        <v>0</v>
      </c>
      <c r="BL566" s="23" t="s">
        <v>253</v>
      </c>
      <c r="BM566" s="23" t="s">
        <v>1378</v>
      </c>
    </row>
    <row r="567" spans="2:51" s="12" customFormat="1" ht="13.5">
      <c r="B567" s="220"/>
      <c r="C567" s="221"/>
      <c r="D567" s="222" t="s">
        <v>255</v>
      </c>
      <c r="E567" s="223" t="s">
        <v>22</v>
      </c>
      <c r="F567" s="224" t="s">
        <v>1379</v>
      </c>
      <c r="G567" s="221"/>
      <c r="H567" s="225">
        <v>24.426</v>
      </c>
      <c r="I567" s="226"/>
      <c r="J567" s="221"/>
      <c r="K567" s="221"/>
      <c r="L567" s="227"/>
      <c r="M567" s="228"/>
      <c r="N567" s="229"/>
      <c r="O567" s="229"/>
      <c r="P567" s="229"/>
      <c r="Q567" s="229"/>
      <c r="R567" s="229"/>
      <c r="S567" s="229"/>
      <c r="T567" s="230"/>
      <c r="AT567" s="231" t="s">
        <v>255</v>
      </c>
      <c r="AU567" s="231" t="s">
        <v>84</v>
      </c>
      <c r="AV567" s="12" t="s">
        <v>84</v>
      </c>
      <c r="AW567" s="12" t="s">
        <v>39</v>
      </c>
      <c r="AX567" s="12" t="s">
        <v>24</v>
      </c>
      <c r="AY567" s="231" t="s">
        <v>205</v>
      </c>
    </row>
    <row r="568" spans="2:65" s="1" customFormat="1" ht="22.5" customHeight="1">
      <c r="B568" s="40"/>
      <c r="C568" s="192" t="s">
        <v>1380</v>
      </c>
      <c r="D568" s="192" t="s">
        <v>208</v>
      </c>
      <c r="E568" s="193" t="s">
        <v>1381</v>
      </c>
      <c r="F568" s="194" t="s">
        <v>1382</v>
      </c>
      <c r="G568" s="195" t="s">
        <v>465</v>
      </c>
      <c r="H568" s="196">
        <v>1.17</v>
      </c>
      <c r="I568" s="197"/>
      <c r="J568" s="198">
        <f>ROUND(I568*H568,2)</f>
        <v>0</v>
      </c>
      <c r="K568" s="194" t="s">
        <v>466</v>
      </c>
      <c r="L568" s="60"/>
      <c r="M568" s="199" t="s">
        <v>22</v>
      </c>
      <c r="N568" s="205" t="s">
        <v>46</v>
      </c>
      <c r="O568" s="41"/>
      <c r="P568" s="206">
        <f>O568*H568</f>
        <v>0</v>
      </c>
      <c r="Q568" s="206">
        <v>0</v>
      </c>
      <c r="R568" s="206">
        <f>Q568*H568</f>
        <v>0</v>
      </c>
      <c r="S568" s="206">
        <v>2.2</v>
      </c>
      <c r="T568" s="207">
        <f>S568*H568</f>
        <v>2.574</v>
      </c>
      <c r="AR568" s="23" t="s">
        <v>266</v>
      </c>
      <c r="AT568" s="23" t="s">
        <v>208</v>
      </c>
      <c r="AU568" s="23" t="s">
        <v>84</v>
      </c>
      <c r="AY568" s="23" t="s">
        <v>205</v>
      </c>
      <c r="BE568" s="204">
        <f>IF(N568="základní",J568,0)</f>
        <v>0</v>
      </c>
      <c r="BF568" s="204">
        <f>IF(N568="snížená",J568,0)</f>
        <v>0</v>
      </c>
      <c r="BG568" s="204">
        <f>IF(N568="zákl. přenesená",J568,0)</f>
        <v>0</v>
      </c>
      <c r="BH568" s="204">
        <f>IF(N568="sníž. přenesená",J568,0)</f>
        <v>0</v>
      </c>
      <c r="BI568" s="204">
        <f>IF(N568="nulová",J568,0)</f>
        <v>0</v>
      </c>
      <c r="BJ568" s="23" t="s">
        <v>24</v>
      </c>
      <c r="BK568" s="204">
        <f>ROUND(I568*H568,2)</f>
        <v>0</v>
      </c>
      <c r="BL568" s="23" t="s">
        <v>266</v>
      </c>
      <c r="BM568" s="23" t="s">
        <v>1383</v>
      </c>
    </row>
    <row r="569" spans="2:51" s="12" customFormat="1" ht="13.5">
      <c r="B569" s="220"/>
      <c r="C569" s="221"/>
      <c r="D569" s="210" t="s">
        <v>255</v>
      </c>
      <c r="E569" s="232" t="s">
        <v>22</v>
      </c>
      <c r="F569" s="233" t="s">
        <v>1384</v>
      </c>
      <c r="G569" s="221"/>
      <c r="H569" s="234">
        <v>1.17</v>
      </c>
      <c r="I569" s="226"/>
      <c r="J569" s="221"/>
      <c r="K569" s="221"/>
      <c r="L569" s="227"/>
      <c r="M569" s="228"/>
      <c r="N569" s="229"/>
      <c r="O569" s="229"/>
      <c r="P569" s="229"/>
      <c r="Q569" s="229"/>
      <c r="R569" s="229"/>
      <c r="S569" s="229"/>
      <c r="T569" s="230"/>
      <c r="AT569" s="231" t="s">
        <v>255</v>
      </c>
      <c r="AU569" s="231" t="s">
        <v>84</v>
      </c>
      <c r="AV569" s="12" t="s">
        <v>84</v>
      </c>
      <c r="AW569" s="12" t="s">
        <v>39</v>
      </c>
      <c r="AX569" s="12" t="s">
        <v>24</v>
      </c>
      <c r="AY569" s="231" t="s">
        <v>205</v>
      </c>
    </row>
    <row r="570" spans="2:63" s="10" customFormat="1" ht="29.85" customHeight="1">
      <c r="B570" s="175"/>
      <c r="C570" s="176"/>
      <c r="D570" s="189" t="s">
        <v>74</v>
      </c>
      <c r="E570" s="190" t="s">
        <v>1385</v>
      </c>
      <c r="F570" s="190" t="s">
        <v>1386</v>
      </c>
      <c r="G570" s="176"/>
      <c r="H570" s="176"/>
      <c r="I570" s="179"/>
      <c r="J570" s="191">
        <f>BK570</f>
        <v>0</v>
      </c>
      <c r="K570" s="176"/>
      <c r="L570" s="181"/>
      <c r="M570" s="182"/>
      <c r="N570" s="183"/>
      <c r="O570" s="183"/>
      <c r="P570" s="184">
        <f>SUM(P571:P577)</f>
        <v>0</v>
      </c>
      <c r="Q570" s="183"/>
      <c r="R570" s="184">
        <f>SUM(R571:R577)</f>
        <v>0</v>
      </c>
      <c r="S570" s="183"/>
      <c r="T570" s="185">
        <f>SUM(T571:T577)</f>
        <v>0</v>
      </c>
      <c r="AR570" s="186" t="s">
        <v>24</v>
      </c>
      <c r="AT570" s="187" t="s">
        <v>74</v>
      </c>
      <c r="AU570" s="187" t="s">
        <v>24</v>
      </c>
      <c r="AY570" s="186" t="s">
        <v>205</v>
      </c>
      <c r="BK570" s="188">
        <f>SUM(BK571:BK577)</f>
        <v>0</v>
      </c>
    </row>
    <row r="571" spans="2:65" s="1" customFormat="1" ht="31.5" customHeight="1">
      <c r="B571" s="40"/>
      <c r="C571" s="192" t="s">
        <v>1387</v>
      </c>
      <c r="D571" s="192" t="s">
        <v>208</v>
      </c>
      <c r="E571" s="193" t="s">
        <v>1388</v>
      </c>
      <c r="F571" s="194" t="s">
        <v>1389</v>
      </c>
      <c r="G571" s="195" t="s">
        <v>485</v>
      </c>
      <c r="H571" s="196">
        <v>3336.426</v>
      </c>
      <c r="I571" s="197"/>
      <c r="J571" s="198">
        <f>ROUND(I571*H571,2)</f>
        <v>0</v>
      </c>
      <c r="K571" s="194" t="s">
        <v>466</v>
      </c>
      <c r="L571" s="60"/>
      <c r="M571" s="199" t="s">
        <v>22</v>
      </c>
      <c r="N571" s="205" t="s">
        <v>46</v>
      </c>
      <c r="O571" s="41"/>
      <c r="P571" s="206">
        <f>O571*H571</f>
        <v>0</v>
      </c>
      <c r="Q571" s="206">
        <v>0</v>
      </c>
      <c r="R571" s="206">
        <f>Q571*H571</f>
        <v>0</v>
      </c>
      <c r="S571" s="206">
        <v>0</v>
      </c>
      <c r="T571" s="207">
        <f>S571*H571</f>
        <v>0</v>
      </c>
      <c r="AR571" s="23" t="s">
        <v>266</v>
      </c>
      <c r="AT571" s="23" t="s">
        <v>208</v>
      </c>
      <c r="AU571" s="23" t="s">
        <v>84</v>
      </c>
      <c r="AY571" s="23" t="s">
        <v>205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23" t="s">
        <v>24</v>
      </c>
      <c r="BK571" s="204">
        <f>ROUND(I571*H571,2)</f>
        <v>0</v>
      </c>
      <c r="BL571" s="23" t="s">
        <v>266</v>
      </c>
      <c r="BM571" s="23" t="s">
        <v>1390</v>
      </c>
    </row>
    <row r="572" spans="2:65" s="1" customFormat="1" ht="22.5" customHeight="1">
      <c r="B572" s="40"/>
      <c r="C572" s="192" t="s">
        <v>1391</v>
      </c>
      <c r="D572" s="192" t="s">
        <v>208</v>
      </c>
      <c r="E572" s="193" t="s">
        <v>1392</v>
      </c>
      <c r="F572" s="194" t="s">
        <v>1393</v>
      </c>
      <c r="G572" s="195" t="s">
        <v>485</v>
      </c>
      <c r="H572" s="196">
        <v>3336.426</v>
      </c>
      <c r="I572" s="197"/>
      <c r="J572" s="198">
        <f>ROUND(I572*H572,2)</f>
        <v>0</v>
      </c>
      <c r="K572" s="194" t="s">
        <v>466</v>
      </c>
      <c r="L572" s="60"/>
      <c r="M572" s="199" t="s">
        <v>22</v>
      </c>
      <c r="N572" s="205" t="s">
        <v>46</v>
      </c>
      <c r="O572" s="41"/>
      <c r="P572" s="206">
        <f>O572*H572</f>
        <v>0</v>
      </c>
      <c r="Q572" s="206">
        <v>0</v>
      </c>
      <c r="R572" s="206">
        <f>Q572*H572</f>
        <v>0</v>
      </c>
      <c r="S572" s="206">
        <v>0</v>
      </c>
      <c r="T572" s="207">
        <f>S572*H572</f>
        <v>0</v>
      </c>
      <c r="AR572" s="23" t="s">
        <v>266</v>
      </c>
      <c r="AT572" s="23" t="s">
        <v>208</v>
      </c>
      <c r="AU572" s="23" t="s">
        <v>84</v>
      </c>
      <c r="AY572" s="23" t="s">
        <v>205</v>
      </c>
      <c r="BE572" s="204">
        <f>IF(N572="základní",J572,0)</f>
        <v>0</v>
      </c>
      <c r="BF572" s="204">
        <f>IF(N572="snížená",J572,0)</f>
        <v>0</v>
      </c>
      <c r="BG572" s="204">
        <f>IF(N572="zákl. přenesená",J572,0)</f>
        <v>0</v>
      </c>
      <c r="BH572" s="204">
        <f>IF(N572="sníž. přenesená",J572,0)</f>
        <v>0</v>
      </c>
      <c r="BI572" s="204">
        <f>IF(N572="nulová",J572,0)</f>
        <v>0</v>
      </c>
      <c r="BJ572" s="23" t="s">
        <v>24</v>
      </c>
      <c r="BK572" s="204">
        <f>ROUND(I572*H572,2)</f>
        <v>0</v>
      </c>
      <c r="BL572" s="23" t="s">
        <v>266</v>
      </c>
      <c r="BM572" s="23" t="s">
        <v>1394</v>
      </c>
    </row>
    <row r="573" spans="2:65" s="1" customFormat="1" ht="22.5" customHeight="1">
      <c r="B573" s="40"/>
      <c r="C573" s="192" t="s">
        <v>1395</v>
      </c>
      <c r="D573" s="192" t="s">
        <v>208</v>
      </c>
      <c r="E573" s="193" t="s">
        <v>1396</v>
      </c>
      <c r="F573" s="194" t="s">
        <v>1397</v>
      </c>
      <c r="G573" s="195" t="s">
        <v>485</v>
      </c>
      <c r="H573" s="196">
        <v>29770.884</v>
      </c>
      <c r="I573" s="197"/>
      <c r="J573" s="198">
        <f>ROUND(I573*H573,2)</f>
        <v>0</v>
      </c>
      <c r="K573" s="194" t="s">
        <v>466</v>
      </c>
      <c r="L573" s="60"/>
      <c r="M573" s="199" t="s">
        <v>22</v>
      </c>
      <c r="N573" s="205" t="s">
        <v>46</v>
      </c>
      <c r="O573" s="41"/>
      <c r="P573" s="206">
        <f>O573*H573</f>
        <v>0</v>
      </c>
      <c r="Q573" s="206">
        <v>0</v>
      </c>
      <c r="R573" s="206">
        <f>Q573*H573</f>
        <v>0</v>
      </c>
      <c r="S573" s="206">
        <v>0</v>
      </c>
      <c r="T573" s="207">
        <f>S573*H573</f>
        <v>0</v>
      </c>
      <c r="AR573" s="23" t="s">
        <v>266</v>
      </c>
      <c r="AT573" s="23" t="s">
        <v>208</v>
      </c>
      <c r="AU573" s="23" t="s">
        <v>84</v>
      </c>
      <c r="AY573" s="23" t="s">
        <v>205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23" t="s">
        <v>24</v>
      </c>
      <c r="BK573" s="204">
        <f>ROUND(I573*H573,2)</f>
        <v>0</v>
      </c>
      <c r="BL573" s="23" t="s">
        <v>266</v>
      </c>
      <c r="BM573" s="23" t="s">
        <v>1398</v>
      </c>
    </row>
    <row r="574" spans="2:51" s="12" customFormat="1" ht="13.5">
      <c r="B574" s="220"/>
      <c r="C574" s="221"/>
      <c r="D574" s="222" t="s">
        <v>255</v>
      </c>
      <c r="E574" s="223" t="s">
        <v>22</v>
      </c>
      <c r="F574" s="224" t="s">
        <v>1399</v>
      </c>
      <c r="G574" s="221"/>
      <c r="H574" s="225">
        <v>29770.884</v>
      </c>
      <c r="I574" s="226"/>
      <c r="J574" s="221"/>
      <c r="K574" s="221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255</v>
      </c>
      <c r="AU574" s="231" t="s">
        <v>84</v>
      </c>
      <c r="AV574" s="12" t="s">
        <v>84</v>
      </c>
      <c r="AW574" s="12" t="s">
        <v>39</v>
      </c>
      <c r="AX574" s="12" t="s">
        <v>24</v>
      </c>
      <c r="AY574" s="231" t="s">
        <v>205</v>
      </c>
    </row>
    <row r="575" spans="2:65" s="1" customFormat="1" ht="22.5" customHeight="1">
      <c r="B575" s="40"/>
      <c r="C575" s="192" t="s">
        <v>1400</v>
      </c>
      <c r="D575" s="192" t="s">
        <v>208</v>
      </c>
      <c r="E575" s="193" t="s">
        <v>1401</v>
      </c>
      <c r="F575" s="194" t="s">
        <v>1402</v>
      </c>
      <c r="G575" s="195" t="s">
        <v>485</v>
      </c>
      <c r="H575" s="196">
        <v>85</v>
      </c>
      <c r="I575" s="197"/>
      <c r="J575" s="198">
        <f>ROUND(I575*H575,2)</f>
        <v>0</v>
      </c>
      <c r="K575" s="194" t="s">
        <v>466</v>
      </c>
      <c r="L575" s="60"/>
      <c r="M575" s="199" t="s">
        <v>22</v>
      </c>
      <c r="N575" s="205" t="s">
        <v>46</v>
      </c>
      <c r="O575" s="41"/>
      <c r="P575" s="206">
        <f>O575*H575</f>
        <v>0</v>
      </c>
      <c r="Q575" s="206">
        <v>0</v>
      </c>
      <c r="R575" s="206">
        <f>Q575*H575</f>
        <v>0</v>
      </c>
      <c r="S575" s="206">
        <v>0</v>
      </c>
      <c r="T575" s="207">
        <f>S575*H575</f>
        <v>0</v>
      </c>
      <c r="AR575" s="23" t="s">
        <v>266</v>
      </c>
      <c r="AT575" s="23" t="s">
        <v>208</v>
      </c>
      <c r="AU575" s="23" t="s">
        <v>84</v>
      </c>
      <c r="AY575" s="23" t="s">
        <v>205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23" t="s">
        <v>24</v>
      </c>
      <c r="BK575" s="204">
        <f>ROUND(I575*H575,2)</f>
        <v>0</v>
      </c>
      <c r="BL575" s="23" t="s">
        <v>266</v>
      </c>
      <c r="BM575" s="23" t="s">
        <v>1403</v>
      </c>
    </row>
    <row r="576" spans="2:51" s="12" customFormat="1" ht="13.5">
      <c r="B576" s="220"/>
      <c r="C576" s="221"/>
      <c r="D576" s="222" t="s">
        <v>255</v>
      </c>
      <c r="E576" s="223" t="s">
        <v>22</v>
      </c>
      <c r="F576" s="224" t="s">
        <v>1404</v>
      </c>
      <c r="G576" s="221"/>
      <c r="H576" s="225">
        <v>85</v>
      </c>
      <c r="I576" s="226"/>
      <c r="J576" s="221"/>
      <c r="K576" s="221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255</v>
      </c>
      <c r="AU576" s="231" t="s">
        <v>84</v>
      </c>
      <c r="AV576" s="12" t="s">
        <v>84</v>
      </c>
      <c r="AW576" s="12" t="s">
        <v>39</v>
      </c>
      <c r="AX576" s="12" t="s">
        <v>24</v>
      </c>
      <c r="AY576" s="231" t="s">
        <v>205</v>
      </c>
    </row>
    <row r="577" spans="2:65" s="1" customFormat="1" ht="22.5" customHeight="1">
      <c r="B577" s="40"/>
      <c r="C577" s="192" t="s">
        <v>1405</v>
      </c>
      <c r="D577" s="192" t="s">
        <v>208</v>
      </c>
      <c r="E577" s="193" t="s">
        <v>1406</v>
      </c>
      <c r="F577" s="194" t="s">
        <v>1407</v>
      </c>
      <c r="G577" s="195" t="s">
        <v>485</v>
      </c>
      <c r="H577" s="196">
        <v>3336.426</v>
      </c>
      <c r="I577" s="197"/>
      <c r="J577" s="198">
        <f>ROUND(I577*H577,2)</f>
        <v>0</v>
      </c>
      <c r="K577" s="194" t="s">
        <v>466</v>
      </c>
      <c r="L577" s="60"/>
      <c r="M577" s="199" t="s">
        <v>22</v>
      </c>
      <c r="N577" s="205" t="s">
        <v>46</v>
      </c>
      <c r="O577" s="41"/>
      <c r="P577" s="206">
        <f>O577*H577</f>
        <v>0</v>
      </c>
      <c r="Q577" s="206">
        <v>0</v>
      </c>
      <c r="R577" s="206">
        <f>Q577*H577</f>
        <v>0</v>
      </c>
      <c r="S577" s="206">
        <v>0</v>
      </c>
      <c r="T577" s="207">
        <f>S577*H577</f>
        <v>0</v>
      </c>
      <c r="AR577" s="23" t="s">
        <v>266</v>
      </c>
      <c r="AT577" s="23" t="s">
        <v>208</v>
      </c>
      <c r="AU577" s="23" t="s">
        <v>84</v>
      </c>
      <c r="AY577" s="23" t="s">
        <v>205</v>
      </c>
      <c r="BE577" s="204">
        <f>IF(N577="základní",J577,0)</f>
        <v>0</v>
      </c>
      <c r="BF577" s="204">
        <f>IF(N577="snížená",J577,0)</f>
        <v>0</v>
      </c>
      <c r="BG577" s="204">
        <f>IF(N577="zákl. přenesená",J577,0)</f>
        <v>0</v>
      </c>
      <c r="BH577" s="204">
        <f>IF(N577="sníž. přenesená",J577,0)</f>
        <v>0</v>
      </c>
      <c r="BI577" s="204">
        <f>IF(N577="nulová",J577,0)</f>
        <v>0</v>
      </c>
      <c r="BJ577" s="23" t="s">
        <v>24</v>
      </c>
      <c r="BK577" s="204">
        <f>ROUND(I577*H577,2)</f>
        <v>0</v>
      </c>
      <c r="BL577" s="23" t="s">
        <v>266</v>
      </c>
      <c r="BM577" s="23" t="s">
        <v>1408</v>
      </c>
    </row>
    <row r="578" spans="2:63" s="10" customFormat="1" ht="29.85" customHeight="1">
      <c r="B578" s="175"/>
      <c r="C578" s="176"/>
      <c r="D578" s="189" t="s">
        <v>74</v>
      </c>
      <c r="E578" s="190" t="s">
        <v>1409</v>
      </c>
      <c r="F578" s="190" t="s">
        <v>1410</v>
      </c>
      <c r="G578" s="176"/>
      <c r="H578" s="176"/>
      <c r="I578" s="179"/>
      <c r="J578" s="191">
        <f>BK578</f>
        <v>0</v>
      </c>
      <c r="K578" s="176"/>
      <c r="L578" s="181"/>
      <c r="M578" s="182"/>
      <c r="N578" s="183"/>
      <c r="O578" s="183"/>
      <c r="P578" s="184">
        <f>P579</f>
        <v>0</v>
      </c>
      <c r="Q578" s="183"/>
      <c r="R578" s="184">
        <f>R579</f>
        <v>0</v>
      </c>
      <c r="S578" s="183"/>
      <c r="T578" s="185">
        <f>T579</f>
        <v>0</v>
      </c>
      <c r="AR578" s="186" t="s">
        <v>24</v>
      </c>
      <c r="AT578" s="187" t="s">
        <v>74</v>
      </c>
      <c r="AU578" s="187" t="s">
        <v>24</v>
      </c>
      <c r="AY578" s="186" t="s">
        <v>205</v>
      </c>
      <c r="BK578" s="188">
        <f>BK579</f>
        <v>0</v>
      </c>
    </row>
    <row r="579" spans="2:65" s="1" customFormat="1" ht="22.5" customHeight="1">
      <c r="B579" s="40"/>
      <c r="C579" s="192" t="s">
        <v>1411</v>
      </c>
      <c r="D579" s="192" t="s">
        <v>208</v>
      </c>
      <c r="E579" s="193" t="s">
        <v>1412</v>
      </c>
      <c r="F579" s="194" t="s">
        <v>1413</v>
      </c>
      <c r="G579" s="195" t="s">
        <v>485</v>
      </c>
      <c r="H579" s="196">
        <v>4207.415</v>
      </c>
      <c r="I579" s="197"/>
      <c r="J579" s="198">
        <f>ROUND(I579*H579,2)</f>
        <v>0</v>
      </c>
      <c r="K579" s="194" t="s">
        <v>466</v>
      </c>
      <c r="L579" s="60"/>
      <c r="M579" s="199" t="s">
        <v>22</v>
      </c>
      <c r="N579" s="205" t="s">
        <v>46</v>
      </c>
      <c r="O579" s="41"/>
      <c r="P579" s="206">
        <f>O579*H579</f>
        <v>0</v>
      </c>
      <c r="Q579" s="206">
        <v>0</v>
      </c>
      <c r="R579" s="206">
        <f>Q579*H579</f>
        <v>0</v>
      </c>
      <c r="S579" s="206">
        <v>0</v>
      </c>
      <c r="T579" s="207">
        <f>S579*H579</f>
        <v>0</v>
      </c>
      <c r="AR579" s="23" t="s">
        <v>266</v>
      </c>
      <c r="AT579" s="23" t="s">
        <v>208</v>
      </c>
      <c r="AU579" s="23" t="s">
        <v>84</v>
      </c>
      <c r="AY579" s="23" t="s">
        <v>205</v>
      </c>
      <c r="BE579" s="204">
        <f>IF(N579="základní",J579,0)</f>
        <v>0</v>
      </c>
      <c r="BF579" s="204">
        <f>IF(N579="snížená",J579,0)</f>
        <v>0</v>
      </c>
      <c r="BG579" s="204">
        <f>IF(N579="zákl. přenesená",J579,0)</f>
        <v>0</v>
      </c>
      <c r="BH579" s="204">
        <f>IF(N579="sníž. přenesená",J579,0)</f>
        <v>0</v>
      </c>
      <c r="BI579" s="204">
        <f>IF(N579="nulová",J579,0)</f>
        <v>0</v>
      </c>
      <c r="BJ579" s="23" t="s">
        <v>24</v>
      </c>
      <c r="BK579" s="204">
        <f>ROUND(I579*H579,2)</f>
        <v>0</v>
      </c>
      <c r="BL579" s="23" t="s">
        <v>266</v>
      </c>
      <c r="BM579" s="23" t="s">
        <v>1414</v>
      </c>
    </row>
    <row r="580" spans="2:63" s="10" customFormat="1" ht="37.35" customHeight="1">
      <c r="B580" s="175"/>
      <c r="C580" s="176"/>
      <c r="D580" s="177" t="s">
        <v>74</v>
      </c>
      <c r="E580" s="178" t="s">
        <v>246</v>
      </c>
      <c r="F580" s="178" t="s">
        <v>247</v>
      </c>
      <c r="G580" s="176"/>
      <c r="H580" s="176"/>
      <c r="I580" s="179"/>
      <c r="J580" s="180">
        <f>BK580</f>
        <v>0</v>
      </c>
      <c r="K580" s="176"/>
      <c r="L580" s="181"/>
      <c r="M580" s="182"/>
      <c r="N580" s="183"/>
      <c r="O580" s="183"/>
      <c r="P580" s="184">
        <f>P581+P596+P620+P664+P718+P720+P725+P727+P729+P748+P751+P787+P863+P950+P988+P993+P1028+P1041+P1093</f>
        <v>0</v>
      </c>
      <c r="Q580" s="183"/>
      <c r="R580" s="184">
        <f>R581+R596+R620+R664+R718+R720+R725+R727+R729+R748+R751+R787+R863+R950+R988+R993+R1028+R1041+R1093</f>
        <v>163.15539106</v>
      </c>
      <c r="S580" s="183"/>
      <c r="T580" s="185">
        <f>T581+T596+T620+T664+T718+T720+T725+T727+T729+T748+T751+T787+T863+T950+T988+T993+T1028+T1041+T1093</f>
        <v>26.06319244</v>
      </c>
      <c r="AR580" s="186" t="s">
        <v>84</v>
      </c>
      <c r="AT580" s="187" t="s">
        <v>74</v>
      </c>
      <c r="AU580" s="187" t="s">
        <v>75</v>
      </c>
      <c r="AY580" s="186" t="s">
        <v>205</v>
      </c>
      <c r="BK580" s="188">
        <f>BK581+BK596+BK620+BK664+BK718+BK720+BK725+BK727+BK729+BK748+BK751+BK787+BK863+BK950+BK988+BK993+BK1028+BK1041+BK1093</f>
        <v>0</v>
      </c>
    </row>
    <row r="581" spans="2:63" s="10" customFormat="1" ht="19.9" customHeight="1">
      <c r="B581" s="175"/>
      <c r="C581" s="176"/>
      <c r="D581" s="189" t="s">
        <v>74</v>
      </c>
      <c r="E581" s="190" t="s">
        <v>1415</v>
      </c>
      <c r="F581" s="190" t="s">
        <v>1416</v>
      </c>
      <c r="G581" s="176"/>
      <c r="H581" s="176"/>
      <c r="I581" s="179"/>
      <c r="J581" s="191">
        <f>BK581</f>
        <v>0</v>
      </c>
      <c r="K581" s="176"/>
      <c r="L581" s="181"/>
      <c r="M581" s="182"/>
      <c r="N581" s="183"/>
      <c r="O581" s="183"/>
      <c r="P581" s="184">
        <f>SUM(P582:P595)</f>
        <v>0</v>
      </c>
      <c r="Q581" s="183"/>
      <c r="R581" s="184">
        <f>SUM(R582:R595)</f>
        <v>17.81901584</v>
      </c>
      <c r="S581" s="183"/>
      <c r="T581" s="185">
        <f>SUM(T582:T595)</f>
        <v>0</v>
      </c>
      <c r="AR581" s="186" t="s">
        <v>84</v>
      </c>
      <c r="AT581" s="187" t="s">
        <v>74</v>
      </c>
      <c r="AU581" s="187" t="s">
        <v>24</v>
      </c>
      <c r="AY581" s="186" t="s">
        <v>205</v>
      </c>
      <c r="BK581" s="188">
        <f>SUM(BK582:BK595)</f>
        <v>0</v>
      </c>
    </row>
    <row r="582" spans="2:65" s="1" customFormat="1" ht="22.5" customHeight="1">
      <c r="B582" s="40"/>
      <c r="C582" s="192" t="s">
        <v>1417</v>
      </c>
      <c r="D582" s="192" t="s">
        <v>208</v>
      </c>
      <c r="E582" s="193" t="s">
        <v>1418</v>
      </c>
      <c r="F582" s="194" t="s">
        <v>1419</v>
      </c>
      <c r="G582" s="195" t="s">
        <v>494</v>
      </c>
      <c r="H582" s="196">
        <v>1910.775</v>
      </c>
      <c r="I582" s="197"/>
      <c r="J582" s="198">
        <f>ROUND(I582*H582,2)</f>
        <v>0</v>
      </c>
      <c r="K582" s="194" t="s">
        <v>466</v>
      </c>
      <c r="L582" s="60"/>
      <c r="M582" s="199" t="s">
        <v>22</v>
      </c>
      <c r="N582" s="205" t="s">
        <v>46</v>
      </c>
      <c r="O582" s="41"/>
      <c r="P582" s="206">
        <f>O582*H582</f>
        <v>0</v>
      </c>
      <c r="Q582" s="206">
        <v>0</v>
      </c>
      <c r="R582" s="206">
        <f>Q582*H582</f>
        <v>0</v>
      </c>
      <c r="S582" s="206">
        <v>0</v>
      </c>
      <c r="T582" s="207">
        <f>S582*H582</f>
        <v>0</v>
      </c>
      <c r="AR582" s="23" t="s">
        <v>253</v>
      </c>
      <c r="AT582" s="23" t="s">
        <v>208</v>
      </c>
      <c r="AU582" s="23" t="s">
        <v>84</v>
      </c>
      <c r="AY582" s="23" t="s">
        <v>205</v>
      </c>
      <c r="BE582" s="204">
        <f>IF(N582="základní",J582,0)</f>
        <v>0</v>
      </c>
      <c r="BF582" s="204">
        <f>IF(N582="snížená",J582,0)</f>
        <v>0</v>
      </c>
      <c r="BG582" s="204">
        <f>IF(N582="zákl. přenesená",J582,0)</f>
        <v>0</v>
      </c>
      <c r="BH582" s="204">
        <f>IF(N582="sníž. přenesená",J582,0)</f>
        <v>0</v>
      </c>
      <c r="BI582" s="204">
        <f>IF(N582="nulová",J582,0)</f>
        <v>0</v>
      </c>
      <c r="BJ582" s="23" t="s">
        <v>24</v>
      </c>
      <c r="BK582" s="204">
        <f>ROUND(I582*H582,2)</f>
        <v>0</v>
      </c>
      <c r="BL582" s="23" t="s">
        <v>253</v>
      </c>
      <c r="BM582" s="23" t="s">
        <v>1420</v>
      </c>
    </row>
    <row r="583" spans="2:51" s="12" customFormat="1" ht="13.5">
      <c r="B583" s="220"/>
      <c r="C583" s="221"/>
      <c r="D583" s="222" t="s">
        <v>255</v>
      </c>
      <c r="E583" s="223" t="s">
        <v>22</v>
      </c>
      <c r="F583" s="224" t="s">
        <v>1421</v>
      </c>
      <c r="G583" s="221"/>
      <c r="H583" s="225">
        <v>1910.775</v>
      </c>
      <c r="I583" s="226"/>
      <c r="J583" s="221"/>
      <c r="K583" s="221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255</v>
      </c>
      <c r="AU583" s="231" t="s">
        <v>84</v>
      </c>
      <c r="AV583" s="12" t="s">
        <v>84</v>
      </c>
      <c r="AW583" s="12" t="s">
        <v>39</v>
      </c>
      <c r="AX583" s="12" t="s">
        <v>24</v>
      </c>
      <c r="AY583" s="231" t="s">
        <v>205</v>
      </c>
    </row>
    <row r="584" spans="2:65" s="1" customFormat="1" ht="22.5" customHeight="1">
      <c r="B584" s="40"/>
      <c r="C584" s="238" t="s">
        <v>1422</v>
      </c>
      <c r="D584" s="238" t="s">
        <v>202</v>
      </c>
      <c r="E584" s="239" t="s">
        <v>1423</v>
      </c>
      <c r="F584" s="240" t="s">
        <v>1424</v>
      </c>
      <c r="G584" s="241" t="s">
        <v>485</v>
      </c>
      <c r="H584" s="242">
        <v>0.573</v>
      </c>
      <c r="I584" s="243"/>
      <c r="J584" s="244">
        <f>ROUND(I584*H584,2)</f>
        <v>0</v>
      </c>
      <c r="K584" s="240" t="s">
        <v>466</v>
      </c>
      <c r="L584" s="245"/>
      <c r="M584" s="246" t="s">
        <v>22</v>
      </c>
      <c r="N584" s="247" t="s">
        <v>46</v>
      </c>
      <c r="O584" s="41"/>
      <c r="P584" s="206">
        <f>O584*H584</f>
        <v>0</v>
      </c>
      <c r="Q584" s="206">
        <v>1</v>
      </c>
      <c r="R584" s="206">
        <f>Q584*H584</f>
        <v>0.573</v>
      </c>
      <c r="S584" s="206">
        <v>0</v>
      </c>
      <c r="T584" s="207">
        <f>S584*H584</f>
        <v>0</v>
      </c>
      <c r="AR584" s="23" t="s">
        <v>402</v>
      </c>
      <c r="AT584" s="23" t="s">
        <v>202</v>
      </c>
      <c r="AU584" s="23" t="s">
        <v>84</v>
      </c>
      <c r="AY584" s="23" t="s">
        <v>205</v>
      </c>
      <c r="BE584" s="204">
        <f>IF(N584="základní",J584,0)</f>
        <v>0</v>
      </c>
      <c r="BF584" s="204">
        <f>IF(N584="snížená",J584,0)</f>
        <v>0</v>
      </c>
      <c r="BG584" s="204">
        <f>IF(N584="zákl. přenesená",J584,0)</f>
        <v>0</v>
      </c>
      <c r="BH584" s="204">
        <f>IF(N584="sníž. přenesená",J584,0)</f>
        <v>0</v>
      </c>
      <c r="BI584" s="204">
        <f>IF(N584="nulová",J584,0)</f>
        <v>0</v>
      </c>
      <c r="BJ584" s="23" t="s">
        <v>24</v>
      </c>
      <c r="BK584" s="204">
        <f>ROUND(I584*H584,2)</f>
        <v>0</v>
      </c>
      <c r="BL584" s="23" t="s">
        <v>253</v>
      </c>
      <c r="BM584" s="23" t="s">
        <v>1425</v>
      </c>
    </row>
    <row r="585" spans="2:51" s="12" customFormat="1" ht="13.5">
      <c r="B585" s="220"/>
      <c r="C585" s="221"/>
      <c r="D585" s="222" t="s">
        <v>255</v>
      </c>
      <c r="E585" s="221"/>
      <c r="F585" s="224" t="s">
        <v>1426</v>
      </c>
      <c r="G585" s="221"/>
      <c r="H585" s="225">
        <v>0.573</v>
      </c>
      <c r="I585" s="226"/>
      <c r="J585" s="221"/>
      <c r="K585" s="221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255</v>
      </c>
      <c r="AU585" s="231" t="s">
        <v>84</v>
      </c>
      <c r="AV585" s="12" t="s">
        <v>84</v>
      </c>
      <c r="AW585" s="12" t="s">
        <v>6</v>
      </c>
      <c r="AX585" s="12" t="s">
        <v>24</v>
      </c>
      <c r="AY585" s="231" t="s">
        <v>205</v>
      </c>
    </row>
    <row r="586" spans="2:65" s="1" customFormat="1" ht="22.5" customHeight="1">
      <c r="B586" s="40"/>
      <c r="C586" s="192" t="s">
        <v>1427</v>
      </c>
      <c r="D586" s="192" t="s">
        <v>208</v>
      </c>
      <c r="E586" s="193" t="s">
        <v>1418</v>
      </c>
      <c r="F586" s="194" t="s">
        <v>1419</v>
      </c>
      <c r="G586" s="195" t="s">
        <v>494</v>
      </c>
      <c r="H586" s="196">
        <v>2643.6</v>
      </c>
      <c r="I586" s="197"/>
      <c r="J586" s="198">
        <f>ROUND(I586*H586,2)</f>
        <v>0</v>
      </c>
      <c r="K586" s="194" t="s">
        <v>466</v>
      </c>
      <c r="L586" s="60"/>
      <c r="M586" s="199" t="s">
        <v>22</v>
      </c>
      <c r="N586" s="205" t="s">
        <v>46</v>
      </c>
      <c r="O586" s="41"/>
      <c r="P586" s="206">
        <f>O586*H586</f>
        <v>0</v>
      </c>
      <c r="Q586" s="206">
        <v>0</v>
      </c>
      <c r="R586" s="206">
        <f>Q586*H586</f>
        <v>0</v>
      </c>
      <c r="S586" s="206">
        <v>0</v>
      </c>
      <c r="T586" s="207">
        <f>S586*H586</f>
        <v>0</v>
      </c>
      <c r="AR586" s="23" t="s">
        <v>253</v>
      </c>
      <c r="AT586" s="23" t="s">
        <v>208</v>
      </c>
      <c r="AU586" s="23" t="s">
        <v>84</v>
      </c>
      <c r="AY586" s="23" t="s">
        <v>205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23" t="s">
        <v>24</v>
      </c>
      <c r="BK586" s="204">
        <f>ROUND(I586*H586,2)</f>
        <v>0</v>
      </c>
      <c r="BL586" s="23" t="s">
        <v>253</v>
      </c>
      <c r="BM586" s="23" t="s">
        <v>1428</v>
      </c>
    </row>
    <row r="587" spans="2:65" s="1" customFormat="1" ht="22.5" customHeight="1">
      <c r="B587" s="40"/>
      <c r="C587" s="238" t="s">
        <v>1429</v>
      </c>
      <c r="D587" s="238" t="s">
        <v>202</v>
      </c>
      <c r="E587" s="239" t="s">
        <v>1423</v>
      </c>
      <c r="F587" s="240" t="s">
        <v>1424</v>
      </c>
      <c r="G587" s="241" t="s">
        <v>485</v>
      </c>
      <c r="H587" s="242">
        <v>0.793</v>
      </c>
      <c r="I587" s="243"/>
      <c r="J587" s="244">
        <f>ROUND(I587*H587,2)</f>
        <v>0</v>
      </c>
      <c r="K587" s="240" t="s">
        <v>466</v>
      </c>
      <c r="L587" s="245"/>
      <c r="M587" s="246" t="s">
        <v>22</v>
      </c>
      <c r="N587" s="247" t="s">
        <v>46</v>
      </c>
      <c r="O587" s="41"/>
      <c r="P587" s="206">
        <f>O587*H587</f>
        <v>0</v>
      </c>
      <c r="Q587" s="206">
        <v>1</v>
      </c>
      <c r="R587" s="206">
        <f>Q587*H587</f>
        <v>0.793</v>
      </c>
      <c r="S587" s="206">
        <v>0</v>
      </c>
      <c r="T587" s="207">
        <f>S587*H587</f>
        <v>0</v>
      </c>
      <c r="AR587" s="23" t="s">
        <v>402</v>
      </c>
      <c r="AT587" s="23" t="s">
        <v>202</v>
      </c>
      <c r="AU587" s="23" t="s">
        <v>84</v>
      </c>
      <c r="AY587" s="23" t="s">
        <v>205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23" t="s">
        <v>24</v>
      </c>
      <c r="BK587" s="204">
        <f>ROUND(I587*H587,2)</f>
        <v>0</v>
      </c>
      <c r="BL587" s="23" t="s">
        <v>253</v>
      </c>
      <c r="BM587" s="23" t="s">
        <v>1430</v>
      </c>
    </row>
    <row r="588" spans="2:51" s="12" customFormat="1" ht="13.5">
      <c r="B588" s="220"/>
      <c r="C588" s="221"/>
      <c r="D588" s="222" t="s">
        <v>255</v>
      </c>
      <c r="E588" s="221"/>
      <c r="F588" s="224" t="s">
        <v>1431</v>
      </c>
      <c r="G588" s="221"/>
      <c r="H588" s="225">
        <v>0.793</v>
      </c>
      <c r="I588" s="226"/>
      <c r="J588" s="221"/>
      <c r="K588" s="221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255</v>
      </c>
      <c r="AU588" s="231" t="s">
        <v>84</v>
      </c>
      <c r="AV588" s="12" t="s">
        <v>84</v>
      </c>
      <c r="AW588" s="12" t="s">
        <v>6</v>
      </c>
      <c r="AX588" s="12" t="s">
        <v>24</v>
      </c>
      <c r="AY588" s="231" t="s">
        <v>205</v>
      </c>
    </row>
    <row r="589" spans="2:65" s="1" customFormat="1" ht="22.5" customHeight="1">
      <c r="B589" s="40"/>
      <c r="C589" s="192" t="s">
        <v>1432</v>
      </c>
      <c r="D589" s="192" t="s">
        <v>208</v>
      </c>
      <c r="E589" s="193" t="s">
        <v>1433</v>
      </c>
      <c r="F589" s="194" t="s">
        <v>1434</v>
      </c>
      <c r="G589" s="195" t="s">
        <v>494</v>
      </c>
      <c r="H589" s="196">
        <v>1910.775</v>
      </c>
      <c r="I589" s="197"/>
      <c r="J589" s="198">
        <f>ROUND(I589*H589,2)</f>
        <v>0</v>
      </c>
      <c r="K589" s="194" t="s">
        <v>466</v>
      </c>
      <c r="L589" s="60"/>
      <c r="M589" s="199" t="s">
        <v>22</v>
      </c>
      <c r="N589" s="205" t="s">
        <v>46</v>
      </c>
      <c r="O589" s="41"/>
      <c r="P589" s="206">
        <f>O589*H589</f>
        <v>0</v>
      </c>
      <c r="Q589" s="206">
        <v>0.0004</v>
      </c>
      <c r="R589" s="206">
        <f>Q589*H589</f>
        <v>0.76431</v>
      </c>
      <c r="S589" s="206">
        <v>0</v>
      </c>
      <c r="T589" s="207">
        <f>S589*H589</f>
        <v>0</v>
      </c>
      <c r="AR589" s="23" t="s">
        <v>253</v>
      </c>
      <c r="AT589" s="23" t="s">
        <v>208</v>
      </c>
      <c r="AU589" s="23" t="s">
        <v>84</v>
      </c>
      <c r="AY589" s="23" t="s">
        <v>205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23" t="s">
        <v>24</v>
      </c>
      <c r="BK589" s="204">
        <f>ROUND(I589*H589,2)</f>
        <v>0</v>
      </c>
      <c r="BL589" s="23" t="s">
        <v>253</v>
      </c>
      <c r="BM589" s="23" t="s">
        <v>1435</v>
      </c>
    </row>
    <row r="590" spans="2:65" s="1" customFormat="1" ht="22.5" customHeight="1">
      <c r="B590" s="40"/>
      <c r="C590" s="238" t="s">
        <v>1436</v>
      </c>
      <c r="D590" s="238" t="s">
        <v>202</v>
      </c>
      <c r="E590" s="239" t="s">
        <v>1437</v>
      </c>
      <c r="F590" s="240" t="s">
        <v>1438</v>
      </c>
      <c r="G590" s="241" t="s">
        <v>494</v>
      </c>
      <c r="H590" s="242">
        <v>2197.391</v>
      </c>
      <c r="I590" s="243"/>
      <c r="J590" s="244">
        <f>ROUND(I590*H590,2)</f>
        <v>0</v>
      </c>
      <c r="K590" s="240" t="s">
        <v>466</v>
      </c>
      <c r="L590" s="245"/>
      <c r="M590" s="246" t="s">
        <v>22</v>
      </c>
      <c r="N590" s="247" t="s">
        <v>46</v>
      </c>
      <c r="O590" s="41"/>
      <c r="P590" s="206">
        <f>O590*H590</f>
        <v>0</v>
      </c>
      <c r="Q590" s="206">
        <v>0.0045</v>
      </c>
      <c r="R590" s="206">
        <f>Q590*H590</f>
        <v>9.8882595</v>
      </c>
      <c r="S590" s="206">
        <v>0</v>
      </c>
      <c r="T590" s="207">
        <f>S590*H590</f>
        <v>0</v>
      </c>
      <c r="AR590" s="23" t="s">
        <v>402</v>
      </c>
      <c r="AT590" s="23" t="s">
        <v>202</v>
      </c>
      <c r="AU590" s="23" t="s">
        <v>84</v>
      </c>
      <c r="AY590" s="23" t="s">
        <v>205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23" t="s">
        <v>24</v>
      </c>
      <c r="BK590" s="204">
        <f>ROUND(I590*H590,2)</f>
        <v>0</v>
      </c>
      <c r="BL590" s="23" t="s">
        <v>253</v>
      </c>
      <c r="BM590" s="23" t="s">
        <v>1439</v>
      </c>
    </row>
    <row r="591" spans="2:51" s="12" customFormat="1" ht="13.5">
      <c r="B591" s="220"/>
      <c r="C591" s="221"/>
      <c r="D591" s="222" t="s">
        <v>255</v>
      </c>
      <c r="E591" s="221"/>
      <c r="F591" s="224" t="s">
        <v>1440</v>
      </c>
      <c r="G591" s="221"/>
      <c r="H591" s="225">
        <v>2197.391</v>
      </c>
      <c r="I591" s="226"/>
      <c r="J591" s="221"/>
      <c r="K591" s="221"/>
      <c r="L591" s="227"/>
      <c r="M591" s="228"/>
      <c r="N591" s="229"/>
      <c r="O591" s="229"/>
      <c r="P591" s="229"/>
      <c r="Q591" s="229"/>
      <c r="R591" s="229"/>
      <c r="S591" s="229"/>
      <c r="T591" s="230"/>
      <c r="AT591" s="231" t="s">
        <v>255</v>
      </c>
      <c r="AU591" s="231" t="s">
        <v>84</v>
      </c>
      <c r="AV591" s="12" t="s">
        <v>84</v>
      </c>
      <c r="AW591" s="12" t="s">
        <v>6</v>
      </c>
      <c r="AX591" s="12" t="s">
        <v>24</v>
      </c>
      <c r="AY591" s="231" t="s">
        <v>205</v>
      </c>
    </row>
    <row r="592" spans="2:65" s="1" customFormat="1" ht="31.5" customHeight="1">
      <c r="B592" s="40"/>
      <c r="C592" s="192" t="s">
        <v>1441</v>
      </c>
      <c r="D592" s="192" t="s">
        <v>208</v>
      </c>
      <c r="E592" s="193" t="s">
        <v>1442</v>
      </c>
      <c r="F592" s="194" t="s">
        <v>1443</v>
      </c>
      <c r="G592" s="195" t="s">
        <v>494</v>
      </c>
      <c r="H592" s="196">
        <v>536.148</v>
      </c>
      <c r="I592" s="197"/>
      <c r="J592" s="198">
        <f>ROUND(I592*H592,2)</f>
        <v>0</v>
      </c>
      <c r="K592" s="194" t="s">
        <v>466</v>
      </c>
      <c r="L592" s="60"/>
      <c r="M592" s="199" t="s">
        <v>22</v>
      </c>
      <c r="N592" s="205" t="s">
        <v>46</v>
      </c>
      <c r="O592" s="41"/>
      <c r="P592" s="206">
        <f>O592*H592</f>
        <v>0</v>
      </c>
      <c r="Q592" s="206">
        <v>0.00458</v>
      </c>
      <c r="R592" s="206">
        <f>Q592*H592</f>
        <v>2.45555784</v>
      </c>
      <c r="S592" s="206">
        <v>0</v>
      </c>
      <c r="T592" s="207">
        <f>S592*H592</f>
        <v>0</v>
      </c>
      <c r="AR592" s="23" t="s">
        <v>253</v>
      </c>
      <c r="AT592" s="23" t="s">
        <v>208</v>
      </c>
      <c r="AU592" s="23" t="s">
        <v>84</v>
      </c>
      <c r="AY592" s="23" t="s">
        <v>205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23" t="s">
        <v>24</v>
      </c>
      <c r="BK592" s="204">
        <f>ROUND(I592*H592,2)</f>
        <v>0</v>
      </c>
      <c r="BL592" s="23" t="s">
        <v>253</v>
      </c>
      <c r="BM592" s="23" t="s">
        <v>1444</v>
      </c>
    </row>
    <row r="593" spans="2:51" s="12" customFormat="1" ht="13.5">
      <c r="B593" s="220"/>
      <c r="C593" s="221"/>
      <c r="D593" s="222" t="s">
        <v>255</v>
      </c>
      <c r="E593" s="223" t="s">
        <v>22</v>
      </c>
      <c r="F593" s="224" t="s">
        <v>1445</v>
      </c>
      <c r="G593" s="221"/>
      <c r="H593" s="225">
        <v>536.148</v>
      </c>
      <c r="I593" s="226"/>
      <c r="J593" s="221"/>
      <c r="K593" s="221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255</v>
      </c>
      <c r="AU593" s="231" t="s">
        <v>84</v>
      </c>
      <c r="AV593" s="12" t="s">
        <v>84</v>
      </c>
      <c r="AW593" s="12" t="s">
        <v>39</v>
      </c>
      <c r="AX593" s="12" t="s">
        <v>24</v>
      </c>
      <c r="AY593" s="231" t="s">
        <v>205</v>
      </c>
    </row>
    <row r="594" spans="2:65" s="1" customFormat="1" ht="22.5" customHeight="1">
      <c r="B594" s="40"/>
      <c r="C594" s="192" t="s">
        <v>1446</v>
      </c>
      <c r="D594" s="192" t="s">
        <v>208</v>
      </c>
      <c r="E594" s="193" t="s">
        <v>1447</v>
      </c>
      <c r="F594" s="194" t="s">
        <v>1448</v>
      </c>
      <c r="G594" s="195" t="s">
        <v>494</v>
      </c>
      <c r="H594" s="196">
        <v>730.325</v>
      </c>
      <c r="I594" s="197"/>
      <c r="J594" s="198">
        <f>ROUND(I594*H594,2)</f>
        <v>0</v>
      </c>
      <c r="K594" s="194" t="s">
        <v>466</v>
      </c>
      <c r="L594" s="60"/>
      <c r="M594" s="199" t="s">
        <v>22</v>
      </c>
      <c r="N594" s="205" t="s">
        <v>46</v>
      </c>
      <c r="O594" s="41"/>
      <c r="P594" s="206">
        <f>O594*H594</f>
        <v>0</v>
      </c>
      <c r="Q594" s="206">
        <v>0.00458</v>
      </c>
      <c r="R594" s="206">
        <f>Q594*H594</f>
        <v>3.3448885</v>
      </c>
      <c r="S594" s="206">
        <v>0</v>
      </c>
      <c r="T594" s="207">
        <f>S594*H594</f>
        <v>0</v>
      </c>
      <c r="AR594" s="23" t="s">
        <v>253</v>
      </c>
      <c r="AT594" s="23" t="s">
        <v>208</v>
      </c>
      <c r="AU594" s="23" t="s">
        <v>84</v>
      </c>
      <c r="AY594" s="23" t="s">
        <v>205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23" t="s">
        <v>24</v>
      </c>
      <c r="BK594" s="204">
        <f>ROUND(I594*H594,2)</f>
        <v>0</v>
      </c>
      <c r="BL594" s="23" t="s">
        <v>253</v>
      </c>
      <c r="BM594" s="23" t="s">
        <v>1449</v>
      </c>
    </row>
    <row r="595" spans="2:65" s="1" customFormat="1" ht="22.5" customHeight="1">
      <c r="B595" s="40"/>
      <c r="C595" s="192" t="s">
        <v>1450</v>
      </c>
      <c r="D595" s="192" t="s">
        <v>208</v>
      </c>
      <c r="E595" s="193" t="s">
        <v>1451</v>
      </c>
      <c r="F595" s="194" t="s">
        <v>1452</v>
      </c>
      <c r="G595" s="195" t="s">
        <v>1453</v>
      </c>
      <c r="H595" s="259"/>
      <c r="I595" s="197"/>
      <c r="J595" s="198">
        <f>ROUND(I595*H595,2)</f>
        <v>0</v>
      </c>
      <c r="K595" s="194" t="s">
        <v>466</v>
      </c>
      <c r="L595" s="60"/>
      <c r="M595" s="199" t="s">
        <v>22</v>
      </c>
      <c r="N595" s="205" t="s">
        <v>46</v>
      </c>
      <c r="O595" s="41"/>
      <c r="P595" s="206">
        <f>O595*H595</f>
        <v>0</v>
      </c>
      <c r="Q595" s="206">
        <v>0</v>
      </c>
      <c r="R595" s="206">
        <f>Q595*H595</f>
        <v>0</v>
      </c>
      <c r="S595" s="206">
        <v>0</v>
      </c>
      <c r="T595" s="207">
        <f>S595*H595</f>
        <v>0</v>
      </c>
      <c r="AR595" s="23" t="s">
        <v>253</v>
      </c>
      <c r="AT595" s="23" t="s">
        <v>208</v>
      </c>
      <c r="AU595" s="23" t="s">
        <v>84</v>
      </c>
      <c r="AY595" s="23" t="s">
        <v>205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23" t="s">
        <v>24</v>
      </c>
      <c r="BK595" s="204">
        <f>ROUND(I595*H595,2)</f>
        <v>0</v>
      </c>
      <c r="BL595" s="23" t="s">
        <v>253</v>
      </c>
      <c r="BM595" s="23" t="s">
        <v>1454</v>
      </c>
    </row>
    <row r="596" spans="2:63" s="10" customFormat="1" ht="29.85" customHeight="1">
      <c r="B596" s="175"/>
      <c r="C596" s="176"/>
      <c r="D596" s="189" t="s">
        <v>74</v>
      </c>
      <c r="E596" s="190" t="s">
        <v>1455</v>
      </c>
      <c r="F596" s="190" t="s">
        <v>1456</v>
      </c>
      <c r="G596" s="176"/>
      <c r="H596" s="176"/>
      <c r="I596" s="179"/>
      <c r="J596" s="191">
        <f>BK596</f>
        <v>0</v>
      </c>
      <c r="K596" s="176"/>
      <c r="L596" s="181"/>
      <c r="M596" s="182"/>
      <c r="N596" s="183"/>
      <c r="O596" s="183"/>
      <c r="P596" s="184">
        <f>SUM(P597:P619)</f>
        <v>0</v>
      </c>
      <c r="Q596" s="183"/>
      <c r="R596" s="184">
        <f>SUM(R597:R619)</f>
        <v>17.55246574</v>
      </c>
      <c r="S596" s="183"/>
      <c r="T596" s="185">
        <f>SUM(T597:T619)</f>
        <v>0</v>
      </c>
      <c r="AR596" s="186" t="s">
        <v>84</v>
      </c>
      <c r="AT596" s="187" t="s">
        <v>74</v>
      </c>
      <c r="AU596" s="187" t="s">
        <v>24</v>
      </c>
      <c r="AY596" s="186" t="s">
        <v>205</v>
      </c>
      <c r="BK596" s="188">
        <f>SUM(BK597:BK619)</f>
        <v>0</v>
      </c>
    </row>
    <row r="597" spans="2:65" s="1" customFormat="1" ht="22.5" customHeight="1">
      <c r="B597" s="40"/>
      <c r="C597" s="192" t="s">
        <v>1457</v>
      </c>
      <c r="D597" s="192" t="s">
        <v>208</v>
      </c>
      <c r="E597" s="193" t="s">
        <v>1458</v>
      </c>
      <c r="F597" s="194" t="s">
        <v>1459</v>
      </c>
      <c r="G597" s="195" t="s">
        <v>494</v>
      </c>
      <c r="H597" s="196">
        <v>2145.485</v>
      </c>
      <c r="I597" s="197"/>
      <c r="J597" s="198">
        <f>ROUND(I597*H597,2)</f>
        <v>0</v>
      </c>
      <c r="K597" s="194" t="s">
        <v>22</v>
      </c>
      <c r="L597" s="60"/>
      <c r="M597" s="199" t="s">
        <v>22</v>
      </c>
      <c r="N597" s="205" t="s">
        <v>46</v>
      </c>
      <c r="O597" s="41"/>
      <c r="P597" s="206">
        <f>O597*H597</f>
        <v>0</v>
      </c>
      <c r="Q597" s="206">
        <v>0</v>
      </c>
      <c r="R597" s="206">
        <f>Q597*H597</f>
        <v>0</v>
      </c>
      <c r="S597" s="206">
        <v>0</v>
      </c>
      <c r="T597" s="207">
        <f>S597*H597</f>
        <v>0</v>
      </c>
      <c r="AR597" s="23" t="s">
        <v>253</v>
      </c>
      <c r="AT597" s="23" t="s">
        <v>208</v>
      </c>
      <c r="AU597" s="23" t="s">
        <v>84</v>
      </c>
      <c r="AY597" s="23" t="s">
        <v>205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23" t="s">
        <v>24</v>
      </c>
      <c r="BK597" s="204">
        <f>ROUND(I597*H597,2)</f>
        <v>0</v>
      </c>
      <c r="BL597" s="23" t="s">
        <v>253</v>
      </c>
      <c r="BM597" s="23" t="s">
        <v>1460</v>
      </c>
    </row>
    <row r="598" spans="2:65" s="1" customFormat="1" ht="31.5" customHeight="1">
      <c r="B598" s="40"/>
      <c r="C598" s="192" t="s">
        <v>1461</v>
      </c>
      <c r="D598" s="192" t="s">
        <v>208</v>
      </c>
      <c r="E598" s="193" t="s">
        <v>1462</v>
      </c>
      <c r="F598" s="194" t="s">
        <v>1463</v>
      </c>
      <c r="G598" s="195" t="s">
        <v>494</v>
      </c>
      <c r="H598" s="196">
        <v>2145.485</v>
      </c>
      <c r="I598" s="197"/>
      <c r="J598" s="198">
        <f>ROUND(I598*H598,2)</f>
        <v>0</v>
      </c>
      <c r="K598" s="194" t="s">
        <v>466</v>
      </c>
      <c r="L598" s="60"/>
      <c r="M598" s="199" t="s">
        <v>22</v>
      </c>
      <c r="N598" s="205" t="s">
        <v>46</v>
      </c>
      <c r="O598" s="41"/>
      <c r="P598" s="206">
        <f>O598*H598</f>
        <v>0</v>
      </c>
      <c r="Q598" s="206">
        <v>0</v>
      </c>
      <c r="R598" s="206">
        <f>Q598*H598</f>
        <v>0</v>
      </c>
      <c r="S598" s="206">
        <v>0</v>
      </c>
      <c r="T598" s="207">
        <f>S598*H598</f>
        <v>0</v>
      </c>
      <c r="AR598" s="23" t="s">
        <v>253</v>
      </c>
      <c r="AT598" s="23" t="s">
        <v>208</v>
      </c>
      <c r="AU598" s="23" t="s">
        <v>84</v>
      </c>
      <c r="AY598" s="23" t="s">
        <v>205</v>
      </c>
      <c r="BE598" s="204">
        <f>IF(N598="základní",J598,0)</f>
        <v>0</v>
      </c>
      <c r="BF598" s="204">
        <f>IF(N598="snížená",J598,0)</f>
        <v>0</v>
      </c>
      <c r="BG598" s="204">
        <f>IF(N598="zákl. přenesená",J598,0)</f>
        <v>0</v>
      </c>
      <c r="BH598" s="204">
        <f>IF(N598="sníž. přenesená",J598,0)</f>
        <v>0</v>
      </c>
      <c r="BI598" s="204">
        <f>IF(N598="nulová",J598,0)</f>
        <v>0</v>
      </c>
      <c r="BJ598" s="23" t="s">
        <v>24</v>
      </c>
      <c r="BK598" s="204">
        <f>ROUND(I598*H598,2)</f>
        <v>0</v>
      </c>
      <c r="BL598" s="23" t="s">
        <v>253</v>
      </c>
      <c r="BM598" s="23" t="s">
        <v>1464</v>
      </c>
    </row>
    <row r="599" spans="2:65" s="1" customFormat="1" ht="22.5" customHeight="1">
      <c r="B599" s="40"/>
      <c r="C599" s="238" t="s">
        <v>1465</v>
      </c>
      <c r="D599" s="238" t="s">
        <v>202</v>
      </c>
      <c r="E599" s="239" t="s">
        <v>1423</v>
      </c>
      <c r="F599" s="240" t="s">
        <v>1424</v>
      </c>
      <c r="G599" s="241" t="s">
        <v>485</v>
      </c>
      <c r="H599" s="242">
        <v>0.644</v>
      </c>
      <c r="I599" s="243"/>
      <c r="J599" s="244">
        <f>ROUND(I599*H599,2)</f>
        <v>0</v>
      </c>
      <c r="K599" s="240" t="s">
        <v>466</v>
      </c>
      <c r="L599" s="245"/>
      <c r="M599" s="246" t="s">
        <v>22</v>
      </c>
      <c r="N599" s="247" t="s">
        <v>46</v>
      </c>
      <c r="O599" s="41"/>
      <c r="P599" s="206">
        <f>O599*H599</f>
        <v>0</v>
      </c>
      <c r="Q599" s="206">
        <v>1</v>
      </c>
      <c r="R599" s="206">
        <f>Q599*H599</f>
        <v>0.644</v>
      </c>
      <c r="S599" s="206">
        <v>0</v>
      </c>
      <c r="T599" s="207">
        <f>S599*H599</f>
        <v>0</v>
      </c>
      <c r="AR599" s="23" t="s">
        <v>402</v>
      </c>
      <c r="AT599" s="23" t="s">
        <v>202</v>
      </c>
      <c r="AU599" s="23" t="s">
        <v>84</v>
      </c>
      <c r="AY599" s="23" t="s">
        <v>205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23" t="s">
        <v>24</v>
      </c>
      <c r="BK599" s="204">
        <f>ROUND(I599*H599,2)</f>
        <v>0</v>
      </c>
      <c r="BL599" s="23" t="s">
        <v>253</v>
      </c>
      <c r="BM599" s="23" t="s">
        <v>1466</v>
      </c>
    </row>
    <row r="600" spans="2:51" s="12" customFormat="1" ht="13.5">
      <c r="B600" s="220"/>
      <c r="C600" s="221"/>
      <c r="D600" s="222" t="s">
        <v>255</v>
      </c>
      <c r="E600" s="221"/>
      <c r="F600" s="224" t="s">
        <v>1467</v>
      </c>
      <c r="G600" s="221"/>
      <c r="H600" s="225">
        <v>0.644</v>
      </c>
      <c r="I600" s="226"/>
      <c r="J600" s="221"/>
      <c r="K600" s="221"/>
      <c r="L600" s="227"/>
      <c r="M600" s="228"/>
      <c r="N600" s="229"/>
      <c r="O600" s="229"/>
      <c r="P600" s="229"/>
      <c r="Q600" s="229"/>
      <c r="R600" s="229"/>
      <c r="S600" s="229"/>
      <c r="T600" s="230"/>
      <c r="AT600" s="231" t="s">
        <v>255</v>
      </c>
      <c r="AU600" s="231" t="s">
        <v>84</v>
      </c>
      <c r="AV600" s="12" t="s">
        <v>84</v>
      </c>
      <c r="AW600" s="12" t="s">
        <v>6</v>
      </c>
      <c r="AX600" s="12" t="s">
        <v>24</v>
      </c>
      <c r="AY600" s="231" t="s">
        <v>205</v>
      </c>
    </row>
    <row r="601" spans="2:65" s="1" customFormat="1" ht="22.5" customHeight="1">
      <c r="B601" s="40"/>
      <c r="C601" s="192" t="s">
        <v>1468</v>
      </c>
      <c r="D601" s="192" t="s">
        <v>208</v>
      </c>
      <c r="E601" s="193" t="s">
        <v>1469</v>
      </c>
      <c r="F601" s="194" t="s">
        <v>1470</v>
      </c>
      <c r="G601" s="195" t="s">
        <v>494</v>
      </c>
      <c r="H601" s="196">
        <v>2145.485</v>
      </c>
      <c r="I601" s="197"/>
      <c r="J601" s="198">
        <f>ROUND(I601*H601,2)</f>
        <v>0</v>
      </c>
      <c r="K601" s="194" t="s">
        <v>466</v>
      </c>
      <c r="L601" s="60"/>
      <c r="M601" s="199" t="s">
        <v>22</v>
      </c>
      <c r="N601" s="205" t="s">
        <v>46</v>
      </c>
      <c r="O601" s="41"/>
      <c r="P601" s="206">
        <f>O601*H601</f>
        <v>0</v>
      </c>
      <c r="Q601" s="206">
        <v>0.00088</v>
      </c>
      <c r="R601" s="206">
        <f>Q601*H601</f>
        <v>1.8880268000000002</v>
      </c>
      <c r="S601" s="206">
        <v>0</v>
      </c>
      <c r="T601" s="207">
        <f>S601*H601</f>
        <v>0</v>
      </c>
      <c r="AR601" s="23" t="s">
        <v>253</v>
      </c>
      <c r="AT601" s="23" t="s">
        <v>208</v>
      </c>
      <c r="AU601" s="23" t="s">
        <v>84</v>
      </c>
      <c r="AY601" s="23" t="s">
        <v>205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23" t="s">
        <v>24</v>
      </c>
      <c r="BK601" s="204">
        <f>ROUND(I601*H601,2)</f>
        <v>0</v>
      </c>
      <c r="BL601" s="23" t="s">
        <v>253</v>
      </c>
      <c r="BM601" s="23" t="s">
        <v>1471</v>
      </c>
    </row>
    <row r="602" spans="2:51" s="12" customFormat="1" ht="13.5">
      <c r="B602" s="220"/>
      <c r="C602" s="221"/>
      <c r="D602" s="222" t="s">
        <v>255</v>
      </c>
      <c r="E602" s="223" t="s">
        <v>22</v>
      </c>
      <c r="F602" s="224" t="s">
        <v>1472</v>
      </c>
      <c r="G602" s="221"/>
      <c r="H602" s="225">
        <v>2145.485</v>
      </c>
      <c r="I602" s="226"/>
      <c r="J602" s="221"/>
      <c r="K602" s="221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255</v>
      </c>
      <c r="AU602" s="231" t="s">
        <v>84</v>
      </c>
      <c r="AV602" s="12" t="s">
        <v>84</v>
      </c>
      <c r="AW602" s="12" t="s">
        <v>39</v>
      </c>
      <c r="AX602" s="12" t="s">
        <v>24</v>
      </c>
      <c r="AY602" s="231" t="s">
        <v>205</v>
      </c>
    </row>
    <row r="603" spans="2:65" s="1" customFormat="1" ht="22.5" customHeight="1">
      <c r="B603" s="40"/>
      <c r="C603" s="238" t="s">
        <v>1473</v>
      </c>
      <c r="D603" s="238" t="s">
        <v>202</v>
      </c>
      <c r="E603" s="239" t="s">
        <v>1474</v>
      </c>
      <c r="F603" s="240" t="s">
        <v>1475</v>
      </c>
      <c r="G603" s="241" t="s">
        <v>494</v>
      </c>
      <c r="H603" s="242">
        <v>2467.308</v>
      </c>
      <c r="I603" s="243"/>
      <c r="J603" s="244">
        <f>ROUND(I603*H603,2)</f>
        <v>0</v>
      </c>
      <c r="K603" s="240" t="s">
        <v>466</v>
      </c>
      <c r="L603" s="245"/>
      <c r="M603" s="246" t="s">
        <v>22</v>
      </c>
      <c r="N603" s="247" t="s">
        <v>46</v>
      </c>
      <c r="O603" s="41"/>
      <c r="P603" s="206">
        <f>O603*H603</f>
        <v>0</v>
      </c>
      <c r="Q603" s="206">
        <v>0.00388</v>
      </c>
      <c r="R603" s="206">
        <f>Q603*H603</f>
        <v>9.57315504</v>
      </c>
      <c r="S603" s="206">
        <v>0</v>
      </c>
      <c r="T603" s="207">
        <f>S603*H603</f>
        <v>0</v>
      </c>
      <c r="AR603" s="23" t="s">
        <v>402</v>
      </c>
      <c r="AT603" s="23" t="s">
        <v>202</v>
      </c>
      <c r="AU603" s="23" t="s">
        <v>84</v>
      </c>
      <c r="AY603" s="23" t="s">
        <v>205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23" t="s">
        <v>24</v>
      </c>
      <c r="BK603" s="204">
        <f>ROUND(I603*H603,2)</f>
        <v>0</v>
      </c>
      <c r="BL603" s="23" t="s">
        <v>253</v>
      </c>
      <c r="BM603" s="23" t="s">
        <v>1476</v>
      </c>
    </row>
    <row r="604" spans="2:51" s="12" customFormat="1" ht="13.5">
      <c r="B604" s="220"/>
      <c r="C604" s="221"/>
      <c r="D604" s="222" t="s">
        <v>255</v>
      </c>
      <c r="E604" s="221"/>
      <c r="F604" s="224" t="s">
        <v>1477</v>
      </c>
      <c r="G604" s="221"/>
      <c r="H604" s="225">
        <v>2467.308</v>
      </c>
      <c r="I604" s="226"/>
      <c r="J604" s="221"/>
      <c r="K604" s="221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255</v>
      </c>
      <c r="AU604" s="231" t="s">
        <v>84</v>
      </c>
      <c r="AV604" s="12" t="s">
        <v>84</v>
      </c>
      <c r="AW604" s="12" t="s">
        <v>6</v>
      </c>
      <c r="AX604" s="12" t="s">
        <v>24</v>
      </c>
      <c r="AY604" s="231" t="s">
        <v>205</v>
      </c>
    </row>
    <row r="605" spans="2:65" s="1" customFormat="1" ht="31.5" customHeight="1">
      <c r="B605" s="40"/>
      <c r="C605" s="192" t="s">
        <v>1478</v>
      </c>
      <c r="D605" s="192" t="s">
        <v>208</v>
      </c>
      <c r="E605" s="193" t="s">
        <v>1479</v>
      </c>
      <c r="F605" s="194" t="s">
        <v>1480</v>
      </c>
      <c r="G605" s="195" t="s">
        <v>514</v>
      </c>
      <c r="H605" s="196">
        <v>136</v>
      </c>
      <c r="I605" s="197"/>
      <c r="J605" s="198">
        <f>ROUND(I605*H605,2)</f>
        <v>0</v>
      </c>
      <c r="K605" s="194" t="s">
        <v>466</v>
      </c>
      <c r="L605" s="60"/>
      <c r="M605" s="199" t="s">
        <v>22</v>
      </c>
      <c r="N605" s="205" t="s">
        <v>46</v>
      </c>
      <c r="O605" s="41"/>
      <c r="P605" s="206">
        <f>O605*H605</f>
        <v>0</v>
      </c>
      <c r="Q605" s="206">
        <v>0.00278</v>
      </c>
      <c r="R605" s="206">
        <f>Q605*H605</f>
        <v>0.37807999999999997</v>
      </c>
      <c r="S605" s="206">
        <v>0</v>
      </c>
      <c r="T605" s="207">
        <f>S605*H605</f>
        <v>0</v>
      </c>
      <c r="AR605" s="23" t="s">
        <v>253</v>
      </c>
      <c r="AT605" s="23" t="s">
        <v>208</v>
      </c>
      <c r="AU605" s="23" t="s">
        <v>84</v>
      </c>
      <c r="AY605" s="23" t="s">
        <v>205</v>
      </c>
      <c r="BE605" s="204">
        <f>IF(N605="základní",J605,0)</f>
        <v>0</v>
      </c>
      <c r="BF605" s="204">
        <f>IF(N605="snížená",J605,0)</f>
        <v>0</v>
      </c>
      <c r="BG605" s="204">
        <f>IF(N605="zákl. přenesená",J605,0)</f>
        <v>0</v>
      </c>
      <c r="BH605" s="204">
        <f>IF(N605="sníž. přenesená",J605,0)</f>
        <v>0</v>
      </c>
      <c r="BI605" s="204">
        <f>IF(N605="nulová",J605,0)</f>
        <v>0</v>
      </c>
      <c r="BJ605" s="23" t="s">
        <v>24</v>
      </c>
      <c r="BK605" s="204">
        <f>ROUND(I605*H605,2)</f>
        <v>0</v>
      </c>
      <c r="BL605" s="23" t="s">
        <v>253</v>
      </c>
      <c r="BM605" s="23" t="s">
        <v>1481</v>
      </c>
    </row>
    <row r="606" spans="2:51" s="12" customFormat="1" ht="13.5">
      <c r="B606" s="220"/>
      <c r="C606" s="221"/>
      <c r="D606" s="222" t="s">
        <v>255</v>
      </c>
      <c r="E606" s="223" t="s">
        <v>22</v>
      </c>
      <c r="F606" s="224" t="s">
        <v>1482</v>
      </c>
      <c r="G606" s="221"/>
      <c r="H606" s="225">
        <v>136</v>
      </c>
      <c r="I606" s="226"/>
      <c r="J606" s="221"/>
      <c r="K606" s="221"/>
      <c r="L606" s="227"/>
      <c r="M606" s="228"/>
      <c r="N606" s="229"/>
      <c r="O606" s="229"/>
      <c r="P606" s="229"/>
      <c r="Q606" s="229"/>
      <c r="R606" s="229"/>
      <c r="S606" s="229"/>
      <c r="T606" s="230"/>
      <c r="AT606" s="231" t="s">
        <v>255</v>
      </c>
      <c r="AU606" s="231" t="s">
        <v>84</v>
      </c>
      <c r="AV606" s="12" t="s">
        <v>84</v>
      </c>
      <c r="AW606" s="12" t="s">
        <v>39</v>
      </c>
      <c r="AX606" s="12" t="s">
        <v>24</v>
      </c>
      <c r="AY606" s="231" t="s">
        <v>205</v>
      </c>
    </row>
    <row r="607" spans="2:65" s="1" customFormat="1" ht="31.5" customHeight="1">
      <c r="B607" s="40"/>
      <c r="C607" s="192" t="s">
        <v>1483</v>
      </c>
      <c r="D607" s="192" t="s">
        <v>208</v>
      </c>
      <c r="E607" s="193" t="s">
        <v>1484</v>
      </c>
      <c r="F607" s="194" t="s">
        <v>1485</v>
      </c>
      <c r="G607" s="195" t="s">
        <v>494</v>
      </c>
      <c r="H607" s="196">
        <v>2145.485</v>
      </c>
      <c r="I607" s="197"/>
      <c r="J607" s="198">
        <f>ROUND(I607*H607,2)</f>
        <v>0</v>
      </c>
      <c r="K607" s="194" t="s">
        <v>466</v>
      </c>
      <c r="L607" s="60"/>
      <c r="M607" s="199" t="s">
        <v>22</v>
      </c>
      <c r="N607" s="205" t="s">
        <v>46</v>
      </c>
      <c r="O607" s="41"/>
      <c r="P607" s="206">
        <f>O607*H607</f>
        <v>0</v>
      </c>
      <c r="Q607" s="206">
        <v>0.00014</v>
      </c>
      <c r="R607" s="206">
        <f>Q607*H607</f>
        <v>0.30036789999999997</v>
      </c>
      <c r="S607" s="206">
        <v>0</v>
      </c>
      <c r="T607" s="207">
        <f>S607*H607</f>
        <v>0</v>
      </c>
      <c r="AR607" s="23" t="s">
        <v>266</v>
      </c>
      <c r="AT607" s="23" t="s">
        <v>208</v>
      </c>
      <c r="AU607" s="23" t="s">
        <v>84</v>
      </c>
      <c r="AY607" s="23" t="s">
        <v>205</v>
      </c>
      <c r="BE607" s="204">
        <f>IF(N607="základní",J607,0)</f>
        <v>0</v>
      </c>
      <c r="BF607" s="204">
        <f>IF(N607="snížená",J607,0)</f>
        <v>0</v>
      </c>
      <c r="BG607" s="204">
        <f>IF(N607="zákl. přenesená",J607,0)</f>
        <v>0</v>
      </c>
      <c r="BH607" s="204">
        <f>IF(N607="sníž. přenesená",J607,0)</f>
        <v>0</v>
      </c>
      <c r="BI607" s="204">
        <f>IF(N607="nulová",J607,0)</f>
        <v>0</v>
      </c>
      <c r="BJ607" s="23" t="s">
        <v>24</v>
      </c>
      <c r="BK607" s="204">
        <f>ROUND(I607*H607,2)</f>
        <v>0</v>
      </c>
      <c r="BL607" s="23" t="s">
        <v>266</v>
      </c>
      <c r="BM607" s="23" t="s">
        <v>1486</v>
      </c>
    </row>
    <row r="608" spans="2:51" s="12" customFormat="1" ht="13.5">
      <c r="B608" s="220"/>
      <c r="C608" s="221"/>
      <c r="D608" s="210" t="s">
        <v>255</v>
      </c>
      <c r="E608" s="232" t="s">
        <v>22</v>
      </c>
      <c r="F608" s="233" t="s">
        <v>1487</v>
      </c>
      <c r="G608" s="221"/>
      <c r="H608" s="234">
        <v>791.96</v>
      </c>
      <c r="I608" s="226"/>
      <c r="J608" s="221"/>
      <c r="K608" s="221"/>
      <c r="L608" s="227"/>
      <c r="M608" s="228"/>
      <c r="N608" s="229"/>
      <c r="O608" s="229"/>
      <c r="P608" s="229"/>
      <c r="Q608" s="229"/>
      <c r="R608" s="229"/>
      <c r="S608" s="229"/>
      <c r="T608" s="230"/>
      <c r="AT608" s="231" t="s">
        <v>255</v>
      </c>
      <c r="AU608" s="231" t="s">
        <v>84</v>
      </c>
      <c r="AV608" s="12" t="s">
        <v>84</v>
      </c>
      <c r="AW608" s="12" t="s">
        <v>39</v>
      </c>
      <c r="AX608" s="12" t="s">
        <v>75</v>
      </c>
      <c r="AY608" s="231" t="s">
        <v>205</v>
      </c>
    </row>
    <row r="609" spans="2:51" s="12" customFormat="1" ht="13.5">
      <c r="B609" s="220"/>
      <c r="C609" s="221"/>
      <c r="D609" s="210" t="s">
        <v>255</v>
      </c>
      <c r="E609" s="232" t="s">
        <v>22</v>
      </c>
      <c r="F609" s="233" t="s">
        <v>1488</v>
      </c>
      <c r="G609" s="221"/>
      <c r="H609" s="234">
        <v>1353.525</v>
      </c>
      <c r="I609" s="226"/>
      <c r="J609" s="221"/>
      <c r="K609" s="221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255</v>
      </c>
      <c r="AU609" s="231" t="s">
        <v>84</v>
      </c>
      <c r="AV609" s="12" t="s">
        <v>84</v>
      </c>
      <c r="AW609" s="12" t="s">
        <v>39</v>
      </c>
      <c r="AX609" s="12" t="s">
        <v>75</v>
      </c>
      <c r="AY609" s="231" t="s">
        <v>205</v>
      </c>
    </row>
    <row r="610" spans="2:51" s="13" customFormat="1" ht="13.5">
      <c r="B610" s="248"/>
      <c r="C610" s="249"/>
      <c r="D610" s="222" t="s">
        <v>255</v>
      </c>
      <c r="E610" s="250" t="s">
        <v>22</v>
      </c>
      <c r="F610" s="251" t="s">
        <v>568</v>
      </c>
      <c r="G610" s="249"/>
      <c r="H610" s="252">
        <v>2145.485</v>
      </c>
      <c r="I610" s="253"/>
      <c r="J610" s="249"/>
      <c r="K610" s="249"/>
      <c r="L610" s="254"/>
      <c r="M610" s="255"/>
      <c r="N610" s="256"/>
      <c r="O610" s="256"/>
      <c r="P610" s="256"/>
      <c r="Q610" s="256"/>
      <c r="R610" s="256"/>
      <c r="S610" s="256"/>
      <c r="T610" s="257"/>
      <c r="AT610" s="258" t="s">
        <v>255</v>
      </c>
      <c r="AU610" s="258" t="s">
        <v>84</v>
      </c>
      <c r="AV610" s="13" t="s">
        <v>266</v>
      </c>
      <c r="AW610" s="13" t="s">
        <v>39</v>
      </c>
      <c r="AX610" s="13" t="s">
        <v>24</v>
      </c>
      <c r="AY610" s="258" t="s">
        <v>205</v>
      </c>
    </row>
    <row r="611" spans="2:65" s="1" customFormat="1" ht="22.5" customHeight="1">
      <c r="B611" s="40"/>
      <c r="C611" s="238" t="s">
        <v>1489</v>
      </c>
      <c r="D611" s="238" t="s">
        <v>202</v>
      </c>
      <c r="E611" s="239" t="s">
        <v>1490</v>
      </c>
      <c r="F611" s="240" t="s">
        <v>1491</v>
      </c>
      <c r="G611" s="241" t="s">
        <v>494</v>
      </c>
      <c r="H611" s="242">
        <v>2467.308</v>
      </c>
      <c r="I611" s="243"/>
      <c r="J611" s="244">
        <f>ROUND(I611*H611,2)</f>
        <v>0</v>
      </c>
      <c r="K611" s="240" t="s">
        <v>466</v>
      </c>
      <c r="L611" s="245"/>
      <c r="M611" s="246" t="s">
        <v>22</v>
      </c>
      <c r="N611" s="247" t="s">
        <v>46</v>
      </c>
      <c r="O611" s="41"/>
      <c r="P611" s="206">
        <f>O611*H611</f>
        <v>0</v>
      </c>
      <c r="Q611" s="206">
        <v>0.0019</v>
      </c>
      <c r="R611" s="206">
        <f>Q611*H611</f>
        <v>4.6878852</v>
      </c>
      <c r="S611" s="206">
        <v>0</v>
      </c>
      <c r="T611" s="207">
        <f>S611*H611</f>
        <v>0</v>
      </c>
      <c r="AR611" s="23" t="s">
        <v>286</v>
      </c>
      <c r="AT611" s="23" t="s">
        <v>202</v>
      </c>
      <c r="AU611" s="23" t="s">
        <v>84</v>
      </c>
      <c r="AY611" s="23" t="s">
        <v>205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3" t="s">
        <v>24</v>
      </c>
      <c r="BK611" s="204">
        <f>ROUND(I611*H611,2)</f>
        <v>0</v>
      </c>
      <c r="BL611" s="23" t="s">
        <v>266</v>
      </c>
      <c r="BM611" s="23" t="s">
        <v>1492</v>
      </c>
    </row>
    <row r="612" spans="2:51" s="12" customFormat="1" ht="13.5">
      <c r="B612" s="220"/>
      <c r="C612" s="221"/>
      <c r="D612" s="222" t="s">
        <v>255</v>
      </c>
      <c r="E612" s="221"/>
      <c r="F612" s="224" t="s">
        <v>1477</v>
      </c>
      <c r="G612" s="221"/>
      <c r="H612" s="225">
        <v>2467.308</v>
      </c>
      <c r="I612" s="226"/>
      <c r="J612" s="221"/>
      <c r="K612" s="221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255</v>
      </c>
      <c r="AU612" s="231" t="s">
        <v>84</v>
      </c>
      <c r="AV612" s="12" t="s">
        <v>84</v>
      </c>
      <c r="AW612" s="12" t="s">
        <v>6</v>
      </c>
      <c r="AX612" s="12" t="s">
        <v>24</v>
      </c>
      <c r="AY612" s="231" t="s">
        <v>205</v>
      </c>
    </row>
    <row r="613" spans="2:65" s="1" customFormat="1" ht="22.5" customHeight="1">
      <c r="B613" s="40"/>
      <c r="C613" s="192" t="s">
        <v>1493</v>
      </c>
      <c r="D613" s="192" t="s">
        <v>208</v>
      </c>
      <c r="E613" s="193" t="s">
        <v>1494</v>
      </c>
      <c r="F613" s="194" t="s">
        <v>1495</v>
      </c>
      <c r="G613" s="195" t="s">
        <v>494</v>
      </c>
      <c r="H613" s="196">
        <v>234.64</v>
      </c>
      <c r="I613" s="197"/>
      <c r="J613" s="198">
        <f>ROUND(I613*H613,2)</f>
        <v>0</v>
      </c>
      <c r="K613" s="194" t="s">
        <v>466</v>
      </c>
      <c r="L613" s="60"/>
      <c r="M613" s="199" t="s">
        <v>22</v>
      </c>
      <c r="N613" s="205" t="s">
        <v>46</v>
      </c>
      <c r="O613" s="41"/>
      <c r="P613" s="206">
        <f>O613*H613</f>
        <v>0</v>
      </c>
      <c r="Q613" s="206">
        <v>0</v>
      </c>
      <c r="R613" s="206">
        <f>Q613*H613</f>
        <v>0</v>
      </c>
      <c r="S613" s="206">
        <v>0</v>
      </c>
      <c r="T613" s="207">
        <f>S613*H613</f>
        <v>0</v>
      </c>
      <c r="AR613" s="23" t="s">
        <v>253</v>
      </c>
      <c r="AT613" s="23" t="s">
        <v>208</v>
      </c>
      <c r="AU613" s="23" t="s">
        <v>84</v>
      </c>
      <c r="AY613" s="23" t="s">
        <v>205</v>
      </c>
      <c r="BE613" s="204">
        <f>IF(N613="základní",J613,0)</f>
        <v>0</v>
      </c>
      <c r="BF613" s="204">
        <f>IF(N613="snížená",J613,0)</f>
        <v>0</v>
      </c>
      <c r="BG613" s="204">
        <f>IF(N613="zákl. přenesená",J613,0)</f>
        <v>0</v>
      </c>
      <c r="BH613" s="204">
        <f>IF(N613="sníž. přenesená",J613,0)</f>
        <v>0</v>
      </c>
      <c r="BI613" s="204">
        <f>IF(N613="nulová",J613,0)</f>
        <v>0</v>
      </c>
      <c r="BJ613" s="23" t="s">
        <v>24</v>
      </c>
      <c r="BK613" s="204">
        <f>ROUND(I613*H613,2)</f>
        <v>0</v>
      </c>
      <c r="BL613" s="23" t="s">
        <v>253</v>
      </c>
      <c r="BM613" s="23" t="s">
        <v>1496</v>
      </c>
    </row>
    <row r="614" spans="2:51" s="12" customFormat="1" ht="13.5">
      <c r="B614" s="220"/>
      <c r="C614" s="221"/>
      <c r="D614" s="222" t="s">
        <v>255</v>
      </c>
      <c r="E614" s="223" t="s">
        <v>22</v>
      </c>
      <c r="F614" s="224" t="s">
        <v>1497</v>
      </c>
      <c r="G614" s="221"/>
      <c r="H614" s="225">
        <v>234.64</v>
      </c>
      <c r="I614" s="226"/>
      <c r="J614" s="221"/>
      <c r="K614" s="221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255</v>
      </c>
      <c r="AU614" s="231" t="s">
        <v>84</v>
      </c>
      <c r="AV614" s="12" t="s">
        <v>84</v>
      </c>
      <c r="AW614" s="12" t="s">
        <v>39</v>
      </c>
      <c r="AX614" s="12" t="s">
        <v>24</v>
      </c>
      <c r="AY614" s="231" t="s">
        <v>205</v>
      </c>
    </row>
    <row r="615" spans="2:65" s="1" customFormat="1" ht="22.5" customHeight="1">
      <c r="B615" s="40"/>
      <c r="C615" s="238" t="s">
        <v>1498</v>
      </c>
      <c r="D615" s="238" t="s">
        <v>202</v>
      </c>
      <c r="E615" s="239" t="s">
        <v>1499</v>
      </c>
      <c r="F615" s="240" t="s">
        <v>1500</v>
      </c>
      <c r="G615" s="241" t="s">
        <v>494</v>
      </c>
      <c r="H615" s="242">
        <v>269.836</v>
      </c>
      <c r="I615" s="243"/>
      <c r="J615" s="244">
        <f>ROUND(I615*H615,2)</f>
        <v>0</v>
      </c>
      <c r="K615" s="240" t="s">
        <v>466</v>
      </c>
      <c r="L615" s="245"/>
      <c r="M615" s="246" t="s">
        <v>22</v>
      </c>
      <c r="N615" s="247" t="s">
        <v>46</v>
      </c>
      <c r="O615" s="41"/>
      <c r="P615" s="206">
        <f>O615*H615</f>
        <v>0</v>
      </c>
      <c r="Q615" s="206">
        <v>0.0003</v>
      </c>
      <c r="R615" s="206">
        <f>Q615*H615</f>
        <v>0.0809508</v>
      </c>
      <c r="S615" s="206">
        <v>0</v>
      </c>
      <c r="T615" s="207">
        <f>S615*H615</f>
        <v>0</v>
      </c>
      <c r="AR615" s="23" t="s">
        <v>402</v>
      </c>
      <c r="AT615" s="23" t="s">
        <v>202</v>
      </c>
      <c r="AU615" s="23" t="s">
        <v>84</v>
      </c>
      <c r="AY615" s="23" t="s">
        <v>205</v>
      </c>
      <c r="BE615" s="204">
        <f>IF(N615="základní",J615,0)</f>
        <v>0</v>
      </c>
      <c r="BF615" s="204">
        <f>IF(N615="snížená",J615,0)</f>
        <v>0</v>
      </c>
      <c r="BG615" s="204">
        <f>IF(N615="zákl. přenesená",J615,0)</f>
        <v>0</v>
      </c>
      <c r="BH615" s="204">
        <f>IF(N615="sníž. přenesená",J615,0)</f>
        <v>0</v>
      </c>
      <c r="BI615" s="204">
        <f>IF(N615="nulová",J615,0)</f>
        <v>0</v>
      </c>
      <c r="BJ615" s="23" t="s">
        <v>24</v>
      </c>
      <c r="BK615" s="204">
        <f>ROUND(I615*H615,2)</f>
        <v>0</v>
      </c>
      <c r="BL615" s="23" t="s">
        <v>253</v>
      </c>
      <c r="BM615" s="23" t="s">
        <v>1501</v>
      </c>
    </row>
    <row r="616" spans="2:51" s="12" customFormat="1" ht="13.5">
      <c r="B616" s="220"/>
      <c r="C616" s="221"/>
      <c r="D616" s="222" t="s">
        <v>255</v>
      </c>
      <c r="E616" s="221"/>
      <c r="F616" s="224" t="s">
        <v>1502</v>
      </c>
      <c r="G616" s="221"/>
      <c r="H616" s="225">
        <v>269.836</v>
      </c>
      <c r="I616" s="226"/>
      <c r="J616" s="221"/>
      <c r="K616" s="221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255</v>
      </c>
      <c r="AU616" s="231" t="s">
        <v>84</v>
      </c>
      <c r="AV616" s="12" t="s">
        <v>84</v>
      </c>
      <c r="AW616" s="12" t="s">
        <v>6</v>
      </c>
      <c r="AX616" s="12" t="s">
        <v>24</v>
      </c>
      <c r="AY616" s="231" t="s">
        <v>205</v>
      </c>
    </row>
    <row r="617" spans="2:65" s="1" customFormat="1" ht="31.5" customHeight="1">
      <c r="B617" s="40"/>
      <c r="C617" s="192" t="s">
        <v>1503</v>
      </c>
      <c r="D617" s="192" t="s">
        <v>208</v>
      </c>
      <c r="E617" s="193" t="s">
        <v>1504</v>
      </c>
      <c r="F617" s="194" t="s">
        <v>1505</v>
      </c>
      <c r="G617" s="195" t="s">
        <v>514</v>
      </c>
      <c r="H617" s="196">
        <v>12878.9</v>
      </c>
      <c r="I617" s="197"/>
      <c r="J617" s="198">
        <f>ROUND(I617*H617,2)</f>
        <v>0</v>
      </c>
      <c r="K617" s="194" t="s">
        <v>466</v>
      </c>
      <c r="L617" s="60"/>
      <c r="M617" s="199" t="s">
        <v>22</v>
      </c>
      <c r="N617" s="205" t="s">
        <v>46</v>
      </c>
      <c r="O617" s="41"/>
      <c r="P617" s="206">
        <f>O617*H617</f>
        <v>0</v>
      </c>
      <c r="Q617" s="206">
        <v>0</v>
      </c>
      <c r="R617" s="206">
        <f>Q617*H617</f>
        <v>0</v>
      </c>
      <c r="S617" s="206">
        <v>0</v>
      </c>
      <c r="T617" s="207">
        <f>S617*H617</f>
        <v>0</v>
      </c>
      <c r="AR617" s="23" t="s">
        <v>253</v>
      </c>
      <c r="AT617" s="23" t="s">
        <v>208</v>
      </c>
      <c r="AU617" s="23" t="s">
        <v>84</v>
      </c>
      <c r="AY617" s="23" t="s">
        <v>205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23" t="s">
        <v>24</v>
      </c>
      <c r="BK617" s="204">
        <f>ROUND(I617*H617,2)</f>
        <v>0</v>
      </c>
      <c r="BL617" s="23" t="s">
        <v>253</v>
      </c>
      <c r="BM617" s="23" t="s">
        <v>1506</v>
      </c>
    </row>
    <row r="618" spans="2:51" s="12" customFormat="1" ht="13.5">
      <c r="B618" s="220"/>
      <c r="C618" s="221"/>
      <c r="D618" s="222" t="s">
        <v>255</v>
      </c>
      <c r="E618" s="223" t="s">
        <v>22</v>
      </c>
      <c r="F618" s="224" t="s">
        <v>1507</v>
      </c>
      <c r="G618" s="221"/>
      <c r="H618" s="225">
        <v>12878.9</v>
      </c>
      <c r="I618" s="226"/>
      <c r="J618" s="221"/>
      <c r="K618" s="221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255</v>
      </c>
      <c r="AU618" s="231" t="s">
        <v>84</v>
      </c>
      <c r="AV618" s="12" t="s">
        <v>84</v>
      </c>
      <c r="AW618" s="12" t="s">
        <v>39</v>
      </c>
      <c r="AX618" s="12" t="s">
        <v>24</v>
      </c>
      <c r="AY618" s="231" t="s">
        <v>205</v>
      </c>
    </row>
    <row r="619" spans="2:65" s="1" customFormat="1" ht="22.5" customHeight="1">
      <c r="B619" s="40"/>
      <c r="C619" s="192" t="s">
        <v>1508</v>
      </c>
      <c r="D619" s="192" t="s">
        <v>208</v>
      </c>
      <c r="E619" s="193" t="s">
        <v>1509</v>
      </c>
      <c r="F619" s="194" t="s">
        <v>1510</v>
      </c>
      <c r="G619" s="195" t="s">
        <v>1453</v>
      </c>
      <c r="H619" s="259"/>
      <c r="I619" s="197"/>
      <c r="J619" s="198">
        <f>ROUND(I619*H619,2)</f>
        <v>0</v>
      </c>
      <c r="K619" s="194" t="s">
        <v>466</v>
      </c>
      <c r="L619" s="60"/>
      <c r="M619" s="199" t="s">
        <v>22</v>
      </c>
      <c r="N619" s="205" t="s">
        <v>46</v>
      </c>
      <c r="O619" s="41"/>
      <c r="P619" s="206">
        <f>O619*H619</f>
        <v>0</v>
      </c>
      <c r="Q619" s="206">
        <v>0</v>
      </c>
      <c r="R619" s="206">
        <f>Q619*H619</f>
        <v>0</v>
      </c>
      <c r="S619" s="206">
        <v>0</v>
      </c>
      <c r="T619" s="207">
        <f>S619*H619</f>
        <v>0</v>
      </c>
      <c r="AR619" s="23" t="s">
        <v>253</v>
      </c>
      <c r="AT619" s="23" t="s">
        <v>208</v>
      </c>
      <c r="AU619" s="23" t="s">
        <v>84</v>
      </c>
      <c r="AY619" s="23" t="s">
        <v>205</v>
      </c>
      <c r="BE619" s="204">
        <f>IF(N619="základní",J619,0)</f>
        <v>0</v>
      </c>
      <c r="BF619" s="204">
        <f>IF(N619="snížená",J619,0)</f>
        <v>0</v>
      </c>
      <c r="BG619" s="204">
        <f>IF(N619="zákl. přenesená",J619,0)</f>
        <v>0</v>
      </c>
      <c r="BH619" s="204">
        <f>IF(N619="sníž. přenesená",J619,0)</f>
        <v>0</v>
      </c>
      <c r="BI619" s="204">
        <f>IF(N619="nulová",J619,0)</f>
        <v>0</v>
      </c>
      <c r="BJ619" s="23" t="s">
        <v>24</v>
      </c>
      <c r="BK619" s="204">
        <f>ROUND(I619*H619,2)</f>
        <v>0</v>
      </c>
      <c r="BL619" s="23" t="s">
        <v>253</v>
      </c>
      <c r="BM619" s="23" t="s">
        <v>1511</v>
      </c>
    </row>
    <row r="620" spans="2:63" s="10" customFormat="1" ht="29.85" customHeight="1">
      <c r="B620" s="175"/>
      <c r="C620" s="176"/>
      <c r="D620" s="189" t="s">
        <v>74</v>
      </c>
      <c r="E620" s="190" t="s">
        <v>1512</v>
      </c>
      <c r="F620" s="190" t="s">
        <v>1513</v>
      </c>
      <c r="G620" s="176"/>
      <c r="H620" s="176"/>
      <c r="I620" s="179"/>
      <c r="J620" s="191">
        <f>BK620</f>
        <v>0</v>
      </c>
      <c r="K620" s="176"/>
      <c r="L620" s="181"/>
      <c r="M620" s="182"/>
      <c r="N620" s="183"/>
      <c r="O620" s="183"/>
      <c r="P620" s="184">
        <f>SUM(P621:P663)</f>
        <v>0</v>
      </c>
      <c r="Q620" s="183"/>
      <c r="R620" s="184">
        <f>SUM(R621:R663)</f>
        <v>31.68777925</v>
      </c>
      <c r="S620" s="183"/>
      <c r="T620" s="185">
        <f>SUM(T621:T663)</f>
        <v>0</v>
      </c>
      <c r="AR620" s="186" t="s">
        <v>84</v>
      </c>
      <c r="AT620" s="187" t="s">
        <v>74</v>
      </c>
      <c r="AU620" s="187" t="s">
        <v>24</v>
      </c>
      <c r="AY620" s="186" t="s">
        <v>205</v>
      </c>
      <c r="BK620" s="188">
        <f>SUM(BK621:BK663)</f>
        <v>0</v>
      </c>
    </row>
    <row r="621" spans="2:65" s="1" customFormat="1" ht="22.5" customHeight="1">
      <c r="B621" s="40"/>
      <c r="C621" s="192" t="s">
        <v>1514</v>
      </c>
      <c r="D621" s="192" t="s">
        <v>208</v>
      </c>
      <c r="E621" s="193" t="s">
        <v>1515</v>
      </c>
      <c r="F621" s="194" t="s">
        <v>1516</v>
      </c>
      <c r="G621" s="195" t="s">
        <v>494</v>
      </c>
      <c r="H621" s="196">
        <v>1388.65</v>
      </c>
      <c r="I621" s="197"/>
      <c r="J621" s="198">
        <f>ROUND(I621*H621,2)</f>
        <v>0</v>
      </c>
      <c r="K621" s="194" t="s">
        <v>466</v>
      </c>
      <c r="L621" s="60"/>
      <c r="M621" s="199" t="s">
        <v>22</v>
      </c>
      <c r="N621" s="205" t="s">
        <v>46</v>
      </c>
      <c r="O621" s="41"/>
      <c r="P621" s="206">
        <f>O621*H621</f>
        <v>0</v>
      </c>
      <c r="Q621" s="206">
        <v>0</v>
      </c>
      <c r="R621" s="206">
        <f>Q621*H621</f>
        <v>0</v>
      </c>
      <c r="S621" s="206">
        <v>0</v>
      </c>
      <c r="T621" s="207">
        <f>S621*H621</f>
        <v>0</v>
      </c>
      <c r="AR621" s="23" t="s">
        <v>253</v>
      </c>
      <c r="AT621" s="23" t="s">
        <v>208</v>
      </c>
      <c r="AU621" s="23" t="s">
        <v>84</v>
      </c>
      <c r="AY621" s="23" t="s">
        <v>205</v>
      </c>
      <c r="BE621" s="204">
        <f>IF(N621="základní",J621,0)</f>
        <v>0</v>
      </c>
      <c r="BF621" s="204">
        <f>IF(N621="snížená",J621,0)</f>
        <v>0</v>
      </c>
      <c r="BG621" s="204">
        <f>IF(N621="zákl. přenesená",J621,0)</f>
        <v>0</v>
      </c>
      <c r="BH621" s="204">
        <f>IF(N621="sníž. přenesená",J621,0)</f>
        <v>0</v>
      </c>
      <c r="BI621" s="204">
        <f>IF(N621="nulová",J621,0)</f>
        <v>0</v>
      </c>
      <c r="BJ621" s="23" t="s">
        <v>24</v>
      </c>
      <c r="BK621" s="204">
        <f>ROUND(I621*H621,2)</f>
        <v>0</v>
      </c>
      <c r="BL621" s="23" t="s">
        <v>253</v>
      </c>
      <c r="BM621" s="23" t="s">
        <v>1517</v>
      </c>
    </row>
    <row r="622" spans="2:51" s="12" customFormat="1" ht="13.5">
      <c r="B622" s="220"/>
      <c r="C622" s="221"/>
      <c r="D622" s="210" t="s">
        <v>255</v>
      </c>
      <c r="E622" s="232" t="s">
        <v>22</v>
      </c>
      <c r="F622" s="233" t="s">
        <v>1518</v>
      </c>
      <c r="G622" s="221"/>
      <c r="H622" s="234">
        <v>60.71</v>
      </c>
      <c r="I622" s="226"/>
      <c r="J622" s="221"/>
      <c r="K622" s="221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255</v>
      </c>
      <c r="AU622" s="231" t="s">
        <v>84</v>
      </c>
      <c r="AV622" s="12" t="s">
        <v>84</v>
      </c>
      <c r="AW622" s="12" t="s">
        <v>39</v>
      </c>
      <c r="AX622" s="12" t="s">
        <v>75</v>
      </c>
      <c r="AY622" s="231" t="s">
        <v>205</v>
      </c>
    </row>
    <row r="623" spans="2:51" s="12" customFormat="1" ht="27">
      <c r="B623" s="220"/>
      <c r="C623" s="221"/>
      <c r="D623" s="210" t="s">
        <v>255</v>
      </c>
      <c r="E623" s="232" t="s">
        <v>22</v>
      </c>
      <c r="F623" s="233" t="s">
        <v>1519</v>
      </c>
      <c r="G623" s="221"/>
      <c r="H623" s="234">
        <v>60.78</v>
      </c>
      <c r="I623" s="226"/>
      <c r="J623" s="221"/>
      <c r="K623" s="221"/>
      <c r="L623" s="227"/>
      <c r="M623" s="228"/>
      <c r="N623" s="229"/>
      <c r="O623" s="229"/>
      <c r="P623" s="229"/>
      <c r="Q623" s="229"/>
      <c r="R623" s="229"/>
      <c r="S623" s="229"/>
      <c r="T623" s="230"/>
      <c r="AT623" s="231" t="s">
        <v>255</v>
      </c>
      <c r="AU623" s="231" t="s">
        <v>84</v>
      </c>
      <c r="AV623" s="12" t="s">
        <v>84</v>
      </c>
      <c r="AW623" s="12" t="s">
        <v>39</v>
      </c>
      <c r="AX623" s="12" t="s">
        <v>75</v>
      </c>
      <c r="AY623" s="231" t="s">
        <v>205</v>
      </c>
    </row>
    <row r="624" spans="2:51" s="12" customFormat="1" ht="13.5">
      <c r="B624" s="220"/>
      <c r="C624" s="221"/>
      <c r="D624" s="210" t="s">
        <v>255</v>
      </c>
      <c r="E624" s="232" t="s">
        <v>22</v>
      </c>
      <c r="F624" s="233" t="s">
        <v>1520</v>
      </c>
      <c r="G624" s="221"/>
      <c r="H624" s="234">
        <v>8.75</v>
      </c>
      <c r="I624" s="226"/>
      <c r="J624" s="221"/>
      <c r="K624" s="221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255</v>
      </c>
      <c r="AU624" s="231" t="s">
        <v>84</v>
      </c>
      <c r="AV624" s="12" t="s">
        <v>84</v>
      </c>
      <c r="AW624" s="12" t="s">
        <v>39</v>
      </c>
      <c r="AX624" s="12" t="s">
        <v>75</v>
      </c>
      <c r="AY624" s="231" t="s">
        <v>205</v>
      </c>
    </row>
    <row r="625" spans="2:51" s="12" customFormat="1" ht="13.5">
      <c r="B625" s="220"/>
      <c r="C625" s="221"/>
      <c r="D625" s="210" t="s">
        <v>255</v>
      </c>
      <c r="E625" s="232" t="s">
        <v>22</v>
      </c>
      <c r="F625" s="233" t="s">
        <v>1521</v>
      </c>
      <c r="G625" s="221"/>
      <c r="H625" s="234">
        <v>99.61</v>
      </c>
      <c r="I625" s="226"/>
      <c r="J625" s="221"/>
      <c r="K625" s="221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255</v>
      </c>
      <c r="AU625" s="231" t="s">
        <v>84</v>
      </c>
      <c r="AV625" s="12" t="s">
        <v>84</v>
      </c>
      <c r="AW625" s="12" t="s">
        <v>39</v>
      </c>
      <c r="AX625" s="12" t="s">
        <v>75</v>
      </c>
      <c r="AY625" s="231" t="s">
        <v>205</v>
      </c>
    </row>
    <row r="626" spans="2:51" s="12" customFormat="1" ht="13.5">
      <c r="B626" s="220"/>
      <c r="C626" s="221"/>
      <c r="D626" s="210" t="s">
        <v>255</v>
      </c>
      <c r="E626" s="232" t="s">
        <v>22</v>
      </c>
      <c r="F626" s="233" t="s">
        <v>1522</v>
      </c>
      <c r="G626" s="221"/>
      <c r="H626" s="234">
        <v>13.27</v>
      </c>
      <c r="I626" s="226"/>
      <c r="J626" s="221"/>
      <c r="K626" s="221"/>
      <c r="L626" s="227"/>
      <c r="M626" s="228"/>
      <c r="N626" s="229"/>
      <c r="O626" s="229"/>
      <c r="P626" s="229"/>
      <c r="Q626" s="229"/>
      <c r="R626" s="229"/>
      <c r="S626" s="229"/>
      <c r="T626" s="230"/>
      <c r="AT626" s="231" t="s">
        <v>255</v>
      </c>
      <c r="AU626" s="231" t="s">
        <v>84</v>
      </c>
      <c r="AV626" s="12" t="s">
        <v>84</v>
      </c>
      <c r="AW626" s="12" t="s">
        <v>39</v>
      </c>
      <c r="AX626" s="12" t="s">
        <v>75</v>
      </c>
      <c r="AY626" s="231" t="s">
        <v>205</v>
      </c>
    </row>
    <row r="627" spans="2:51" s="12" customFormat="1" ht="13.5">
      <c r="B627" s="220"/>
      <c r="C627" s="221"/>
      <c r="D627" s="210" t="s">
        <v>255</v>
      </c>
      <c r="E627" s="232" t="s">
        <v>22</v>
      </c>
      <c r="F627" s="233" t="s">
        <v>1523</v>
      </c>
      <c r="G627" s="221"/>
      <c r="H627" s="234">
        <v>602.94</v>
      </c>
      <c r="I627" s="226"/>
      <c r="J627" s="221"/>
      <c r="K627" s="221"/>
      <c r="L627" s="227"/>
      <c r="M627" s="228"/>
      <c r="N627" s="229"/>
      <c r="O627" s="229"/>
      <c r="P627" s="229"/>
      <c r="Q627" s="229"/>
      <c r="R627" s="229"/>
      <c r="S627" s="229"/>
      <c r="T627" s="230"/>
      <c r="AT627" s="231" t="s">
        <v>255</v>
      </c>
      <c r="AU627" s="231" t="s">
        <v>84</v>
      </c>
      <c r="AV627" s="12" t="s">
        <v>84</v>
      </c>
      <c r="AW627" s="12" t="s">
        <v>39</v>
      </c>
      <c r="AX627" s="12" t="s">
        <v>75</v>
      </c>
      <c r="AY627" s="231" t="s">
        <v>205</v>
      </c>
    </row>
    <row r="628" spans="2:51" s="12" customFormat="1" ht="13.5">
      <c r="B628" s="220"/>
      <c r="C628" s="221"/>
      <c r="D628" s="210" t="s">
        <v>255</v>
      </c>
      <c r="E628" s="232" t="s">
        <v>22</v>
      </c>
      <c r="F628" s="233" t="s">
        <v>1524</v>
      </c>
      <c r="G628" s="221"/>
      <c r="H628" s="234">
        <v>454.93</v>
      </c>
      <c r="I628" s="226"/>
      <c r="J628" s="221"/>
      <c r="K628" s="221"/>
      <c r="L628" s="227"/>
      <c r="M628" s="228"/>
      <c r="N628" s="229"/>
      <c r="O628" s="229"/>
      <c r="P628" s="229"/>
      <c r="Q628" s="229"/>
      <c r="R628" s="229"/>
      <c r="S628" s="229"/>
      <c r="T628" s="230"/>
      <c r="AT628" s="231" t="s">
        <v>255</v>
      </c>
      <c r="AU628" s="231" t="s">
        <v>84</v>
      </c>
      <c r="AV628" s="12" t="s">
        <v>84</v>
      </c>
      <c r="AW628" s="12" t="s">
        <v>39</v>
      </c>
      <c r="AX628" s="12" t="s">
        <v>75</v>
      </c>
      <c r="AY628" s="231" t="s">
        <v>205</v>
      </c>
    </row>
    <row r="629" spans="2:51" s="12" customFormat="1" ht="13.5">
      <c r="B629" s="220"/>
      <c r="C629" s="221"/>
      <c r="D629" s="210" t="s">
        <v>255</v>
      </c>
      <c r="E629" s="232" t="s">
        <v>22</v>
      </c>
      <c r="F629" s="233" t="s">
        <v>1525</v>
      </c>
      <c r="G629" s="221"/>
      <c r="H629" s="234">
        <v>87.66</v>
      </c>
      <c r="I629" s="226"/>
      <c r="J629" s="221"/>
      <c r="K629" s="221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255</v>
      </c>
      <c r="AU629" s="231" t="s">
        <v>84</v>
      </c>
      <c r="AV629" s="12" t="s">
        <v>84</v>
      </c>
      <c r="AW629" s="12" t="s">
        <v>39</v>
      </c>
      <c r="AX629" s="12" t="s">
        <v>75</v>
      </c>
      <c r="AY629" s="231" t="s">
        <v>205</v>
      </c>
    </row>
    <row r="630" spans="2:51" s="13" customFormat="1" ht="13.5">
      <c r="B630" s="248"/>
      <c r="C630" s="249"/>
      <c r="D630" s="222" t="s">
        <v>255</v>
      </c>
      <c r="E630" s="250" t="s">
        <v>22</v>
      </c>
      <c r="F630" s="251" t="s">
        <v>568</v>
      </c>
      <c r="G630" s="249"/>
      <c r="H630" s="252">
        <v>1388.65</v>
      </c>
      <c r="I630" s="253"/>
      <c r="J630" s="249"/>
      <c r="K630" s="249"/>
      <c r="L630" s="254"/>
      <c r="M630" s="255"/>
      <c r="N630" s="256"/>
      <c r="O630" s="256"/>
      <c r="P630" s="256"/>
      <c r="Q630" s="256"/>
      <c r="R630" s="256"/>
      <c r="S630" s="256"/>
      <c r="T630" s="257"/>
      <c r="AT630" s="258" t="s">
        <v>255</v>
      </c>
      <c r="AU630" s="258" t="s">
        <v>84</v>
      </c>
      <c r="AV630" s="13" t="s">
        <v>266</v>
      </c>
      <c r="AW630" s="13" t="s">
        <v>39</v>
      </c>
      <c r="AX630" s="13" t="s">
        <v>24</v>
      </c>
      <c r="AY630" s="258" t="s">
        <v>205</v>
      </c>
    </row>
    <row r="631" spans="2:65" s="1" customFormat="1" ht="22.5" customHeight="1">
      <c r="B631" s="40"/>
      <c r="C631" s="238" t="s">
        <v>1526</v>
      </c>
      <c r="D631" s="238" t="s">
        <v>202</v>
      </c>
      <c r="E631" s="239" t="s">
        <v>1527</v>
      </c>
      <c r="F631" s="240" t="s">
        <v>1528</v>
      </c>
      <c r="G631" s="241" t="s">
        <v>494</v>
      </c>
      <c r="H631" s="242">
        <v>1416.425</v>
      </c>
      <c r="I631" s="243"/>
      <c r="J631" s="244">
        <f>ROUND(I631*H631,2)</f>
        <v>0</v>
      </c>
      <c r="K631" s="240" t="s">
        <v>466</v>
      </c>
      <c r="L631" s="245"/>
      <c r="M631" s="246" t="s">
        <v>22</v>
      </c>
      <c r="N631" s="247" t="s">
        <v>46</v>
      </c>
      <c r="O631" s="41"/>
      <c r="P631" s="206">
        <f>O631*H631</f>
        <v>0</v>
      </c>
      <c r="Q631" s="206">
        <v>0.0048</v>
      </c>
      <c r="R631" s="206">
        <f>Q631*H631</f>
        <v>6.798839999999999</v>
      </c>
      <c r="S631" s="206">
        <v>0</v>
      </c>
      <c r="T631" s="207">
        <f>S631*H631</f>
        <v>0</v>
      </c>
      <c r="AR631" s="23" t="s">
        <v>402</v>
      </c>
      <c r="AT631" s="23" t="s">
        <v>202</v>
      </c>
      <c r="AU631" s="23" t="s">
        <v>84</v>
      </c>
      <c r="AY631" s="23" t="s">
        <v>205</v>
      </c>
      <c r="BE631" s="204">
        <f>IF(N631="základní",J631,0)</f>
        <v>0</v>
      </c>
      <c r="BF631" s="204">
        <f>IF(N631="snížená",J631,0)</f>
        <v>0</v>
      </c>
      <c r="BG631" s="204">
        <f>IF(N631="zákl. přenesená",J631,0)</f>
        <v>0</v>
      </c>
      <c r="BH631" s="204">
        <f>IF(N631="sníž. přenesená",J631,0)</f>
        <v>0</v>
      </c>
      <c r="BI631" s="204">
        <f>IF(N631="nulová",J631,0)</f>
        <v>0</v>
      </c>
      <c r="BJ631" s="23" t="s">
        <v>24</v>
      </c>
      <c r="BK631" s="204">
        <f>ROUND(I631*H631,2)</f>
        <v>0</v>
      </c>
      <c r="BL631" s="23" t="s">
        <v>253</v>
      </c>
      <c r="BM631" s="23" t="s">
        <v>1529</v>
      </c>
    </row>
    <row r="632" spans="2:65" s="1" customFormat="1" ht="22.5" customHeight="1">
      <c r="B632" s="40"/>
      <c r="C632" s="192" t="s">
        <v>1530</v>
      </c>
      <c r="D632" s="192" t="s">
        <v>208</v>
      </c>
      <c r="E632" s="193" t="s">
        <v>1515</v>
      </c>
      <c r="F632" s="194" t="s">
        <v>1516</v>
      </c>
      <c r="G632" s="195" t="s">
        <v>494</v>
      </c>
      <c r="H632" s="196">
        <v>1530.16</v>
      </c>
      <c r="I632" s="197"/>
      <c r="J632" s="198">
        <f>ROUND(I632*H632,2)</f>
        <v>0</v>
      </c>
      <c r="K632" s="194" t="s">
        <v>466</v>
      </c>
      <c r="L632" s="60"/>
      <c r="M632" s="199" t="s">
        <v>22</v>
      </c>
      <c r="N632" s="205" t="s">
        <v>46</v>
      </c>
      <c r="O632" s="41"/>
      <c r="P632" s="206">
        <f>O632*H632</f>
        <v>0</v>
      </c>
      <c r="Q632" s="206">
        <v>0</v>
      </c>
      <c r="R632" s="206">
        <f>Q632*H632</f>
        <v>0</v>
      </c>
      <c r="S632" s="206">
        <v>0</v>
      </c>
      <c r="T632" s="207">
        <f>S632*H632</f>
        <v>0</v>
      </c>
      <c r="AR632" s="23" t="s">
        <v>253</v>
      </c>
      <c r="AT632" s="23" t="s">
        <v>208</v>
      </c>
      <c r="AU632" s="23" t="s">
        <v>84</v>
      </c>
      <c r="AY632" s="23" t="s">
        <v>205</v>
      </c>
      <c r="BE632" s="204">
        <f>IF(N632="základní",J632,0)</f>
        <v>0</v>
      </c>
      <c r="BF632" s="204">
        <f>IF(N632="snížená",J632,0)</f>
        <v>0</v>
      </c>
      <c r="BG632" s="204">
        <f>IF(N632="zákl. přenesená",J632,0)</f>
        <v>0</v>
      </c>
      <c r="BH632" s="204">
        <f>IF(N632="sníž. přenesená",J632,0)</f>
        <v>0</v>
      </c>
      <c r="BI632" s="204">
        <f>IF(N632="nulová",J632,0)</f>
        <v>0</v>
      </c>
      <c r="BJ632" s="23" t="s">
        <v>24</v>
      </c>
      <c r="BK632" s="204">
        <f>ROUND(I632*H632,2)</f>
        <v>0</v>
      </c>
      <c r="BL632" s="23" t="s">
        <v>253</v>
      </c>
      <c r="BM632" s="23" t="s">
        <v>1531</v>
      </c>
    </row>
    <row r="633" spans="2:51" s="12" customFormat="1" ht="13.5">
      <c r="B633" s="220"/>
      <c r="C633" s="221"/>
      <c r="D633" s="210" t="s">
        <v>255</v>
      </c>
      <c r="E633" s="232" t="s">
        <v>22</v>
      </c>
      <c r="F633" s="233" t="s">
        <v>1532</v>
      </c>
      <c r="G633" s="221"/>
      <c r="H633" s="234">
        <v>241.76</v>
      </c>
      <c r="I633" s="226"/>
      <c r="J633" s="221"/>
      <c r="K633" s="221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255</v>
      </c>
      <c r="AU633" s="231" t="s">
        <v>84</v>
      </c>
      <c r="AV633" s="12" t="s">
        <v>84</v>
      </c>
      <c r="AW633" s="12" t="s">
        <v>39</v>
      </c>
      <c r="AX633" s="12" t="s">
        <v>75</v>
      </c>
      <c r="AY633" s="231" t="s">
        <v>205</v>
      </c>
    </row>
    <row r="634" spans="2:51" s="12" customFormat="1" ht="13.5">
      <c r="B634" s="220"/>
      <c r="C634" s="221"/>
      <c r="D634" s="210" t="s">
        <v>255</v>
      </c>
      <c r="E634" s="232" t="s">
        <v>22</v>
      </c>
      <c r="F634" s="233" t="s">
        <v>1533</v>
      </c>
      <c r="G634" s="221"/>
      <c r="H634" s="234">
        <v>71.98</v>
      </c>
      <c r="I634" s="226"/>
      <c r="J634" s="221"/>
      <c r="K634" s="221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255</v>
      </c>
      <c r="AU634" s="231" t="s">
        <v>84</v>
      </c>
      <c r="AV634" s="12" t="s">
        <v>84</v>
      </c>
      <c r="AW634" s="12" t="s">
        <v>39</v>
      </c>
      <c r="AX634" s="12" t="s">
        <v>75</v>
      </c>
      <c r="AY634" s="231" t="s">
        <v>205</v>
      </c>
    </row>
    <row r="635" spans="2:51" s="12" customFormat="1" ht="13.5">
      <c r="B635" s="220"/>
      <c r="C635" s="221"/>
      <c r="D635" s="210" t="s">
        <v>255</v>
      </c>
      <c r="E635" s="232" t="s">
        <v>22</v>
      </c>
      <c r="F635" s="233" t="s">
        <v>1534</v>
      </c>
      <c r="G635" s="221"/>
      <c r="H635" s="234">
        <v>2.81</v>
      </c>
      <c r="I635" s="226"/>
      <c r="J635" s="221"/>
      <c r="K635" s="221"/>
      <c r="L635" s="227"/>
      <c r="M635" s="228"/>
      <c r="N635" s="229"/>
      <c r="O635" s="229"/>
      <c r="P635" s="229"/>
      <c r="Q635" s="229"/>
      <c r="R635" s="229"/>
      <c r="S635" s="229"/>
      <c r="T635" s="230"/>
      <c r="AT635" s="231" t="s">
        <v>255</v>
      </c>
      <c r="AU635" s="231" t="s">
        <v>84</v>
      </c>
      <c r="AV635" s="12" t="s">
        <v>84</v>
      </c>
      <c r="AW635" s="12" t="s">
        <v>39</v>
      </c>
      <c r="AX635" s="12" t="s">
        <v>75</v>
      </c>
      <c r="AY635" s="231" t="s">
        <v>205</v>
      </c>
    </row>
    <row r="636" spans="2:51" s="12" customFormat="1" ht="13.5">
      <c r="B636" s="220"/>
      <c r="C636" s="221"/>
      <c r="D636" s="210" t="s">
        <v>255</v>
      </c>
      <c r="E636" s="232" t="s">
        <v>22</v>
      </c>
      <c r="F636" s="233" t="s">
        <v>1535</v>
      </c>
      <c r="G636" s="221"/>
      <c r="H636" s="234">
        <v>139.17</v>
      </c>
      <c r="I636" s="226"/>
      <c r="J636" s="221"/>
      <c r="K636" s="221"/>
      <c r="L636" s="227"/>
      <c r="M636" s="228"/>
      <c r="N636" s="229"/>
      <c r="O636" s="229"/>
      <c r="P636" s="229"/>
      <c r="Q636" s="229"/>
      <c r="R636" s="229"/>
      <c r="S636" s="229"/>
      <c r="T636" s="230"/>
      <c r="AT636" s="231" t="s">
        <v>255</v>
      </c>
      <c r="AU636" s="231" t="s">
        <v>84</v>
      </c>
      <c r="AV636" s="12" t="s">
        <v>84</v>
      </c>
      <c r="AW636" s="12" t="s">
        <v>39</v>
      </c>
      <c r="AX636" s="12" t="s">
        <v>75</v>
      </c>
      <c r="AY636" s="231" t="s">
        <v>205</v>
      </c>
    </row>
    <row r="637" spans="2:51" s="12" customFormat="1" ht="13.5">
      <c r="B637" s="220"/>
      <c r="C637" s="221"/>
      <c r="D637" s="210" t="s">
        <v>255</v>
      </c>
      <c r="E637" s="232" t="s">
        <v>22</v>
      </c>
      <c r="F637" s="233" t="s">
        <v>1536</v>
      </c>
      <c r="G637" s="221"/>
      <c r="H637" s="234">
        <v>124.79</v>
      </c>
      <c r="I637" s="226"/>
      <c r="J637" s="221"/>
      <c r="K637" s="221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255</v>
      </c>
      <c r="AU637" s="231" t="s">
        <v>84</v>
      </c>
      <c r="AV637" s="12" t="s">
        <v>84</v>
      </c>
      <c r="AW637" s="12" t="s">
        <v>39</v>
      </c>
      <c r="AX637" s="12" t="s">
        <v>75</v>
      </c>
      <c r="AY637" s="231" t="s">
        <v>205</v>
      </c>
    </row>
    <row r="638" spans="2:51" s="12" customFormat="1" ht="13.5">
      <c r="B638" s="220"/>
      <c r="C638" s="221"/>
      <c r="D638" s="210" t="s">
        <v>255</v>
      </c>
      <c r="E638" s="232" t="s">
        <v>22</v>
      </c>
      <c r="F638" s="233" t="s">
        <v>1537</v>
      </c>
      <c r="G638" s="221"/>
      <c r="H638" s="234">
        <v>164.98</v>
      </c>
      <c r="I638" s="226"/>
      <c r="J638" s="221"/>
      <c r="K638" s="221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255</v>
      </c>
      <c r="AU638" s="231" t="s">
        <v>84</v>
      </c>
      <c r="AV638" s="12" t="s">
        <v>84</v>
      </c>
      <c r="AW638" s="12" t="s">
        <v>39</v>
      </c>
      <c r="AX638" s="12" t="s">
        <v>75</v>
      </c>
      <c r="AY638" s="231" t="s">
        <v>205</v>
      </c>
    </row>
    <row r="639" spans="2:51" s="12" customFormat="1" ht="13.5">
      <c r="B639" s="220"/>
      <c r="C639" s="221"/>
      <c r="D639" s="210" t="s">
        <v>255</v>
      </c>
      <c r="E639" s="232" t="s">
        <v>22</v>
      </c>
      <c r="F639" s="233" t="s">
        <v>1538</v>
      </c>
      <c r="G639" s="221"/>
      <c r="H639" s="234">
        <v>185.23</v>
      </c>
      <c r="I639" s="226"/>
      <c r="J639" s="221"/>
      <c r="K639" s="221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255</v>
      </c>
      <c r="AU639" s="231" t="s">
        <v>84</v>
      </c>
      <c r="AV639" s="12" t="s">
        <v>84</v>
      </c>
      <c r="AW639" s="12" t="s">
        <v>39</v>
      </c>
      <c r="AX639" s="12" t="s">
        <v>75</v>
      </c>
      <c r="AY639" s="231" t="s">
        <v>205</v>
      </c>
    </row>
    <row r="640" spans="2:51" s="12" customFormat="1" ht="13.5">
      <c r="B640" s="220"/>
      <c r="C640" s="221"/>
      <c r="D640" s="210" t="s">
        <v>255</v>
      </c>
      <c r="E640" s="232" t="s">
        <v>22</v>
      </c>
      <c r="F640" s="233" t="s">
        <v>1539</v>
      </c>
      <c r="G640" s="221"/>
      <c r="H640" s="234">
        <v>263.23</v>
      </c>
      <c r="I640" s="226"/>
      <c r="J640" s="221"/>
      <c r="K640" s="221"/>
      <c r="L640" s="227"/>
      <c r="M640" s="228"/>
      <c r="N640" s="229"/>
      <c r="O640" s="229"/>
      <c r="P640" s="229"/>
      <c r="Q640" s="229"/>
      <c r="R640" s="229"/>
      <c r="S640" s="229"/>
      <c r="T640" s="230"/>
      <c r="AT640" s="231" t="s">
        <v>255</v>
      </c>
      <c r="AU640" s="231" t="s">
        <v>84</v>
      </c>
      <c r="AV640" s="12" t="s">
        <v>84</v>
      </c>
      <c r="AW640" s="12" t="s">
        <v>39</v>
      </c>
      <c r="AX640" s="12" t="s">
        <v>75</v>
      </c>
      <c r="AY640" s="231" t="s">
        <v>205</v>
      </c>
    </row>
    <row r="641" spans="2:51" s="12" customFormat="1" ht="13.5">
      <c r="B641" s="220"/>
      <c r="C641" s="221"/>
      <c r="D641" s="210" t="s">
        <v>255</v>
      </c>
      <c r="E641" s="232" t="s">
        <v>22</v>
      </c>
      <c r="F641" s="233" t="s">
        <v>1540</v>
      </c>
      <c r="G641" s="221"/>
      <c r="H641" s="234">
        <v>160.55</v>
      </c>
      <c r="I641" s="226"/>
      <c r="J641" s="221"/>
      <c r="K641" s="221"/>
      <c r="L641" s="227"/>
      <c r="M641" s="228"/>
      <c r="N641" s="229"/>
      <c r="O641" s="229"/>
      <c r="P641" s="229"/>
      <c r="Q641" s="229"/>
      <c r="R641" s="229"/>
      <c r="S641" s="229"/>
      <c r="T641" s="230"/>
      <c r="AT641" s="231" t="s">
        <v>255</v>
      </c>
      <c r="AU641" s="231" t="s">
        <v>84</v>
      </c>
      <c r="AV641" s="12" t="s">
        <v>84</v>
      </c>
      <c r="AW641" s="12" t="s">
        <v>39</v>
      </c>
      <c r="AX641" s="12" t="s">
        <v>75</v>
      </c>
      <c r="AY641" s="231" t="s">
        <v>205</v>
      </c>
    </row>
    <row r="642" spans="2:51" s="12" customFormat="1" ht="13.5">
      <c r="B642" s="220"/>
      <c r="C642" s="221"/>
      <c r="D642" s="210" t="s">
        <v>255</v>
      </c>
      <c r="E642" s="232" t="s">
        <v>22</v>
      </c>
      <c r="F642" s="233" t="s">
        <v>1541</v>
      </c>
      <c r="G642" s="221"/>
      <c r="H642" s="234">
        <v>146.42</v>
      </c>
      <c r="I642" s="226"/>
      <c r="J642" s="221"/>
      <c r="K642" s="221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255</v>
      </c>
      <c r="AU642" s="231" t="s">
        <v>84</v>
      </c>
      <c r="AV642" s="12" t="s">
        <v>84</v>
      </c>
      <c r="AW642" s="12" t="s">
        <v>39</v>
      </c>
      <c r="AX642" s="12" t="s">
        <v>75</v>
      </c>
      <c r="AY642" s="231" t="s">
        <v>205</v>
      </c>
    </row>
    <row r="643" spans="2:51" s="12" customFormat="1" ht="13.5">
      <c r="B643" s="220"/>
      <c r="C643" s="221"/>
      <c r="D643" s="210" t="s">
        <v>255</v>
      </c>
      <c r="E643" s="232" t="s">
        <v>22</v>
      </c>
      <c r="F643" s="233" t="s">
        <v>1542</v>
      </c>
      <c r="G643" s="221"/>
      <c r="H643" s="234">
        <v>29.24</v>
      </c>
      <c r="I643" s="226"/>
      <c r="J643" s="221"/>
      <c r="K643" s="221"/>
      <c r="L643" s="227"/>
      <c r="M643" s="228"/>
      <c r="N643" s="229"/>
      <c r="O643" s="229"/>
      <c r="P643" s="229"/>
      <c r="Q643" s="229"/>
      <c r="R643" s="229"/>
      <c r="S643" s="229"/>
      <c r="T643" s="230"/>
      <c r="AT643" s="231" t="s">
        <v>255</v>
      </c>
      <c r="AU643" s="231" t="s">
        <v>84</v>
      </c>
      <c r="AV643" s="12" t="s">
        <v>84</v>
      </c>
      <c r="AW643" s="12" t="s">
        <v>39</v>
      </c>
      <c r="AX643" s="12" t="s">
        <v>75</v>
      </c>
      <c r="AY643" s="231" t="s">
        <v>205</v>
      </c>
    </row>
    <row r="644" spans="2:51" s="13" customFormat="1" ht="13.5">
      <c r="B644" s="248"/>
      <c r="C644" s="249"/>
      <c r="D644" s="222" t="s">
        <v>255</v>
      </c>
      <c r="E644" s="250" t="s">
        <v>22</v>
      </c>
      <c r="F644" s="251" t="s">
        <v>568</v>
      </c>
      <c r="G644" s="249"/>
      <c r="H644" s="252">
        <v>1530.16</v>
      </c>
      <c r="I644" s="253"/>
      <c r="J644" s="249"/>
      <c r="K644" s="249"/>
      <c r="L644" s="254"/>
      <c r="M644" s="255"/>
      <c r="N644" s="256"/>
      <c r="O644" s="256"/>
      <c r="P644" s="256"/>
      <c r="Q644" s="256"/>
      <c r="R644" s="256"/>
      <c r="S644" s="256"/>
      <c r="T644" s="257"/>
      <c r="AT644" s="258" t="s">
        <v>255</v>
      </c>
      <c r="AU644" s="258" t="s">
        <v>84</v>
      </c>
      <c r="AV644" s="13" t="s">
        <v>266</v>
      </c>
      <c r="AW644" s="13" t="s">
        <v>39</v>
      </c>
      <c r="AX644" s="13" t="s">
        <v>24</v>
      </c>
      <c r="AY644" s="258" t="s">
        <v>205</v>
      </c>
    </row>
    <row r="645" spans="2:65" s="1" customFormat="1" ht="22.5" customHeight="1">
      <c r="B645" s="40"/>
      <c r="C645" s="238" t="s">
        <v>1543</v>
      </c>
      <c r="D645" s="238" t="s">
        <v>202</v>
      </c>
      <c r="E645" s="239" t="s">
        <v>1544</v>
      </c>
      <c r="F645" s="240" t="s">
        <v>1545</v>
      </c>
      <c r="G645" s="241" t="s">
        <v>494</v>
      </c>
      <c r="H645" s="242">
        <v>1560.763</v>
      </c>
      <c r="I645" s="243"/>
      <c r="J645" s="244">
        <f>ROUND(I645*H645,2)</f>
        <v>0</v>
      </c>
      <c r="K645" s="240" t="s">
        <v>466</v>
      </c>
      <c r="L645" s="245"/>
      <c r="M645" s="246" t="s">
        <v>22</v>
      </c>
      <c r="N645" s="247" t="s">
        <v>46</v>
      </c>
      <c r="O645" s="41"/>
      <c r="P645" s="206">
        <f>O645*H645</f>
        <v>0</v>
      </c>
      <c r="Q645" s="206">
        <v>0.003</v>
      </c>
      <c r="R645" s="206">
        <f>Q645*H645</f>
        <v>4.682289</v>
      </c>
      <c r="S645" s="206">
        <v>0</v>
      </c>
      <c r="T645" s="207">
        <f>S645*H645</f>
        <v>0</v>
      </c>
      <c r="AR645" s="23" t="s">
        <v>402</v>
      </c>
      <c r="AT645" s="23" t="s">
        <v>202</v>
      </c>
      <c r="AU645" s="23" t="s">
        <v>84</v>
      </c>
      <c r="AY645" s="23" t="s">
        <v>205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23" t="s">
        <v>24</v>
      </c>
      <c r="BK645" s="204">
        <f>ROUND(I645*H645,2)</f>
        <v>0</v>
      </c>
      <c r="BL645" s="23" t="s">
        <v>253</v>
      </c>
      <c r="BM645" s="23" t="s">
        <v>1546</v>
      </c>
    </row>
    <row r="646" spans="2:51" s="12" customFormat="1" ht="13.5">
      <c r="B646" s="220"/>
      <c r="C646" s="221"/>
      <c r="D646" s="222" t="s">
        <v>255</v>
      </c>
      <c r="E646" s="221"/>
      <c r="F646" s="224" t="s">
        <v>1547</v>
      </c>
      <c r="G646" s="221"/>
      <c r="H646" s="225">
        <v>1560.763</v>
      </c>
      <c r="I646" s="226"/>
      <c r="J646" s="221"/>
      <c r="K646" s="221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255</v>
      </c>
      <c r="AU646" s="231" t="s">
        <v>84</v>
      </c>
      <c r="AV646" s="12" t="s">
        <v>84</v>
      </c>
      <c r="AW646" s="12" t="s">
        <v>6</v>
      </c>
      <c r="AX646" s="12" t="s">
        <v>24</v>
      </c>
      <c r="AY646" s="231" t="s">
        <v>205</v>
      </c>
    </row>
    <row r="647" spans="2:65" s="1" customFormat="1" ht="22.5" customHeight="1">
      <c r="B647" s="40"/>
      <c r="C647" s="192" t="s">
        <v>1548</v>
      </c>
      <c r="D647" s="192" t="s">
        <v>208</v>
      </c>
      <c r="E647" s="193" t="s">
        <v>1549</v>
      </c>
      <c r="F647" s="194" t="s">
        <v>1550</v>
      </c>
      <c r="G647" s="195" t="s">
        <v>494</v>
      </c>
      <c r="H647" s="196">
        <v>351.75</v>
      </c>
      <c r="I647" s="197"/>
      <c r="J647" s="198">
        <f>ROUND(I647*H647,2)</f>
        <v>0</v>
      </c>
      <c r="K647" s="194" t="s">
        <v>466</v>
      </c>
      <c r="L647" s="60"/>
      <c r="M647" s="199" t="s">
        <v>22</v>
      </c>
      <c r="N647" s="205" t="s">
        <v>46</v>
      </c>
      <c r="O647" s="41"/>
      <c r="P647" s="206">
        <f>O647*H647</f>
        <v>0</v>
      </c>
      <c r="Q647" s="206">
        <v>0.006</v>
      </c>
      <c r="R647" s="206">
        <f>Q647*H647</f>
        <v>2.1105</v>
      </c>
      <c r="S647" s="206">
        <v>0</v>
      </c>
      <c r="T647" s="207">
        <f>S647*H647</f>
        <v>0</v>
      </c>
      <c r="AR647" s="23" t="s">
        <v>253</v>
      </c>
      <c r="AT647" s="23" t="s">
        <v>208</v>
      </c>
      <c r="AU647" s="23" t="s">
        <v>84</v>
      </c>
      <c r="AY647" s="23" t="s">
        <v>205</v>
      </c>
      <c r="BE647" s="204">
        <f>IF(N647="základní",J647,0)</f>
        <v>0</v>
      </c>
      <c r="BF647" s="204">
        <f>IF(N647="snížená",J647,0)</f>
        <v>0</v>
      </c>
      <c r="BG647" s="204">
        <f>IF(N647="zákl. přenesená",J647,0)</f>
        <v>0</v>
      </c>
      <c r="BH647" s="204">
        <f>IF(N647="sníž. přenesená",J647,0)</f>
        <v>0</v>
      </c>
      <c r="BI647" s="204">
        <f>IF(N647="nulová",J647,0)</f>
        <v>0</v>
      </c>
      <c r="BJ647" s="23" t="s">
        <v>24</v>
      </c>
      <c r="BK647" s="204">
        <f>ROUND(I647*H647,2)</f>
        <v>0</v>
      </c>
      <c r="BL647" s="23" t="s">
        <v>253</v>
      </c>
      <c r="BM647" s="23" t="s">
        <v>1551</v>
      </c>
    </row>
    <row r="648" spans="2:51" s="12" customFormat="1" ht="13.5">
      <c r="B648" s="220"/>
      <c r="C648" s="221"/>
      <c r="D648" s="222" t="s">
        <v>255</v>
      </c>
      <c r="E648" s="223" t="s">
        <v>22</v>
      </c>
      <c r="F648" s="224" t="s">
        <v>1552</v>
      </c>
      <c r="G648" s="221"/>
      <c r="H648" s="225">
        <v>351.75</v>
      </c>
      <c r="I648" s="226"/>
      <c r="J648" s="221"/>
      <c r="K648" s="221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255</v>
      </c>
      <c r="AU648" s="231" t="s">
        <v>84</v>
      </c>
      <c r="AV648" s="12" t="s">
        <v>84</v>
      </c>
      <c r="AW648" s="12" t="s">
        <v>39</v>
      </c>
      <c r="AX648" s="12" t="s">
        <v>24</v>
      </c>
      <c r="AY648" s="231" t="s">
        <v>205</v>
      </c>
    </row>
    <row r="649" spans="2:65" s="1" customFormat="1" ht="22.5" customHeight="1">
      <c r="B649" s="40"/>
      <c r="C649" s="238" t="s">
        <v>1553</v>
      </c>
      <c r="D649" s="238" t="s">
        <v>202</v>
      </c>
      <c r="E649" s="239" t="s">
        <v>916</v>
      </c>
      <c r="F649" s="240" t="s">
        <v>917</v>
      </c>
      <c r="G649" s="241" t="s">
        <v>494</v>
      </c>
      <c r="H649" s="242">
        <v>358.785</v>
      </c>
      <c r="I649" s="243"/>
      <c r="J649" s="244">
        <f>ROUND(I649*H649,2)</f>
        <v>0</v>
      </c>
      <c r="K649" s="240" t="s">
        <v>466</v>
      </c>
      <c r="L649" s="245"/>
      <c r="M649" s="246" t="s">
        <v>22</v>
      </c>
      <c r="N649" s="247" t="s">
        <v>46</v>
      </c>
      <c r="O649" s="41"/>
      <c r="P649" s="206">
        <f>O649*H649</f>
        <v>0</v>
      </c>
      <c r="Q649" s="206">
        <v>0.0023</v>
      </c>
      <c r="R649" s="206">
        <f>Q649*H649</f>
        <v>0.8252055</v>
      </c>
      <c r="S649" s="206">
        <v>0</v>
      </c>
      <c r="T649" s="207">
        <f>S649*H649</f>
        <v>0</v>
      </c>
      <c r="AR649" s="23" t="s">
        <v>402</v>
      </c>
      <c r="AT649" s="23" t="s">
        <v>202</v>
      </c>
      <c r="AU649" s="23" t="s">
        <v>84</v>
      </c>
      <c r="AY649" s="23" t="s">
        <v>205</v>
      </c>
      <c r="BE649" s="204">
        <f>IF(N649="základní",J649,0)</f>
        <v>0</v>
      </c>
      <c r="BF649" s="204">
        <f>IF(N649="snížená",J649,0)</f>
        <v>0</v>
      </c>
      <c r="BG649" s="204">
        <f>IF(N649="zákl. přenesená",J649,0)</f>
        <v>0</v>
      </c>
      <c r="BH649" s="204">
        <f>IF(N649="sníž. přenesená",J649,0)</f>
        <v>0</v>
      </c>
      <c r="BI649" s="204">
        <f>IF(N649="nulová",J649,0)</f>
        <v>0</v>
      </c>
      <c r="BJ649" s="23" t="s">
        <v>24</v>
      </c>
      <c r="BK649" s="204">
        <f>ROUND(I649*H649,2)</f>
        <v>0</v>
      </c>
      <c r="BL649" s="23" t="s">
        <v>253</v>
      </c>
      <c r="BM649" s="23" t="s">
        <v>1554</v>
      </c>
    </row>
    <row r="650" spans="2:51" s="12" customFormat="1" ht="13.5">
      <c r="B650" s="220"/>
      <c r="C650" s="221"/>
      <c r="D650" s="222" t="s">
        <v>255</v>
      </c>
      <c r="E650" s="221"/>
      <c r="F650" s="224" t="s">
        <v>1555</v>
      </c>
      <c r="G650" s="221"/>
      <c r="H650" s="225">
        <v>358.785</v>
      </c>
      <c r="I650" s="226"/>
      <c r="J650" s="221"/>
      <c r="K650" s="221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255</v>
      </c>
      <c r="AU650" s="231" t="s">
        <v>84</v>
      </c>
      <c r="AV650" s="12" t="s">
        <v>84</v>
      </c>
      <c r="AW650" s="12" t="s">
        <v>6</v>
      </c>
      <c r="AX650" s="12" t="s">
        <v>24</v>
      </c>
      <c r="AY650" s="231" t="s">
        <v>205</v>
      </c>
    </row>
    <row r="651" spans="2:65" s="1" customFormat="1" ht="22.5" customHeight="1">
      <c r="B651" s="40"/>
      <c r="C651" s="238" t="s">
        <v>1556</v>
      </c>
      <c r="D651" s="238" t="s">
        <v>202</v>
      </c>
      <c r="E651" s="239" t="s">
        <v>884</v>
      </c>
      <c r="F651" s="240" t="s">
        <v>885</v>
      </c>
      <c r="G651" s="241" t="s">
        <v>494</v>
      </c>
      <c r="H651" s="242">
        <v>358.785</v>
      </c>
      <c r="I651" s="243"/>
      <c r="J651" s="244">
        <f>ROUND(I651*H651,2)</f>
        <v>0</v>
      </c>
      <c r="K651" s="240" t="s">
        <v>466</v>
      </c>
      <c r="L651" s="245"/>
      <c r="M651" s="246" t="s">
        <v>22</v>
      </c>
      <c r="N651" s="247" t="s">
        <v>46</v>
      </c>
      <c r="O651" s="41"/>
      <c r="P651" s="206">
        <f>O651*H651</f>
        <v>0</v>
      </c>
      <c r="Q651" s="206">
        <v>0.00115</v>
      </c>
      <c r="R651" s="206">
        <f>Q651*H651</f>
        <v>0.41260275</v>
      </c>
      <c r="S651" s="206">
        <v>0</v>
      </c>
      <c r="T651" s="207">
        <f>S651*H651</f>
        <v>0</v>
      </c>
      <c r="AR651" s="23" t="s">
        <v>402</v>
      </c>
      <c r="AT651" s="23" t="s">
        <v>202</v>
      </c>
      <c r="AU651" s="23" t="s">
        <v>84</v>
      </c>
      <c r="AY651" s="23" t="s">
        <v>205</v>
      </c>
      <c r="BE651" s="204">
        <f>IF(N651="základní",J651,0)</f>
        <v>0</v>
      </c>
      <c r="BF651" s="204">
        <f>IF(N651="snížená",J651,0)</f>
        <v>0</v>
      </c>
      <c r="BG651" s="204">
        <f>IF(N651="zákl. přenesená",J651,0)</f>
        <v>0</v>
      </c>
      <c r="BH651" s="204">
        <f>IF(N651="sníž. přenesená",J651,0)</f>
        <v>0</v>
      </c>
      <c r="BI651" s="204">
        <f>IF(N651="nulová",J651,0)</f>
        <v>0</v>
      </c>
      <c r="BJ651" s="23" t="s">
        <v>24</v>
      </c>
      <c r="BK651" s="204">
        <f>ROUND(I651*H651,2)</f>
        <v>0</v>
      </c>
      <c r="BL651" s="23" t="s">
        <v>253</v>
      </c>
      <c r="BM651" s="23" t="s">
        <v>1557</v>
      </c>
    </row>
    <row r="652" spans="2:51" s="12" customFormat="1" ht="13.5">
      <c r="B652" s="220"/>
      <c r="C652" s="221"/>
      <c r="D652" s="222" t="s">
        <v>255</v>
      </c>
      <c r="E652" s="221"/>
      <c r="F652" s="224" t="s">
        <v>1555</v>
      </c>
      <c r="G652" s="221"/>
      <c r="H652" s="225">
        <v>358.785</v>
      </c>
      <c r="I652" s="226"/>
      <c r="J652" s="221"/>
      <c r="K652" s="221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255</v>
      </c>
      <c r="AU652" s="231" t="s">
        <v>84</v>
      </c>
      <c r="AV652" s="12" t="s">
        <v>84</v>
      </c>
      <c r="AW652" s="12" t="s">
        <v>6</v>
      </c>
      <c r="AX652" s="12" t="s">
        <v>24</v>
      </c>
      <c r="AY652" s="231" t="s">
        <v>205</v>
      </c>
    </row>
    <row r="653" spans="2:65" s="1" customFormat="1" ht="22.5" customHeight="1">
      <c r="B653" s="40"/>
      <c r="C653" s="192" t="s">
        <v>1558</v>
      </c>
      <c r="D653" s="192" t="s">
        <v>208</v>
      </c>
      <c r="E653" s="193" t="s">
        <v>1559</v>
      </c>
      <c r="F653" s="194" t="s">
        <v>1560</v>
      </c>
      <c r="G653" s="195" t="s">
        <v>494</v>
      </c>
      <c r="H653" s="196">
        <v>5526.84</v>
      </c>
      <c r="I653" s="197"/>
      <c r="J653" s="198">
        <f>ROUND(I653*H653,2)</f>
        <v>0</v>
      </c>
      <c r="K653" s="194" t="s">
        <v>466</v>
      </c>
      <c r="L653" s="60"/>
      <c r="M653" s="199" t="s">
        <v>22</v>
      </c>
      <c r="N653" s="205" t="s">
        <v>46</v>
      </c>
      <c r="O653" s="41"/>
      <c r="P653" s="206">
        <f>O653*H653</f>
        <v>0</v>
      </c>
      <c r="Q653" s="206">
        <v>0</v>
      </c>
      <c r="R653" s="206">
        <f>Q653*H653</f>
        <v>0</v>
      </c>
      <c r="S653" s="206">
        <v>0</v>
      </c>
      <c r="T653" s="207">
        <f>S653*H653</f>
        <v>0</v>
      </c>
      <c r="AR653" s="23" t="s">
        <v>253</v>
      </c>
      <c r="AT653" s="23" t="s">
        <v>208</v>
      </c>
      <c r="AU653" s="23" t="s">
        <v>84</v>
      </c>
      <c r="AY653" s="23" t="s">
        <v>205</v>
      </c>
      <c r="BE653" s="204">
        <f>IF(N653="základní",J653,0)</f>
        <v>0</v>
      </c>
      <c r="BF653" s="204">
        <f>IF(N653="snížená",J653,0)</f>
        <v>0</v>
      </c>
      <c r="BG653" s="204">
        <f>IF(N653="zákl. přenesená",J653,0)</f>
        <v>0</v>
      </c>
      <c r="BH653" s="204">
        <f>IF(N653="sníž. přenesená",J653,0)</f>
        <v>0</v>
      </c>
      <c r="BI653" s="204">
        <f>IF(N653="nulová",J653,0)</f>
        <v>0</v>
      </c>
      <c r="BJ653" s="23" t="s">
        <v>24</v>
      </c>
      <c r="BK653" s="204">
        <f>ROUND(I653*H653,2)</f>
        <v>0</v>
      </c>
      <c r="BL653" s="23" t="s">
        <v>253</v>
      </c>
      <c r="BM653" s="23" t="s">
        <v>1561</v>
      </c>
    </row>
    <row r="654" spans="2:51" s="12" customFormat="1" ht="13.5">
      <c r="B654" s="220"/>
      <c r="C654" s="221"/>
      <c r="D654" s="222" t="s">
        <v>255</v>
      </c>
      <c r="E654" s="223" t="s">
        <v>22</v>
      </c>
      <c r="F654" s="224" t="s">
        <v>1562</v>
      </c>
      <c r="G654" s="221"/>
      <c r="H654" s="225">
        <v>5526.84</v>
      </c>
      <c r="I654" s="226"/>
      <c r="J654" s="221"/>
      <c r="K654" s="221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255</v>
      </c>
      <c r="AU654" s="231" t="s">
        <v>84</v>
      </c>
      <c r="AV654" s="12" t="s">
        <v>84</v>
      </c>
      <c r="AW654" s="12" t="s">
        <v>39</v>
      </c>
      <c r="AX654" s="12" t="s">
        <v>24</v>
      </c>
      <c r="AY654" s="231" t="s">
        <v>205</v>
      </c>
    </row>
    <row r="655" spans="2:65" s="1" customFormat="1" ht="22.5" customHeight="1">
      <c r="B655" s="40"/>
      <c r="C655" s="238" t="s">
        <v>1563</v>
      </c>
      <c r="D655" s="238" t="s">
        <v>202</v>
      </c>
      <c r="E655" s="239" t="s">
        <v>1544</v>
      </c>
      <c r="F655" s="240" t="s">
        <v>1545</v>
      </c>
      <c r="G655" s="241" t="s">
        <v>494</v>
      </c>
      <c r="H655" s="242">
        <v>3684.56</v>
      </c>
      <c r="I655" s="243"/>
      <c r="J655" s="244">
        <f>ROUND(I655*H655,2)</f>
        <v>0</v>
      </c>
      <c r="K655" s="240" t="s">
        <v>466</v>
      </c>
      <c r="L655" s="245"/>
      <c r="M655" s="246" t="s">
        <v>22</v>
      </c>
      <c r="N655" s="247" t="s">
        <v>46</v>
      </c>
      <c r="O655" s="41"/>
      <c r="P655" s="206">
        <f>O655*H655</f>
        <v>0</v>
      </c>
      <c r="Q655" s="206">
        <v>0.003</v>
      </c>
      <c r="R655" s="206">
        <f>Q655*H655</f>
        <v>11.05368</v>
      </c>
      <c r="S655" s="206">
        <v>0</v>
      </c>
      <c r="T655" s="207">
        <f>S655*H655</f>
        <v>0</v>
      </c>
      <c r="AR655" s="23" t="s">
        <v>402</v>
      </c>
      <c r="AT655" s="23" t="s">
        <v>202</v>
      </c>
      <c r="AU655" s="23" t="s">
        <v>84</v>
      </c>
      <c r="AY655" s="23" t="s">
        <v>205</v>
      </c>
      <c r="BE655" s="204">
        <f>IF(N655="základní",J655,0)</f>
        <v>0</v>
      </c>
      <c r="BF655" s="204">
        <f>IF(N655="snížená",J655,0)</f>
        <v>0</v>
      </c>
      <c r="BG655" s="204">
        <f>IF(N655="zákl. přenesená",J655,0)</f>
        <v>0</v>
      </c>
      <c r="BH655" s="204">
        <f>IF(N655="sníž. přenesená",J655,0)</f>
        <v>0</v>
      </c>
      <c r="BI655" s="204">
        <f>IF(N655="nulová",J655,0)</f>
        <v>0</v>
      </c>
      <c r="BJ655" s="23" t="s">
        <v>24</v>
      </c>
      <c r="BK655" s="204">
        <f>ROUND(I655*H655,2)</f>
        <v>0</v>
      </c>
      <c r="BL655" s="23" t="s">
        <v>253</v>
      </c>
      <c r="BM655" s="23" t="s">
        <v>1564</v>
      </c>
    </row>
    <row r="656" spans="2:51" s="12" customFormat="1" ht="13.5">
      <c r="B656" s="220"/>
      <c r="C656" s="221"/>
      <c r="D656" s="222" t="s">
        <v>255</v>
      </c>
      <c r="E656" s="223" t="s">
        <v>22</v>
      </c>
      <c r="F656" s="224" t="s">
        <v>1565</v>
      </c>
      <c r="G656" s="221"/>
      <c r="H656" s="225">
        <v>3684.56</v>
      </c>
      <c r="I656" s="226"/>
      <c r="J656" s="221"/>
      <c r="K656" s="221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255</v>
      </c>
      <c r="AU656" s="231" t="s">
        <v>84</v>
      </c>
      <c r="AV656" s="12" t="s">
        <v>84</v>
      </c>
      <c r="AW656" s="12" t="s">
        <v>39</v>
      </c>
      <c r="AX656" s="12" t="s">
        <v>24</v>
      </c>
      <c r="AY656" s="231" t="s">
        <v>205</v>
      </c>
    </row>
    <row r="657" spans="2:65" s="1" customFormat="1" ht="22.5" customHeight="1">
      <c r="B657" s="40"/>
      <c r="C657" s="238" t="s">
        <v>1566</v>
      </c>
      <c r="D657" s="238" t="s">
        <v>202</v>
      </c>
      <c r="E657" s="239" t="s">
        <v>1567</v>
      </c>
      <c r="F657" s="240" t="s">
        <v>1568</v>
      </c>
      <c r="G657" s="241" t="s">
        <v>494</v>
      </c>
      <c r="H657" s="242">
        <v>1879.126</v>
      </c>
      <c r="I657" s="243"/>
      <c r="J657" s="244">
        <f>ROUND(I657*H657,2)</f>
        <v>0</v>
      </c>
      <c r="K657" s="240" t="s">
        <v>466</v>
      </c>
      <c r="L657" s="245"/>
      <c r="M657" s="246" t="s">
        <v>22</v>
      </c>
      <c r="N657" s="247" t="s">
        <v>46</v>
      </c>
      <c r="O657" s="41"/>
      <c r="P657" s="206">
        <f>O657*H657</f>
        <v>0</v>
      </c>
      <c r="Q657" s="206">
        <v>0.0018</v>
      </c>
      <c r="R657" s="206">
        <f>Q657*H657</f>
        <v>3.3824267999999997</v>
      </c>
      <c r="S657" s="206">
        <v>0</v>
      </c>
      <c r="T657" s="207">
        <f>S657*H657</f>
        <v>0</v>
      </c>
      <c r="AR657" s="23" t="s">
        <v>402</v>
      </c>
      <c r="AT657" s="23" t="s">
        <v>202</v>
      </c>
      <c r="AU657" s="23" t="s">
        <v>84</v>
      </c>
      <c r="AY657" s="23" t="s">
        <v>205</v>
      </c>
      <c r="BE657" s="204">
        <f>IF(N657="základní",J657,0)</f>
        <v>0</v>
      </c>
      <c r="BF657" s="204">
        <f>IF(N657="snížená",J657,0)</f>
        <v>0</v>
      </c>
      <c r="BG657" s="204">
        <f>IF(N657="zákl. přenesená",J657,0)</f>
        <v>0</v>
      </c>
      <c r="BH657" s="204">
        <f>IF(N657="sníž. přenesená",J657,0)</f>
        <v>0</v>
      </c>
      <c r="BI657" s="204">
        <f>IF(N657="nulová",J657,0)</f>
        <v>0</v>
      </c>
      <c r="BJ657" s="23" t="s">
        <v>24</v>
      </c>
      <c r="BK657" s="204">
        <f>ROUND(I657*H657,2)</f>
        <v>0</v>
      </c>
      <c r="BL657" s="23" t="s">
        <v>253</v>
      </c>
      <c r="BM657" s="23" t="s">
        <v>1569</v>
      </c>
    </row>
    <row r="658" spans="2:51" s="12" customFormat="1" ht="13.5">
      <c r="B658" s="220"/>
      <c r="C658" s="221"/>
      <c r="D658" s="222" t="s">
        <v>255</v>
      </c>
      <c r="E658" s="223" t="s">
        <v>22</v>
      </c>
      <c r="F658" s="224" t="s">
        <v>1570</v>
      </c>
      <c r="G658" s="221"/>
      <c r="H658" s="225">
        <v>1879.126</v>
      </c>
      <c r="I658" s="226"/>
      <c r="J658" s="221"/>
      <c r="K658" s="221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255</v>
      </c>
      <c r="AU658" s="231" t="s">
        <v>84</v>
      </c>
      <c r="AV658" s="12" t="s">
        <v>84</v>
      </c>
      <c r="AW658" s="12" t="s">
        <v>39</v>
      </c>
      <c r="AX658" s="12" t="s">
        <v>24</v>
      </c>
      <c r="AY658" s="231" t="s">
        <v>205</v>
      </c>
    </row>
    <row r="659" spans="2:65" s="1" customFormat="1" ht="22.5" customHeight="1">
      <c r="B659" s="40"/>
      <c r="C659" s="192" t="s">
        <v>1571</v>
      </c>
      <c r="D659" s="192" t="s">
        <v>208</v>
      </c>
      <c r="E659" s="193" t="s">
        <v>1572</v>
      </c>
      <c r="F659" s="194" t="s">
        <v>1573</v>
      </c>
      <c r="G659" s="195" t="s">
        <v>494</v>
      </c>
      <c r="H659" s="196">
        <v>196.61</v>
      </c>
      <c r="I659" s="197"/>
      <c r="J659" s="198">
        <f>ROUND(I659*H659,2)</f>
        <v>0</v>
      </c>
      <c r="K659" s="194" t="s">
        <v>466</v>
      </c>
      <c r="L659" s="60"/>
      <c r="M659" s="199" t="s">
        <v>22</v>
      </c>
      <c r="N659" s="205" t="s">
        <v>46</v>
      </c>
      <c r="O659" s="41"/>
      <c r="P659" s="206">
        <f>O659*H659</f>
        <v>0</v>
      </c>
      <c r="Q659" s="206">
        <v>0.00154</v>
      </c>
      <c r="R659" s="206">
        <f>Q659*H659</f>
        <v>0.30277940000000003</v>
      </c>
      <c r="S659" s="206">
        <v>0</v>
      </c>
      <c r="T659" s="207">
        <f>S659*H659</f>
        <v>0</v>
      </c>
      <c r="AR659" s="23" t="s">
        <v>253</v>
      </c>
      <c r="AT659" s="23" t="s">
        <v>208</v>
      </c>
      <c r="AU659" s="23" t="s">
        <v>84</v>
      </c>
      <c r="AY659" s="23" t="s">
        <v>205</v>
      </c>
      <c r="BE659" s="204">
        <f>IF(N659="základní",J659,0)</f>
        <v>0</v>
      </c>
      <c r="BF659" s="204">
        <f>IF(N659="snížená",J659,0)</f>
        <v>0</v>
      </c>
      <c r="BG659" s="204">
        <f>IF(N659="zákl. přenesená",J659,0)</f>
        <v>0</v>
      </c>
      <c r="BH659" s="204">
        <f>IF(N659="sníž. přenesená",J659,0)</f>
        <v>0</v>
      </c>
      <c r="BI659" s="204">
        <f>IF(N659="nulová",J659,0)</f>
        <v>0</v>
      </c>
      <c r="BJ659" s="23" t="s">
        <v>24</v>
      </c>
      <c r="BK659" s="204">
        <f>ROUND(I659*H659,2)</f>
        <v>0</v>
      </c>
      <c r="BL659" s="23" t="s">
        <v>253</v>
      </c>
      <c r="BM659" s="23" t="s">
        <v>1574</v>
      </c>
    </row>
    <row r="660" spans="2:51" s="12" customFormat="1" ht="13.5">
      <c r="B660" s="220"/>
      <c r="C660" s="221"/>
      <c r="D660" s="222" t="s">
        <v>255</v>
      </c>
      <c r="E660" s="223" t="s">
        <v>22</v>
      </c>
      <c r="F660" s="224" t="s">
        <v>1575</v>
      </c>
      <c r="G660" s="221"/>
      <c r="H660" s="225">
        <v>196.61</v>
      </c>
      <c r="I660" s="226"/>
      <c r="J660" s="221"/>
      <c r="K660" s="221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255</v>
      </c>
      <c r="AU660" s="231" t="s">
        <v>84</v>
      </c>
      <c r="AV660" s="12" t="s">
        <v>84</v>
      </c>
      <c r="AW660" s="12" t="s">
        <v>39</v>
      </c>
      <c r="AX660" s="12" t="s">
        <v>24</v>
      </c>
      <c r="AY660" s="231" t="s">
        <v>205</v>
      </c>
    </row>
    <row r="661" spans="2:65" s="1" customFormat="1" ht="22.5" customHeight="1">
      <c r="B661" s="40"/>
      <c r="C661" s="238" t="s">
        <v>1576</v>
      </c>
      <c r="D661" s="238" t="s">
        <v>202</v>
      </c>
      <c r="E661" s="239" t="s">
        <v>1577</v>
      </c>
      <c r="F661" s="240" t="s">
        <v>1578</v>
      </c>
      <c r="G661" s="241" t="s">
        <v>494</v>
      </c>
      <c r="H661" s="242">
        <v>216.271</v>
      </c>
      <c r="I661" s="243"/>
      <c r="J661" s="244">
        <f>ROUND(I661*H661,2)</f>
        <v>0</v>
      </c>
      <c r="K661" s="240" t="s">
        <v>466</v>
      </c>
      <c r="L661" s="245"/>
      <c r="M661" s="246" t="s">
        <v>22</v>
      </c>
      <c r="N661" s="247" t="s">
        <v>46</v>
      </c>
      <c r="O661" s="41"/>
      <c r="P661" s="206">
        <f>O661*H661</f>
        <v>0</v>
      </c>
      <c r="Q661" s="206">
        <v>0.0098</v>
      </c>
      <c r="R661" s="206">
        <f>Q661*H661</f>
        <v>2.1194558</v>
      </c>
      <c r="S661" s="206">
        <v>0</v>
      </c>
      <c r="T661" s="207">
        <f>S661*H661</f>
        <v>0</v>
      </c>
      <c r="AR661" s="23" t="s">
        <v>402</v>
      </c>
      <c r="AT661" s="23" t="s">
        <v>202</v>
      </c>
      <c r="AU661" s="23" t="s">
        <v>84</v>
      </c>
      <c r="AY661" s="23" t="s">
        <v>205</v>
      </c>
      <c r="BE661" s="204">
        <f>IF(N661="základní",J661,0)</f>
        <v>0</v>
      </c>
      <c r="BF661" s="204">
        <f>IF(N661="snížená",J661,0)</f>
        <v>0</v>
      </c>
      <c r="BG661" s="204">
        <f>IF(N661="zákl. přenesená",J661,0)</f>
        <v>0</v>
      </c>
      <c r="BH661" s="204">
        <f>IF(N661="sníž. přenesená",J661,0)</f>
        <v>0</v>
      </c>
      <c r="BI661" s="204">
        <f>IF(N661="nulová",J661,0)</f>
        <v>0</v>
      </c>
      <c r="BJ661" s="23" t="s">
        <v>24</v>
      </c>
      <c r="BK661" s="204">
        <f>ROUND(I661*H661,2)</f>
        <v>0</v>
      </c>
      <c r="BL661" s="23" t="s">
        <v>253</v>
      </c>
      <c r="BM661" s="23" t="s">
        <v>1579</v>
      </c>
    </row>
    <row r="662" spans="2:51" s="12" customFormat="1" ht="13.5">
      <c r="B662" s="220"/>
      <c r="C662" s="221"/>
      <c r="D662" s="222" t="s">
        <v>255</v>
      </c>
      <c r="E662" s="221"/>
      <c r="F662" s="224" t="s">
        <v>1580</v>
      </c>
      <c r="G662" s="221"/>
      <c r="H662" s="225">
        <v>216.271</v>
      </c>
      <c r="I662" s="226"/>
      <c r="J662" s="221"/>
      <c r="K662" s="221"/>
      <c r="L662" s="227"/>
      <c r="M662" s="228"/>
      <c r="N662" s="229"/>
      <c r="O662" s="229"/>
      <c r="P662" s="229"/>
      <c r="Q662" s="229"/>
      <c r="R662" s="229"/>
      <c r="S662" s="229"/>
      <c r="T662" s="230"/>
      <c r="AT662" s="231" t="s">
        <v>255</v>
      </c>
      <c r="AU662" s="231" t="s">
        <v>84</v>
      </c>
      <c r="AV662" s="12" t="s">
        <v>84</v>
      </c>
      <c r="AW662" s="12" t="s">
        <v>6</v>
      </c>
      <c r="AX662" s="12" t="s">
        <v>24</v>
      </c>
      <c r="AY662" s="231" t="s">
        <v>205</v>
      </c>
    </row>
    <row r="663" spans="2:65" s="1" customFormat="1" ht="22.5" customHeight="1">
      <c r="B663" s="40"/>
      <c r="C663" s="192" t="s">
        <v>1581</v>
      </c>
      <c r="D663" s="192" t="s">
        <v>208</v>
      </c>
      <c r="E663" s="193" t="s">
        <v>1582</v>
      </c>
      <c r="F663" s="194" t="s">
        <v>1583</v>
      </c>
      <c r="G663" s="195" t="s">
        <v>1453</v>
      </c>
      <c r="H663" s="259"/>
      <c r="I663" s="197"/>
      <c r="J663" s="198">
        <f>ROUND(I663*H663,2)</f>
        <v>0</v>
      </c>
      <c r="K663" s="194" t="s">
        <v>466</v>
      </c>
      <c r="L663" s="60"/>
      <c r="M663" s="199" t="s">
        <v>22</v>
      </c>
      <c r="N663" s="205" t="s">
        <v>46</v>
      </c>
      <c r="O663" s="41"/>
      <c r="P663" s="206">
        <f>O663*H663</f>
        <v>0</v>
      </c>
      <c r="Q663" s="206">
        <v>0</v>
      </c>
      <c r="R663" s="206">
        <f>Q663*H663</f>
        <v>0</v>
      </c>
      <c r="S663" s="206">
        <v>0</v>
      </c>
      <c r="T663" s="207">
        <f>S663*H663</f>
        <v>0</v>
      </c>
      <c r="AR663" s="23" t="s">
        <v>253</v>
      </c>
      <c r="AT663" s="23" t="s">
        <v>208</v>
      </c>
      <c r="AU663" s="23" t="s">
        <v>84</v>
      </c>
      <c r="AY663" s="23" t="s">
        <v>205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3" t="s">
        <v>24</v>
      </c>
      <c r="BK663" s="204">
        <f>ROUND(I663*H663,2)</f>
        <v>0</v>
      </c>
      <c r="BL663" s="23" t="s">
        <v>253</v>
      </c>
      <c r="BM663" s="23" t="s">
        <v>1584</v>
      </c>
    </row>
    <row r="664" spans="2:63" s="10" customFormat="1" ht="29.85" customHeight="1">
      <c r="B664" s="175"/>
      <c r="C664" s="176"/>
      <c r="D664" s="189" t="s">
        <v>74</v>
      </c>
      <c r="E664" s="190" t="s">
        <v>1585</v>
      </c>
      <c r="F664" s="190" t="s">
        <v>1586</v>
      </c>
      <c r="G664" s="176"/>
      <c r="H664" s="176"/>
      <c r="I664" s="179"/>
      <c r="J664" s="191">
        <f>BK664</f>
        <v>0</v>
      </c>
      <c r="K664" s="176"/>
      <c r="L664" s="181"/>
      <c r="M664" s="182"/>
      <c r="N664" s="183"/>
      <c r="O664" s="183"/>
      <c r="P664" s="184">
        <f>SUM(P665:P717)</f>
        <v>0</v>
      </c>
      <c r="Q664" s="183"/>
      <c r="R664" s="184">
        <f>SUM(R665:R717)</f>
        <v>29.669422269999995</v>
      </c>
      <c r="S664" s="183"/>
      <c r="T664" s="185">
        <f>SUM(T665:T717)</f>
        <v>0</v>
      </c>
      <c r="AR664" s="186" t="s">
        <v>84</v>
      </c>
      <c r="AT664" s="187" t="s">
        <v>74</v>
      </c>
      <c r="AU664" s="187" t="s">
        <v>24</v>
      </c>
      <c r="AY664" s="186" t="s">
        <v>205</v>
      </c>
      <c r="BK664" s="188">
        <f>SUM(BK665:BK717)</f>
        <v>0</v>
      </c>
    </row>
    <row r="665" spans="2:65" s="1" customFormat="1" ht="31.5" customHeight="1">
      <c r="B665" s="40"/>
      <c r="C665" s="192" t="s">
        <v>1587</v>
      </c>
      <c r="D665" s="192" t="s">
        <v>208</v>
      </c>
      <c r="E665" s="193" t="s">
        <v>1588</v>
      </c>
      <c r="F665" s="194" t="s">
        <v>1589</v>
      </c>
      <c r="G665" s="195" t="s">
        <v>494</v>
      </c>
      <c r="H665" s="196">
        <v>586.87</v>
      </c>
      <c r="I665" s="197"/>
      <c r="J665" s="198">
        <f>ROUND(I665*H665,2)</f>
        <v>0</v>
      </c>
      <c r="K665" s="194" t="s">
        <v>466</v>
      </c>
      <c r="L665" s="60"/>
      <c r="M665" s="199" t="s">
        <v>22</v>
      </c>
      <c r="N665" s="205" t="s">
        <v>46</v>
      </c>
      <c r="O665" s="41"/>
      <c r="P665" s="206">
        <f>O665*H665</f>
        <v>0</v>
      </c>
      <c r="Q665" s="206">
        <v>0.00547</v>
      </c>
      <c r="R665" s="206">
        <f>Q665*H665</f>
        <v>3.2101789</v>
      </c>
      <c r="S665" s="206">
        <v>0</v>
      </c>
      <c r="T665" s="207">
        <f>S665*H665</f>
        <v>0</v>
      </c>
      <c r="AR665" s="23" t="s">
        <v>253</v>
      </c>
      <c r="AT665" s="23" t="s">
        <v>208</v>
      </c>
      <c r="AU665" s="23" t="s">
        <v>84</v>
      </c>
      <c r="AY665" s="23" t="s">
        <v>205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23" t="s">
        <v>24</v>
      </c>
      <c r="BK665" s="204">
        <f>ROUND(I665*H665,2)</f>
        <v>0</v>
      </c>
      <c r="BL665" s="23" t="s">
        <v>253</v>
      </c>
      <c r="BM665" s="23" t="s">
        <v>1590</v>
      </c>
    </row>
    <row r="666" spans="2:51" s="11" customFormat="1" ht="13.5">
      <c r="B666" s="208"/>
      <c r="C666" s="209"/>
      <c r="D666" s="210" t="s">
        <v>255</v>
      </c>
      <c r="E666" s="211" t="s">
        <v>22</v>
      </c>
      <c r="F666" s="212" t="s">
        <v>1591</v>
      </c>
      <c r="G666" s="209"/>
      <c r="H666" s="213" t="s">
        <v>22</v>
      </c>
      <c r="I666" s="214"/>
      <c r="J666" s="209"/>
      <c r="K666" s="209"/>
      <c r="L666" s="215"/>
      <c r="M666" s="216"/>
      <c r="N666" s="217"/>
      <c r="O666" s="217"/>
      <c r="P666" s="217"/>
      <c r="Q666" s="217"/>
      <c r="R666" s="217"/>
      <c r="S666" s="217"/>
      <c r="T666" s="218"/>
      <c r="AT666" s="219" t="s">
        <v>255</v>
      </c>
      <c r="AU666" s="219" t="s">
        <v>84</v>
      </c>
      <c r="AV666" s="11" t="s">
        <v>24</v>
      </c>
      <c r="AW666" s="11" t="s">
        <v>39</v>
      </c>
      <c r="AX666" s="11" t="s">
        <v>75</v>
      </c>
      <c r="AY666" s="219" t="s">
        <v>205</v>
      </c>
    </row>
    <row r="667" spans="2:51" s="12" customFormat="1" ht="13.5">
      <c r="B667" s="220"/>
      <c r="C667" s="221"/>
      <c r="D667" s="210" t="s">
        <v>255</v>
      </c>
      <c r="E667" s="232" t="s">
        <v>22</v>
      </c>
      <c r="F667" s="233" t="s">
        <v>1592</v>
      </c>
      <c r="G667" s="221"/>
      <c r="H667" s="234">
        <v>62.19</v>
      </c>
      <c r="I667" s="226"/>
      <c r="J667" s="221"/>
      <c r="K667" s="221"/>
      <c r="L667" s="227"/>
      <c r="M667" s="228"/>
      <c r="N667" s="229"/>
      <c r="O667" s="229"/>
      <c r="P667" s="229"/>
      <c r="Q667" s="229"/>
      <c r="R667" s="229"/>
      <c r="S667" s="229"/>
      <c r="T667" s="230"/>
      <c r="AT667" s="231" t="s">
        <v>255</v>
      </c>
      <c r="AU667" s="231" t="s">
        <v>84</v>
      </c>
      <c r="AV667" s="12" t="s">
        <v>84</v>
      </c>
      <c r="AW667" s="12" t="s">
        <v>39</v>
      </c>
      <c r="AX667" s="12" t="s">
        <v>75</v>
      </c>
      <c r="AY667" s="231" t="s">
        <v>205</v>
      </c>
    </row>
    <row r="668" spans="2:51" s="12" customFormat="1" ht="13.5">
      <c r="B668" s="220"/>
      <c r="C668" s="221"/>
      <c r="D668" s="210" t="s">
        <v>255</v>
      </c>
      <c r="E668" s="232" t="s">
        <v>22</v>
      </c>
      <c r="F668" s="233" t="s">
        <v>1593</v>
      </c>
      <c r="G668" s="221"/>
      <c r="H668" s="234">
        <v>72.05</v>
      </c>
      <c r="I668" s="226"/>
      <c r="J668" s="221"/>
      <c r="K668" s="221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255</v>
      </c>
      <c r="AU668" s="231" t="s">
        <v>84</v>
      </c>
      <c r="AV668" s="12" t="s">
        <v>84</v>
      </c>
      <c r="AW668" s="12" t="s">
        <v>39</v>
      </c>
      <c r="AX668" s="12" t="s">
        <v>75</v>
      </c>
      <c r="AY668" s="231" t="s">
        <v>205</v>
      </c>
    </row>
    <row r="669" spans="2:51" s="12" customFormat="1" ht="13.5">
      <c r="B669" s="220"/>
      <c r="C669" s="221"/>
      <c r="D669" s="210" t="s">
        <v>255</v>
      </c>
      <c r="E669" s="232" t="s">
        <v>22</v>
      </c>
      <c r="F669" s="233" t="s">
        <v>1594</v>
      </c>
      <c r="G669" s="221"/>
      <c r="H669" s="234">
        <v>87.53</v>
      </c>
      <c r="I669" s="226"/>
      <c r="J669" s="221"/>
      <c r="K669" s="221"/>
      <c r="L669" s="227"/>
      <c r="M669" s="228"/>
      <c r="N669" s="229"/>
      <c r="O669" s="229"/>
      <c r="P669" s="229"/>
      <c r="Q669" s="229"/>
      <c r="R669" s="229"/>
      <c r="S669" s="229"/>
      <c r="T669" s="230"/>
      <c r="AT669" s="231" t="s">
        <v>255</v>
      </c>
      <c r="AU669" s="231" t="s">
        <v>84</v>
      </c>
      <c r="AV669" s="12" t="s">
        <v>84</v>
      </c>
      <c r="AW669" s="12" t="s">
        <v>39</v>
      </c>
      <c r="AX669" s="12" t="s">
        <v>75</v>
      </c>
      <c r="AY669" s="231" t="s">
        <v>205</v>
      </c>
    </row>
    <row r="670" spans="2:51" s="12" customFormat="1" ht="13.5">
      <c r="B670" s="220"/>
      <c r="C670" s="221"/>
      <c r="D670" s="210" t="s">
        <v>255</v>
      </c>
      <c r="E670" s="232" t="s">
        <v>22</v>
      </c>
      <c r="F670" s="233" t="s">
        <v>1595</v>
      </c>
      <c r="G670" s="221"/>
      <c r="H670" s="234">
        <v>72.08</v>
      </c>
      <c r="I670" s="226"/>
      <c r="J670" s="221"/>
      <c r="K670" s="221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255</v>
      </c>
      <c r="AU670" s="231" t="s">
        <v>84</v>
      </c>
      <c r="AV670" s="12" t="s">
        <v>84</v>
      </c>
      <c r="AW670" s="12" t="s">
        <v>39</v>
      </c>
      <c r="AX670" s="12" t="s">
        <v>75</v>
      </c>
      <c r="AY670" s="231" t="s">
        <v>205</v>
      </c>
    </row>
    <row r="671" spans="2:51" s="12" customFormat="1" ht="13.5">
      <c r="B671" s="220"/>
      <c r="C671" s="221"/>
      <c r="D671" s="210" t="s">
        <v>255</v>
      </c>
      <c r="E671" s="232" t="s">
        <v>22</v>
      </c>
      <c r="F671" s="233" t="s">
        <v>1596</v>
      </c>
      <c r="G671" s="221"/>
      <c r="H671" s="234">
        <v>82.78</v>
      </c>
      <c r="I671" s="226"/>
      <c r="J671" s="221"/>
      <c r="K671" s="221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255</v>
      </c>
      <c r="AU671" s="231" t="s">
        <v>84</v>
      </c>
      <c r="AV671" s="12" t="s">
        <v>84</v>
      </c>
      <c r="AW671" s="12" t="s">
        <v>39</v>
      </c>
      <c r="AX671" s="12" t="s">
        <v>75</v>
      </c>
      <c r="AY671" s="231" t="s">
        <v>205</v>
      </c>
    </row>
    <row r="672" spans="2:51" s="12" customFormat="1" ht="13.5">
      <c r="B672" s="220"/>
      <c r="C672" s="221"/>
      <c r="D672" s="210" t="s">
        <v>255</v>
      </c>
      <c r="E672" s="232" t="s">
        <v>22</v>
      </c>
      <c r="F672" s="233" t="s">
        <v>1597</v>
      </c>
      <c r="G672" s="221"/>
      <c r="H672" s="234">
        <v>156.55</v>
      </c>
      <c r="I672" s="226"/>
      <c r="J672" s="221"/>
      <c r="K672" s="221"/>
      <c r="L672" s="227"/>
      <c r="M672" s="228"/>
      <c r="N672" s="229"/>
      <c r="O672" s="229"/>
      <c r="P672" s="229"/>
      <c r="Q672" s="229"/>
      <c r="R672" s="229"/>
      <c r="S672" s="229"/>
      <c r="T672" s="230"/>
      <c r="AT672" s="231" t="s">
        <v>255</v>
      </c>
      <c r="AU672" s="231" t="s">
        <v>84</v>
      </c>
      <c r="AV672" s="12" t="s">
        <v>84</v>
      </c>
      <c r="AW672" s="12" t="s">
        <v>39</v>
      </c>
      <c r="AX672" s="12" t="s">
        <v>75</v>
      </c>
      <c r="AY672" s="231" t="s">
        <v>205</v>
      </c>
    </row>
    <row r="673" spans="2:51" s="12" customFormat="1" ht="13.5">
      <c r="B673" s="220"/>
      <c r="C673" s="221"/>
      <c r="D673" s="210" t="s">
        <v>255</v>
      </c>
      <c r="E673" s="232" t="s">
        <v>22</v>
      </c>
      <c r="F673" s="233" t="s">
        <v>1598</v>
      </c>
      <c r="G673" s="221"/>
      <c r="H673" s="234">
        <v>41.9</v>
      </c>
      <c r="I673" s="226"/>
      <c r="J673" s="221"/>
      <c r="K673" s="221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255</v>
      </c>
      <c r="AU673" s="231" t="s">
        <v>84</v>
      </c>
      <c r="AV673" s="12" t="s">
        <v>84</v>
      </c>
      <c r="AW673" s="12" t="s">
        <v>39</v>
      </c>
      <c r="AX673" s="12" t="s">
        <v>75</v>
      </c>
      <c r="AY673" s="231" t="s">
        <v>205</v>
      </c>
    </row>
    <row r="674" spans="2:51" s="12" customFormat="1" ht="13.5">
      <c r="B674" s="220"/>
      <c r="C674" s="221"/>
      <c r="D674" s="210" t="s">
        <v>255</v>
      </c>
      <c r="E674" s="232" t="s">
        <v>22</v>
      </c>
      <c r="F674" s="233" t="s">
        <v>1599</v>
      </c>
      <c r="G674" s="221"/>
      <c r="H674" s="234">
        <v>11.79</v>
      </c>
      <c r="I674" s="226"/>
      <c r="J674" s="221"/>
      <c r="K674" s="221"/>
      <c r="L674" s="227"/>
      <c r="M674" s="228"/>
      <c r="N674" s="229"/>
      <c r="O674" s="229"/>
      <c r="P674" s="229"/>
      <c r="Q674" s="229"/>
      <c r="R674" s="229"/>
      <c r="S674" s="229"/>
      <c r="T674" s="230"/>
      <c r="AT674" s="231" t="s">
        <v>255</v>
      </c>
      <c r="AU674" s="231" t="s">
        <v>84</v>
      </c>
      <c r="AV674" s="12" t="s">
        <v>84</v>
      </c>
      <c r="AW674" s="12" t="s">
        <v>39</v>
      </c>
      <c r="AX674" s="12" t="s">
        <v>75</v>
      </c>
      <c r="AY674" s="231" t="s">
        <v>205</v>
      </c>
    </row>
    <row r="675" spans="2:51" s="13" customFormat="1" ht="13.5">
      <c r="B675" s="248"/>
      <c r="C675" s="249"/>
      <c r="D675" s="222" t="s">
        <v>255</v>
      </c>
      <c r="E675" s="250" t="s">
        <v>22</v>
      </c>
      <c r="F675" s="251" t="s">
        <v>568</v>
      </c>
      <c r="G675" s="249"/>
      <c r="H675" s="252">
        <v>586.87</v>
      </c>
      <c r="I675" s="253"/>
      <c r="J675" s="249"/>
      <c r="K675" s="249"/>
      <c r="L675" s="254"/>
      <c r="M675" s="255"/>
      <c r="N675" s="256"/>
      <c r="O675" s="256"/>
      <c r="P675" s="256"/>
      <c r="Q675" s="256"/>
      <c r="R675" s="256"/>
      <c r="S675" s="256"/>
      <c r="T675" s="257"/>
      <c r="AT675" s="258" t="s">
        <v>255</v>
      </c>
      <c r="AU675" s="258" t="s">
        <v>84</v>
      </c>
      <c r="AV675" s="13" t="s">
        <v>266</v>
      </c>
      <c r="AW675" s="13" t="s">
        <v>39</v>
      </c>
      <c r="AX675" s="13" t="s">
        <v>24</v>
      </c>
      <c r="AY675" s="258" t="s">
        <v>205</v>
      </c>
    </row>
    <row r="676" spans="2:65" s="1" customFormat="1" ht="22.5" customHeight="1">
      <c r="B676" s="40"/>
      <c r="C676" s="238" t="s">
        <v>1600</v>
      </c>
      <c r="D676" s="238" t="s">
        <v>202</v>
      </c>
      <c r="E676" s="239" t="s">
        <v>1601</v>
      </c>
      <c r="F676" s="240" t="s">
        <v>1602</v>
      </c>
      <c r="G676" s="241" t="s">
        <v>494</v>
      </c>
      <c r="H676" s="242">
        <v>616.214</v>
      </c>
      <c r="I676" s="243"/>
      <c r="J676" s="244">
        <f>ROUND(I676*H676,2)</f>
        <v>0</v>
      </c>
      <c r="K676" s="240" t="s">
        <v>466</v>
      </c>
      <c r="L676" s="245"/>
      <c r="M676" s="246" t="s">
        <v>22</v>
      </c>
      <c r="N676" s="247" t="s">
        <v>46</v>
      </c>
      <c r="O676" s="41"/>
      <c r="P676" s="206">
        <f>O676*H676</f>
        <v>0</v>
      </c>
      <c r="Q676" s="206">
        <v>0.00261</v>
      </c>
      <c r="R676" s="206">
        <f>Q676*H676</f>
        <v>1.6083185400000002</v>
      </c>
      <c r="S676" s="206">
        <v>0</v>
      </c>
      <c r="T676" s="207">
        <f>S676*H676</f>
        <v>0</v>
      </c>
      <c r="AR676" s="23" t="s">
        <v>402</v>
      </c>
      <c r="AT676" s="23" t="s">
        <v>202</v>
      </c>
      <c r="AU676" s="23" t="s">
        <v>84</v>
      </c>
      <c r="AY676" s="23" t="s">
        <v>205</v>
      </c>
      <c r="BE676" s="204">
        <f>IF(N676="základní",J676,0)</f>
        <v>0</v>
      </c>
      <c r="BF676" s="204">
        <f>IF(N676="snížená",J676,0)</f>
        <v>0</v>
      </c>
      <c r="BG676" s="204">
        <f>IF(N676="zákl. přenesená",J676,0)</f>
        <v>0</v>
      </c>
      <c r="BH676" s="204">
        <f>IF(N676="sníž. přenesená",J676,0)</f>
        <v>0</v>
      </c>
      <c r="BI676" s="204">
        <f>IF(N676="nulová",J676,0)</f>
        <v>0</v>
      </c>
      <c r="BJ676" s="23" t="s">
        <v>24</v>
      </c>
      <c r="BK676" s="204">
        <f>ROUND(I676*H676,2)</f>
        <v>0</v>
      </c>
      <c r="BL676" s="23" t="s">
        <v>253</v>
      </c>
      <c r="BM676" s="23" t="s">
        <v>1603</v>
      </c>
    </row>
    <row r="677" spans="2:51" s="12" customFormat="1" ht="13.5">
      <c r="B677" s="220"/>
      <c r="C677" s="221"/>
      <c r="D677" s="222" t="s">
        <v>255</v>
      </c>
      <c r="E677" s="221"/>
      <c r="F677" s="224" t="s">
        <v>1604</v>
      </c>
      <c r="G677" s="221"/>
      <c r="H677" s="225">
        <v>616.214</v>
      </c>
      <c r="I677" s="226"/>
      <c r="J677" s="221"/>
      <c r="K677" s="221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255</v>
      </c>
      <c r="AU677" s="231" t="s">
        <v>84</v>
      </c>
      <c r="AV677" s="12" t="s">
        <v>84</v>
      </c>
      <c r="AW677" s="12" t="s">
        <v>6</v>
      </c>
      <c r="AX677" s="12" t="s">
        <v>24</v>
      </c>
      <c r="AY677" s="231" t="s">
        <v>205</v>
      </c>
    </row>
    <row r="678" spans="2:65" s="1" customFormat="1" ht="31.5" customHeight="1">
      <c r="B678" s="40"/>
      <c r="C678" s="192" t="s">
        <v>1605</v>
      </c>
      <c r="D678" s="192" t="s">
        <v>208</v>
      </c>
      <c r="E678" s="193" t="s">
        <v>1588</v>
      </c>
      <c r="F678" s="194" t="s">
        <v>1589</v>
      </c>
      <c r="G678" s="195" t="s">
        <v>494</v>
      </c>
      <c r="H678" s="196">
        <v>1175.99</v>
      </c>
      <c r="I678" s="197"/>
      <c r="J678" s="198">
        <f>ROUND(I678*H678,2)</f>
        <v>0</v>
      </c>
      <c r="K678" s="194" t="s">
        <v>466</v>
      </c>
      <c r="L678" s="60"/>
      <c r="M678" s="199" t="s">
        <v>22</v>
      </c>
      <c r="N678" s="205" t="s">
        <v>46</v>
      </c>
      <c r="O678" s="41"/>
      <c r="P678" s="206">
        <f>O678*H678</f>
        <v>0</v>
      </c>
      <c r="Q678" s="206">
        <v>0.00547</v>
      </c>
      <c r="R678" s="206">
        <f>Q678*H678</f>
        <v>6.4326653</v>
      </c>
      <c r="S678" s="206">
        <v>0</v>
      </c>
      <c r="T678" s="207">
        <f>S678*H678</f>
        <v>0</v>
      </c>
      <c r="AR678" s="23" t="s">
        <v>253</v>
      </c>
      <c r="AT678" s="23" t="s">
        <v>208</v>
      </c>
      <c r="AU678" s="23" t="s">
        <v>84</v>
      </c>
      <c r="AY678" s="23" t="s">
        <v>205</v>
      </c>
      <c r="BE678" s="204">
        <f>IF(N678="základní",J678,0)</f>
        <v>0</v>
      </c>
      <c r="BF678" s="204">
        <f>IF(N678="snížená",J678,0)</f>
        <v>0</v>
      </c>
      <c r="BG678" s="204">
        <f>IF(N678="zákl. přenesená",J678,0)</f>
        <v>0</v>
      </c>
      <c r="BH678" s="204">
        <f>IF(N678="sníž. přenesená",J678,0)</f>
        <v>0</v>
      </c>
      <c r="BI678" s="204">
        <f>IF(N678="nulová",J678,0)</f>
        <v>0</v>
      </c>
      <c r="BJ678" s="23" t="s">
        <v>24</v>
      </c>
      <c r="BK678" s="204">
        <f>ROUND(I678*H678,2)</f>
        <v>0</v>
      </c>
      <c r="BL678" s="23" t="s">
        <v>253</v>
      </c>
      <c r="BM678" s="23" t="s">
        <v>1606</v>
      </c>
    </row>
    <row r="679" spans="2:51" s="11" customFormat="1" ht="13.5">
      <c r="B679" s="208"/>
      <c r="C679" s="209"/>
      <c r="D679" s="210" t="s">
        <v>255</v>
      </c>
      <c r="E679" s="211" t="s">
        <v>22</v>
      </c>
      <c r="F679" s="212" t="s">
        <v>1607</v>
      </c>
      <c r="G679" s="209"/>
      <c r="H679" s="213" t="s">
        <v>22</v>
      </c>
      <c r="I679" s="214"/>
      <c r="J679" s="209"/>
      <c r="K679" s="209"/>
      <c r="L679" s="215"/>
      <c r="M679" s="216"/>
      <c r="N679" s="217"/>
      <c r="O679" s="217"/>
      <c r="P679" s="217"/>
      <c r="Q679" s="217"/>
      <c r="R679" s="217"/>
      <c r="S679" s="217"/>
      <c r="T679" s="218"/>
      <c r="AT679" s="219" t="s">
        <v>255</v>
      </c>
      <c r="AU679" s="219" t="s">
        <v>84</v>
      </c>
      <c r="AV679" s="11" t="s">
        <v>24</v>
      </c>
      <c r="AW679" s="11" t="s">
        <v>39</v>
      </c>
      <c r="AX679" s="11" t="s">
        <v>75</v>
      </c>
      <c r="AY679" s="219" t="s">
        <v>205</v>
      </c>
    </row>
    <row r="680" spans="2:51" s="12" customFormat="1" ht="13.5">
      <c r="B680" s="220"/>
      <c r="C680" s="221"/>
      <c r="D680" s="210" t="s">
        <v>255</v>
      </c>
      <c r="E680" s="232" t="s">
        <v>22</v>
      </c>
      <c r="F680" s="233" t="s">
        <v>1608</v>
      </c>
      <c r="G680" s="221"/>
      <c r="H680" s="234">
        <v>886.26</v>
      </c>
      <c r="I680" s="226"/>
      <c r="J680" s="221"/>
      <c r="K680" s="221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255</v>
      </c>
      <c r="AU680" s="231" t="s">
        <v>84</v>
      </c>
      <c r="AV680" s="12" t="s">
        <v>84</v>
      </c>
      <c r="AW680" s="12" t="s">
        <v>39</v>
      </c>
      <c r="AX680" s="12" t="s">
        <v>75</v>
      </c>
      <c r="AY680" s="231" t="s">
        <v>205</v>
      </c>
    </row>
    <row r="681" spans="2:51" s="12" customFormat="1" ht="13.5">
      <c r="B681" s="220"/>
      <c r="C681" s="221"/>
      <c r="D681" s="210" t="s">
        <v>255</v>
      </c>
      <c r="E681" s="232" t="s">
        <v>22</v>
      </c>
      <c r="F681" s="233" t="s">
        <v>1609</v>
      </c>
      <c r="G681" s="221"/>
      <c r="H681" s="234">
        <v>289.73</v>
      </c>
      <c r="I681" s="226"/>
      <c r="J681" s="221"/>
      <c r="K681" s="221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255</v>
      </c>
      <c r="AU681" s="231" t="s">
        <v>84</v>
      </c>
      <c r="AV681" s="12" t="s">
        <v>84</v>
      </c>
      <c r="AW681" s="12" t="s">
        <v>39</v>
      </c>
      <c r="AX681" s="12" t="s">
        <v>75</v>
      </c>
      <c r="AY681" s="231" t="s">
        <v>205</v>
      </c>
    </row>
    <row r="682" spans="2:51" s="13" customFormat="1" ht="13.5">
      <c r="B682" s="248"/>
      <c r="C682" s="249"/>
      <c r="D682" s="222" t="s">
        <v>255</v>
      </c>
      <c r="E682" s="250" t="s">
        <v>22</v>
      </c>
      <c r="F682" s="251" t="s">
        <v>568</v>
      </c>
      <c r="G682" s="249"/>
      <c r="H682" s="252">
        <v>1175.99</v>
      </c>
      <c r="I682" s="253"/>
      <c r="J682" s="249"/>
      <c r="K682" s="249"/>
      <c r="L682" s="254"/>
      <c r="M682" s="255"/>
      <c r="N682" s="256"/>
      <c r="O682" s="256"/>
      <c r="P682" s="256"/>
      <c r="Q682" s="256"/>
      <c r="R682" s="256"/>
      <c r="S682" s="256"/>
      <c r="T682" s="257"/>
      <c r="AT682" s="258" t="s">
        <v>255</v>
      </c>
      <c r="AU682" s="258" t="s">
        <v>84</v>
      </c>
      <c r="AV682" s="13" t="s">
        <v>266</v>
      </c>
      <c r="AW682" s="13" t="s">
        <v>39</v>
      </c>
      <c r="AX682" s="13" t="s">
        <v>24</v>
      </c>
      <c r="AY682" s="258" t="s">
        <v>205</v>
      </c>
    </row>
    <row r="683" spans="2:65" s="1" customFormat="1" ht="22.5" customHeight="1">
      <c r="B683" s="40"/>
      <c r="C683" s="238" t="s">
        <v>1610</v>
      </c>
      <c r="D683" s="238" t="s">
        <v>202</v>
      </c>
      <c r="E683" s="239" t="s">
        <v>1611</v>
      </c>
      <c r="F683" s="240" t="s">
        <v>1612</v>
      </c>
      <c r="G683" s="241" t="s">
        <v>494</v>
      </c>
      <c r="H683" s="242">
        <v>1234.79</v>
      </c>
      <c r="I683" s="243"/>
      <c r="J683" s="244">
        <f>ROUND(I683*H683,2)</f>
        <v>0</v>
      </c>
      <c r="K683" s="240" t="s">
        <v>466</v>
      </c>
      <c r="L683" s="245"/>
      <c r="M683" s="246" t="s">
        <v>22</v>
      </c>
      <c r="N683" s="247" t="s">
        <v>46</v>
      </c>
      <c r="O683" s="41"/>
      <c r="P683" s="206">
        <f>O683*H683</f>
        <v>0</v>
      </c>
      <c r="Q683" s="206">
        <v>0.00733</v>
      </c>
      <c r="R683" s="206">
        <f>Q683*H683</f>
        <v>9.051010699999999</v>
      </c>
      <c r="S683" s="206">
        <v>0</v>
      </c>
      <c r="T683" s="207">
        <f>S683*H683</f>
        <v>0</v>
      </c>
      <c r="AR683" s="23" t="s">
        <v>402</v>
      </c>
      <c r="AT683" s="23" t="s">
        <v>202</v>
      </c>
      <c r="AU683" s="23" t="s">
        <v>84</v>
      </c>
      <c r="AY683" s="23" t="s">
        <v>205</v>
      </c>
      <c r="BE683" s="204">
        <f>IF(N683="základní",J683,0)</f>
        <v>0</v>
      </c>
      <c r="BF683" s="204">
        <f>IF(N683="snížená",J683,0)</f>
        <v>0</v>
      </c>
      <c r="BG683" s="204">
        <f>IF(N683="zákl. přenesená",J683,0)</f>
        <v>0</v>
      </c>
      <c r="BH683" s="204">
        <f>IF(N683="sníž. přenesená",J683,0)</f>
        <v>0</v>
      </c>
      <c r="BI683" s="204">
        <f>IF(N683="nulová",J683,0)</f>
        <v>0</v>
      </c>
      <c r="BJ683" s="23" t="s">
        <v>24</v>
      </c>
      <c r="BK683" s="204">
        <f>ROUND(I683*H683,2)</f>
        <v>0</v>
      </c>
      <c r="BL683" s="23" t="s">
        <v>253</v>
      </c>
      <c r="BM683" s="23" t="s">
        <v>1613</v>
      </c>
    </row>
    <row r="684" spans="2:51" s="12" customFormat="1" ht="13.5">
      <c r="B684" s="220"/>
      <c r="C684" s="221"/>
      <c r="D684" s="222" t="s">
        <v>255</v>
      </c>
      <c r="E684" s="221"/>
      <c r="F684" s="224" t="s">
        <v>1614</v>
      </c>
      <c r="G684" s="221"/>
      <c r="H684" s="225">
        <v>1234.79</v>
      </c>
      <c r="I684" s="226"/>
      <c r="J684" s="221"/>
      <c r="K684" s="221"/>
      <c r="L684" s="227"/>
      <c r="M684" s="228"/>
      <c r="N684" s="229"/>
      <c r="O684" s="229"/>
      <c r="P684" s="229"/>
      <c r="Q684" s="229"/>
      <c r="R684" s="229"/>
      <c r="S684" s="229"/>
      <c r="T684" s="230"/>
      <c r="AT684" s="231" t="s">
        <v>255</v>
      </c>
      <c r="AU684" s="231" t="s">
        <v>84</v>
      </c>
      <c r="AV684" s="12" t="s">
        <v>84</v>
      </c>
      <c r="AW684" s="12" t="s">
        <v>6</v>
      </c>
      <c r="AX684" s="12" t="s">
        <v>24</v>
      </c>
      <c r="AY684" s="231" t="s">
        <v>205</v>
      </c>
    </row>
    <row r="685" spans="2:65" s="1" customFormat="1" ht="31.5" customHeight="1">
      <c r="B685" s="40"/>
      <c r="C685" s="192" t="s">
        <v>1615</v>
      </c>
      <c r="D685" s="192" t="s">
        <v>208</v>
      </c>
      <c r="E685" s="193" t="s">
        <v>1616</v>
      </c>
      <c r="F685" s="194" t="s">
        <v>1617</v>
      </c>
      <c r="G685" s="195" t="s">
        <v>494</v>
      </c>
      <c r="H685" s="196">
        <v>590.65</v>
      </c>
      <c r="I685" s="197"/>
      <c r="J685" s="198">
        <f>ROUND(I685*H685,2)</f>
        <v>0</v>
      </c>
      <c r="K685" s="194" t="s">
        <v>466</v>
      </c>
      <c r="L685" s="60"/>
      <c r="M685" s="199" t="s">
        <v>22</v>
      </c>
      <c r="N685" s="205" t="s">
        <v>46</v>
      </c>
      <c r="O685" s="41"/>
      <c r="P685" s="206">
        <f>O685*H685</f>
        <v>0</v>
      </c>
      <c r="Q685" s="206">
        <v>0.00118</v>
      </c>
      <c r="R685" s="206">
        <f>Q685*H685</f>
        <v>0.696967</v>
      </c>
      <c r="S685" s="206">
        <v>0</v>
      </c>
      <c r="T685" s="207">
        <f>S685*H685</f>
        <v>0</v>
      </c>
      <c r="AR685" s="23" t="s">
        <v>253</v>
      </c>
      <c r="AT685" s="23" t="s">
        <v>208</v>
      </c>
      <c r="AU685" s="23" t="s">
        <v>84</v>
      </c>
      <c r="AY685" s="23" t="s">
        <v>205</v>
      </c>
      <c r="BE685" s="204">
        <f>IF(N685="základní",J685,0)</f>
        <v>0</v>
      </c>
      <c r="BF685" s="204">
        <f>IF(N685="snížená",J685,0)</f>
        <v>0</v>
      </c>
      <c r="BG685" s="204">
        <f>IF(N685="zákl. přenesená",J685,0)</f>
        <v>0</v>
      </c>
      <c r="BH685" s="204">
        <f>IF(N685="sníž. přenesená",J685,0)</f>
        <v>0</v>
      </c>
      <c r="BI685" s="204">
        <f>IF(N685="nulová",J685,0)</f>
        <v>0</v>
      </c>
      <c r="BJ685" s="23" t="s">
        <v>24</v>
      </c>
      <c r="BK685" s="204">
        <f>ROUND(I685*H685,2)</f>
        <v>0</v>
      </c>
      <c r="BL685" s="23" t="s">
        <v>253</v>
      </c>
      <c r="BM685" s="23" t="s">
        <v>1618</v>
      </c>
    </row>
    <row r="686" spans="2:51" s="11" customFormat="1" ht="13.5">
      <c r="B686" s="208"/>
      <c r="C686" s="209"/>
      <c r="D686" s="210" t="s">
        <v>255</v>
      </c>
      <c r="E686" s="211" t="s">
        <v>22</v>
      </c>
      <c r="F686" s="212" t="s">
        <v>1619</v>
      </c>
      <c r="G686" s="209"/>
      <c r="H686" s="213" t="s">
        <v>22</v>
      </c>
      <c r="I686" s="214"/>
      <c r="J686" s="209"/>
      <c r="K686" s="209"/>
      <c r="L686" s="215"/>
      <c r="M686" s="216"/>
      <c r="N686" s="217"/>
      <c r="O686" s="217"/>
      <c r="P686" s="217"/>
      <c r="Q686" s="217"/>
      <c r="R686" s="217"/>
      <c r="S686" s="217"/>
      <c r="T686" s="218"/>
      <c r="AT686" s="219" t="s">
        <v>255</v>
      </c>
      <c r="AU686" s="219" t="s">
        <v>84</v>
      </c>
      <c r="AV686" s="11" t="s">
        <v>24</v>
      </c>
      <c r="AW686" s="11" t="s">
        <v>39</v>
      </c>
      <c r="AX686" s="11" t="s">
        <v>75</v>
      </c>
      <c r="AY686" s="219" t="s">
        <v>205</v>
      </c>
    </row>
    <row r="687" spans="2:51" s="12" customFormat="1" ht="13.5">
      <c r="B687" s="220"/>
      <c r="C687" s="221"/>
      <c r="D687" s="210" t="s">
        <v>255</v>
      </c>
      <c r="E687" s="232" t="s">
        <v>22</v>
      </c>
      <c r="F687" s="233" t="s">
        <v>1620</v>
      </c>
      <c r="G687" s="221"/>
      <c r="H687" s="234">
        <v>187.59</v>
      </c>
      <c r="I687" s="226"/>
      <c r="J687" s="221"/>
      <c r="K687" s="221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255</v>
      </c>
      <c r="AU687" s="231" t="s">
        <v>84</v>
      </c>
      <c r="AV687" s="12" t="s">
        <v>84</v>
      </c>
      <c r="AW687" s="12" t="s">
        <v>39</v>
      </c>
      <c r="AX687" s="12" t="s">
        <v>75</v>
      </c>
      <c r="AY687" s="231" t="s">
        <v>205</v>
      </c>
    </row>
    <row r="688" spans="2:51" s="12" customFormat="1" ht="13.5">
      <c r="B688" s="220"/>
      <c r="C688" s="221"/>
      <c r="D688" s="210" t="s">
        <v>255</v>
      </c>
      <c r="E688" s="232" t="s">
        <v>22</v>
      </c>
      <c r="F688" s="233" t="s">
        <v>1621</v>
      </c>
      <c r="G688" s="221"/>
      <c r="H688" s="234">
        <v>193.98</v>
      </c>
      <c r="I688" s="226"/>
      <c r="J688" s="221"/>
      <c r="K688" s="221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255</v>
      </c>
      <c r="AU688" s="231" t="s">
        <v>84</v>
      </c>
      <c r="AV688" s="12" t="s">
        <v>84</v>
      </c>
      <c r="AW688" s="12" t="s">
        <v>39</v>
      </c>
      <c r="AX688" s="12" t="s">
        <v>75</v>
      </c>
      <c r="AY688" s="231" t="s">
        <v>205</v>
      </c>
    </row>
    <row r="689" spans="2:51" s="12" customFormat="1" ht="13.5">
      <c r="B689" s="220"/>
      <c r="C689" s="221"/>
      <c r="D689" s="210" t="s">
        <v>255</v>
      </c>
      <c r="E689" s="232" t="s">
        <v>22</v>
      </c>
      <c r="F689" s="233" t="s">
        <v>1622</v>
      </c>
      <c r="G689" s="221"/>
      <c r="H689" s="234">
        <v>89.25</v>
      </c>
      <c r="I689" s="226"/>
      <c r="J689" s="221"/>
      <c r="K689" s="221"/>
      <c r="L689" s="227"/>
      <c r="M689" s="228"/>
      <c r="N689" s="229"/>
      <c r="O689" s="229"/>
      <c r="P689" s="229"/>
      <c r="Q689" s="229"/>
      <c r="R689" s="229"/>
      <c r="S689" s="229"/>
      <c r="T689" s="230"/>
      <c r="AT689" s="231" t="s">
        <v>255</v>
      </c>
      <c r="AU689" s="231" t="s">
        <v>84</v>
      </c>
      <c r="AV689" s="12" t="s">
        <v>84</v>
      </c>
      <c r="AW689" s="12" t="s">
        <v>39</v>
      </c>
      <c r="AX689" s="12" t="s">
        <v>75</v>
      </c>
      <c r="AY689" s="231" t="s">
        <v>205</v>
      </c>
    </row>
    <row r="690" spans="2:51" s="12" customFormat="1" ht="13.5">
      <c r="B690" s="220"/>
      <c r="C690" s="221"/>
      <c r="D690" s="210" t="s">
        <v>255</v>
      </c>
      <c r="E690" s="232" t="s">
        <v>22</v>
      </c>
      <c r="F690" s="233" t="s">
        <v>1623</v>
      </c>
      <c r="G690" s="221"/>
      <c r="H690" s="234">
        <v>119.83</v>
      </c>
      <c r="I690" s="226"/>
      <c r="J690" s="221"/>
      <c r="K690" s="221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255</v>
      </c>
      <c r="AU690" s="231" t="s">
        <v>84</v>
      </c>
      <c r="AV690" s="12" t="s">
        <v>84</v>
      </c>
      <c r="AW690" s="12" t="s">
        <v>39</v>
      </c>
      <c r="AX690" s="12" t="s">
        <v>75</v>
      </c>
      <c r="AY690" s="231" t="s">
        <v>205</v>
      </c>
    </row>
    <row r="691" spans="2:51" s="13" customFormat="1" ht="13.5">
      <c r="B691" s="248"/>
      <c r="C691" s="249"/>
      <c r="D691" s="222" t="s">
        <v>255</v>
      </c>
      <c r="E691" s="250" t="s">
        <v>22</v>
      </c>
      <c r="F691" s="251" t="s">
        <v>568</v>
      </c>
      <c r="G691" s="249"/>
      <c r="H691" s="252">
        <v>590.65</v>
      </c>
      <c r="I691" s="253"/>
      <c r="J691" s="249"/>
      <c r="K691" s="249"/>
      <c r="L691" s="254"/>
      <c r="M691" s="255"/>
      <c r="N691" s="256"/>
      <c r="O691" s="256"/>
      <c r="P691" s="256"/>
      <c r="Q691" s="256"/>
      <c r="R691" s="256"/>
      <c r="S691" s="256"/>
      <c r="T691" s="257"/>
      <c r="AT691" s="258" t="s">
        <v>255</v>
      </c>
      <c r="AU691" s="258" t="s">
        <v>84</v>
      </c>
      <c r="AV691" s="13" t="s">
        <v>266</v>
      </c>
      <c r="AW691" s="13" t="s">
        <v>39</v>
      </c>
      <c r="AX691" s="13" t="s">
        <v>24</v>
      </c>
      <c r="AY691" s="258" t="s">
        <v>205</v>
      </c>
    </row>
    <row r="692" spans="2:65" s="1" customFormat="1" ht="22.5" customHeight="1">
      <c r="B692" s="40"/>
      <c r="C692" s="238" t="s">
        <v>1624</v>
      </c>
      <c r="D692" s="238" t="s">
        <v>202</v>
      </c>
      <c r="E692" s="239" t="s">
        <v>1625</v>
      </c>
      <c r="F692" s="240" t="s">
        <v>1626</v>
      </c>
      <c r="G692" s="241" t="s">
        <v>494</v>
      </c>
      <c r="H692" s="242">
        <v>620.183</v>
      </c>
      <c r="I692" s="243"/>
      <c r="J692" s="244">
        <f>ROUND(I692*H692,2)</f>
        <v>0</v>
      </c>
      <c r="K692" s="240" t="s">
        <v>466</v>
      </c>
      <c r="L692" s="245"/>
      <c r="M692" s="246" t="s">
        <v>22</v>
      </c>
      <c r="N692" s="247" t="s">
        <v>46</v>
      </c>
      <c r="O692" s="41"/>
      <c r="P692" s="206">
        <f>O692*H692</f>
        <v>0</v>
      </c>
      <c r="Q692" s="206">
        <v>0.0044</v>
      </c>
      <c r="R692" s="206">
        <f>Q692*H692</f>
        <v>2.7288052</v>
      </c>
      <c r="S692" s="206">
        <v>0</v>
      </c>
      <c r="T692" s="207">
        <f>S692*H692</f>
        <v>0</v>
      </c>
      <c r="AR692" s="23" t="s">
        <v>402</v>
      </c>
      <c r="AT692" s="23" t="s">
        <v>202</v>
      </c>
      <c r="AU692" s="23" t="s">
        <v>84</v>
      </c>
      <c r="AY692" s="23" t="s">
        <v>205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23" t="s">
        <v>24</v>
      </c>
      <c r="BK692" s="204">
        <f>ROUND(I692*H692,2)</f>
        <v>0</v>
      </c>
      <c r="BL692" s="23" t="s">
        <v>253</v>
      </c>
      <c r="BM692" s="23" t="s">
        <v>1627</v>
      </c>
    </row>
    <row r="693" spans="2:51" s="12" customFormat="1" ht="13.5">
      <c r="B693" s="220"/>
      <c r="C693" s="221"/>
      <c r="D693" s="222" t="s">
        <v>255</v>
      </c>
      <c r="E693" s="221"/>
      <c r="F693" s="224" t="s">
        <v>1628</v>
      </c>
      <c r="G693" s="221"/>
      <c r="H693" s="225">
        <v>620.183</v>
      </c>
      <c r="I693" s="226"/>
      <c r="J693" s="221"/>
      <c r="K693" s="221"/>
      <c r="L693" s="227"/>
      <c r="M693" s="228"/>
      <c r="N693" s="229"/>
      <c r="O693" s="229"/>
      <c r="P693" s="229"/>
      <c r="Q693" s="229"/>
      <c r="R693" s="229"/>
      <c r="S693" s="229"/>
      <c r="T693" s="230"/>
      <c r="AT693" s="231" t="s">
        <v>255</v>
      </c>
      <c r="AU693" s="231" t="s">
        <v>84</v>
      </c>
      <c r="AV693" s="12" t="s">
        <v>84</v>
      </c>
      <c r="AW693" s="12" t="s">
        <v>6</v>
      </c>
      <c r="AX693" s="12" t="s">
        <v>24</v>
      </c>
      <c r="AY693" s="231" t="s">
        <v>205</v>
      </c>
    </row>
    <row r="694" spans="2:65" s="1" customFormat="1" ht="31.5" customHeight="1">
      <c r="B694" s="40"/>
      <c r="C694" s="192" t="s">
        <v>1629</v>
      </c>
      <c r="D694" s="192" t="s">
        <v>208</v>
      </c>
      <c r="E694" s="193" t="s">
        <v>1630</v>
      </c>
      <c r="F694" s="194" t="s">
        <v>1631</v>
      </c>
      <c r="G694" s="195" t="s">
        <v>494</v>
      </c>
      <c r="H694" s="196">
        <v>107.19</v>
      </c>
      <c r="I694" s="197"/>
      <c r="J694" s="198">
        <f>ROUND(I694*H694,2)</f>
        <v>0</v>
      </c>
      <c r="K694" s="194" t="s">
        <v>466</v>
      </c>
      <c r="L694" s="60"/>
      <c r="M694" s="199" t="s">
        <v>22</v>
      </c>
      <c r="N694" s="205" t="s">
        <v>46</v>
      </c>
      <c r="O694" s="41"/>
      <c r="P694" s="206">
        <f>O694*H694</f>
        <v>0</v>
      </c>
      <c r="Q694" s="206">
        <v>0.00132</v>
      </c>
      <c r="R694" s="206">
        <f>Q694*H694</f>
        <v>0.1414908</v>
      </c>
      <c r="S694" s="206">
        <v>0</v>
      </c>
      <c r="T694" s="207">
        <f>S694*H694</f>
        <v>0</v>
      </c>
      <c r="AR694" s="23" t="s">
        <v>253</v>
      </c>
      <c r="AT694" s="23" t="s">
        <v>208</v>
      </c>
      <c r="AU694" s="23" t="s">
        <v>84</v>
      </c>
      <c r="AY694" s="23" t="s">
        <v>205</v>
      </c>
      <c r="BE694" s="204">
        <f>IF(N694="základní",J694,0)</f>
        <v>0</v>
      </c>
      <c r="BF694" s="204">
        <f>IF(N694="snížená",J694,0)</f>
        <v>0</v>
      </c>
      <c r="BG694" s="204">
        <f>IF(N694="zákl. přenesená",J694,0)</f>
        <v>0</v>
      </c>
      <c r="BH694" s="204">
        <f>IF(N694="sníž. přenesená",J694,0)</f>
        <v>0</v>
      </c>
      <c r="BI694" s="204">
        <f>IF(N694="nulová",J694,0)</f>
        <v>0</v>
      </c>
      <c r="BJ694" s="23" t="s">
        <v>24</v>
      </c>
      <c r="BK694" s="204">
        <f>ROUND(I694*H694,2)</f>
        <v>0</v>
      </c>
      <c r="BL694" s="23" t="s">
        <v>253</v>
      </c>
      <c r="BM694" s="23" t="s">
        <v>1632</v>
      </c>
    </row>
    <row r="695" spans="2:51" s="11" customFormat="1" ht="13.5">
      <c r="B695" s="208"/>
      <c r="C695" s="209"/>
      <c r="D695" s="210" t="s">
        <v>255</v>
      </c>
      <c r="E695" s="211" t="s">
        <v>22</v>
      </c>
      <c r="F695" s="212" t="s">
        <v>1633</v>
      </c>
      <c r="G695" s="209"/>
      <c r="H695" s="213" t="s">
        <v>22</v>
      </c>
      <c r="I695" s="214"/>
      <c r="J695" s="209"/>
      <c r="K695" s="209"/>
      <c r="L695" s="215"/>
      <c r="M695" s="216"/>
      <c r="N695" s="217"/>
      <c r="O695" s="217"/>
      <c r="P695" s="217"/>
      <c r="Q695" s="217"/>
      <c r="R695" s="217"/>
      <c r="S695" s="217"/>
      <c r="T695" s="218"/>
      <c r="AT695" s="219" t="s">
        <v>255</v>
      </c>
      <c r="AU695" s="219" t="s">
        <v>84</v>
      </c>
      <c r="AV695" s="11" t="s">
        <v>24</v>
      </c>
      <c r="AW695" s="11" t="s">
        <v>39</v>
      </c>
      <c r="AX695" s="11" t="s">
        <v>75</v>
      </c>
      <c r="AY695" s="219" t="s">
        <v>205</v>
      </c>
    </row>
    <row r="696" spans="2:51" s="12" customFormat="1" ht="13.5">
      <c r="B696" s="220"/>
      <c r="C696" s="221"/>
      <c r="D696" s="222" t="s">
        <v>255</v>
      </c>
      <c r="E696" s="223" t="s">
        <v>22</v>
      </c>
      <c r="F696" s="224" t="s">
        <v>1634</v>
      </c>
      <c r="G696" s="221"/>
      <c r="H696" s="225">
        <v>107.19</v>
      </c>
      <c r="I696" s="226"/>
      <c r="J696" s="221"/>
      <c r="K696" s="221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255</v>
      </c>
      <c r="AU696" s="231" t="s">
        <v>84</v>
      </c>
      <c r="AV696" s="12" t="s">
        <v>84</v>
      </c>
      <c r="AW696" s="12" t="s">
        <v>39</v>
      </c>
      <c r="AX696" s="12" t="s">
        <v>24</v>
      </c>
      <c r="AY696" s="231" t="s">
        <v>205</v>
      </c>
    </row>
    <row r="697" spans="2:65" s="1" customFormat="1" ht="22.5" customHeight="1">
      <c r="B697" s="40"/>
      <c r="C697" s="238" t="s">
        <v>1635</v>
      </c>
      <c r="D697" s="238" t="s">
        <v>202</v>
      </c>
      <c r="E697" s="239" t="s">
        <v>1636</v>
      </c>
      <c r="F697" s="240" t="s">
        <v>1637</v>
      </c>
      <c r="G697" s="241" t="s">
        <v>494</v>
      </c>
      <c r="H697" s="242">
        <v>112.55</v>
      </c>
      <c r="I697" s="243"/>
      <c r="J697" s="244">
        <f>ROUND(I697*H697,2)</f>
        <v>0</v>
      </c>
      <c r="K697" s="240" t="s">
        <v>466</v>
      </c>
      <c r="L697" s="245"/>
      <c r="M697" s="246" t="s">
        <v>22</v>
      </c>
      <c r="N697" s="247" t="s">
        <v>46</v>
      </c>
      <c r="O697" s="41"/>
      <c r="P697" s="206">
        <f>O697*H697</f>
        <v>0</v>
      </c>
      <c r="Q697" s="206">
        <v>0.0022</v>
      </c>
      <c r="R697" s="206">
        <f>Q697*H697</f>
        <v>0.24761</v>
      </c>
      <c r="S697" s="206">
        <v>0</v>
      </c>
      <c r="T697" s="207">
        <f>S697*H697</f>
        <v>0</v>
      </c>
      <c r="AR697" s="23" t="s">
        <v>402</v>
      </c>
      <c r="AT697" s="23" t="s">
        <v>202</v>
      </c>
      <c r="AU697" s="23" t="s">
        <v>84</v>
      </c>
      <c r="AY697" s="23" t="s">
        <v>205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3" t="s">
        <v>24</v>
      </c>
      <c r="BK697" s="204">
        <f>ROUND(I697*H697,2)</f>
        <v>0</v>
      </c>
      <c r="BL697" s="23" t="s">
        <v>253</v>
      </c>
      <c r="BM697" s="23" t="s">
        <v>1638</v>
      </c>
    </row>
    <row r="698" spans="2:51" s="12" customFormat="1" ht="13.5">
      <c r="B698" s="220"/>
      <c r="C698" s="221"/>
      <c r="D698" s="222" t="s">
        <v>255</v>
      </c>
      <c r="E698" s="221"/>
      <c r="F698" s="224" t="s">
        <v>1639</v>
      </c>
      <c r="G698" s="221"/>
      <c r="H698" s="225">
        <v>112.55</v>
      </c>
      <c r="I698" s="226"/>
      <c r="J698" s="221"/>
      <c r="K698" s="221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255</v>
      </c>
      <c r="AU698" s="231" t="s">
        <v>84</v>
      </c>
      <c r="AV698" s="12" t="s">
        <v>84</v>
      </c>
      <c r="AW698" s="12" t="s">
        <v>6</v>
      </c>
      <c r="AX698" s="12" t="s">
        <v>24</v>
      </c>
      <c r="AY698" s="231" t="s">
        <v>205</v>
      </c>
    </row>
    <row r="699" spans="2:65" s="1" customFormat="1" ht="22.5" customHeight="1">
      <c r="B699" s="40"/>
      <c r="C699" s="192" t="s">
        <v>1640</v>
      </c>
      <c r="D699" s="192" t="s">
        <v>208</v>
      </c>
      <c r="E699" s="193" t="s">
        <v>1641</v>
      </c>
      <c r="F699" s="194" t="s">
        <v>1642</v>
      </c>
      <c r="G699" s="195" t="s">
        <v>514</v>
      </c>
      <c r="H699" s="196">
        <v>409</v>
      </c>
      <c r="I699" s="197"/>
      <c r="J699" s="198">
        <f>ROUND(I699*H699,2)</f>
        <v>0</v>
      </c>
      <c r="K699" s="194" t="s">
        <v>466</v>
      </c>
      <c r="L699" s="60"/>
      <c r="M699" s="199" t="s">
        <v>22</v>
      </c>
      <c r="N699" s="205" t="s">
        <v>46</v>
      </c>
      <c r="O699" s="41"/>
      <c r="P699" s="206">
        <f>O699*H699</f>
        <v>0</v>
      </c>
      <c r="Q699" s="206">
        <v>0.00016</v>
      </c>
      <c r="R699" s="206">
        <f>Q699*H699</f>
        <v>0.06544000000000001</v>
      </c>
      <c r="S699" s="206">
        <v>0</v>
      </c>
      <c r="T699" s="207">
        <f>S699*H699</f>
        <v>0</v>
      </c>
      <c r="AR699" s="23" t="s">
        <v>253</v>
      </c>
      <c r="AT699" s="23" t="s">
        <v>208</v>
      </c>
      <c r="AU699" s="23" t="s">
        <v>84</v>
      </c>
      <c r="AY699" s="23" t="s">
        <v>205</v>
      </c>
      <c r="BE699" s="204">
        <f>IF(N699="základní",J699,0)</f>
        <v>0</v>
      </c>
      <c r="BF699" s="204">
        <f>IF(N699="snížená",J699,0)</f>
        <v>0</v>
      </c>
      <c r="BG699" s="204">
        <f>IF(N699="zákl. přenesená",J699,0)</f>
        <v>0</v>
      </c>
      <c r="BH699" s="204">
        <f>IF(N699="sníž. přenesená",J699,0)</f>
        <v>0</v>
      </c>
      <c r="BI699" s="204">
        <f>IF(N699="nulová",J699,0)</f>
        <v>0</v>
      </c>
      <c r="BJ699" s="23" t="s">
        <v>24</v>
      </c>
      <c r="BK699" s="204">
        <f>ROUND(I699*H699,2)</f>
        <v>0</v>
      </c>
      <c r="BL699" s="23" t="s">
        <v>253</v>
      </c>
      <c r="BM699" s="23" t="s">
        <v>1643</v>
      </c>
    </row>
    <row r="700" spans="2:51" s="11" customFormat="1" ht="13.5">
      <c r="B700" s="208"/>
      <c r="C700" s="209"/>
      <c r="D700" s="210" t="s">
        <v>255</v>
      </c>
      <c r="E700" s="211" t="s">
        <v>22</v>
      </c>
      <c r="F700" s="212" t="s">
        <v>1644</v>
      </c>
      <c r="G700" s="209"/>
      <c r="H700" s="213" t="s">
        <v>22</v>
      </c>
      <c r="I700" s="214"/>
      <c r="J700" s="209"/>
      <c r="K700" s="209"/>
      <c r="L700" s="215"/>
      <c r="M700" s="216"/>
      <c r="N700" s="217"/>
      <c r="O700" s="217"/>
      <c r="P700" s="217"/>
      <c r="Q700" s="217"/>
      <c r="R700" s="217"/>
      <c r="S700" s="217"/>
      <c r="T700" s="218"/>
      <c r="AT700" s="219" t="s">
        <v>255</v>
      </c>
      <c r="AU700" s="219" t="s">
        <v>84</v>
      </c>
      <c r="AV700" s="11" t="s">
        <v>24</v>
      </c>
      <c r="AW700" s="11" t="s">
        <v>39</v>
      </c>
      <c r="AX700" s="11" t="s">
        <v>75</v>
      </c>
      <c r="AY700" s="219" t="s">
        <v>205</v>
      </c>
    </row>
    <row r="701" spans="2:51" s="12" customFormat="1" ht="13.5">
      <c r="B701" s="220"/>
      <c r="C701" s="221"/>
      <c r="D701" s="222" t="s">
        <v>255</v>
      </c>
      <c r="E701" s="223" t="s">
        <v>22</v>
      </c>
      <c r="F701" s="224" t="s">
        <v>1645</v>
      </c>
      <c r="G701" s="221"/>
      <c r="H701" s="225">
        <v>409</v>
      </c>
      <c r="I701" s="226"/>
      <c r="J701" s="221"/>
      <c r="K701" s="221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255</v>
      </c>
      <c r="AU701" s="231" t="s">
        <v>84</v>
      </c>
      <c r="AV701" s="12" t="s">
        <v>84</v>
      </c>
      <c r="AW701" s="12" t="s">
        <v>39</v>
      </c>
      <c r="AX701" s="12" t="s">
        <v>24</v>
      </c>
      <c r="AY701" s="231" t="s">
        <v>205</v>
      </c>
    </row>
    <row r="702" spans="2:65" s="1" customFormat="1" ht="22.5" customHeight="1">
      <c r="B702" s="40"/>
      <c r="C702" s="238" t="s">
        <v>1646</v>
      </c>
      <c r="D702" s="238" t="s">
        <v>202</v>
      </c>
      <c r="E702" s="239" t="s">
        <v>1647</v>
      </c>
      <c r="F702" s="240" t="s">
        <v>1648</v>
      </c>
      <c r="G702" s="241" t="s">
        <v>514</v>
      </c>
      <c r="H702" s="242">
        <v>409</v>
      </c>
      <c r="I702" s="243"/>
      <c r="J702" s="244">
        <f>ROUND(I702*H702,2)</f>
        <v>0</v>
      </c>
      <c r="K702" s="240" t="s">
        <v>466</v>
      </c>
      <c r="L702" s="245"/>
      <c r="M702" s="246" t="s">
        <v>22</v>
      </c>
      <c r="N702" s="247" t="s">
        <v>46</v>
      </c>
      <c r="O702" s="41"/>
      <c r="P702" s="206">
        <f>O702*H702</f>
        <v>0</v>
      </c>
      <c r="Q702" s="206">
        <v>0.00575</v>
      </c>
      <c r="R702" s="206">
        <f>Q702*H702</f>
        <v>2.35175</v>
      </c>
      <c r="S702" s="206">
        <v>0</v>
      </c>
      <c r="T702" s="207">
        <f>S702*H702</f>
        <v>0</v>
      </c>
      <c r="AR702" s="23" t="s">
        <v>402</v>
      </c>
      <c r="AT702" s="23" t="s">
        <v>202</v>
      </c>
      <c r="AU702" s="23" t="s">
        <v>84</v>
      </c>
      <c r="AY702" s="23" t="s">
        <v>205</v>
      </c>
      <c r="BE702" s="204">
        <f>IF(N702="základní",J702,0)</f>
        <v>0</v>
      </c>
      <c r="BF702" s="204">
        <f>IF(N702="snížená",J702,0)</f>
        <v>0</v>
      </c>
      <c r="BG702" s="204">
        <f>IF(N702="zákl. přenesená",J702,0)</f>
        <v>0</v>
      </c>
      <c r="BH702" s="204">
        <f>IF(N702="sníž. přenesená",J702,0)</f>
        <v>0</v>
      </c>
      <c r="BI702" s="204">
        <f>IF(N702="nulová",J702,0)</f>
        <v>0</v>
      </c>
      <c r="BJ702" s="23" t="s">
        <v>24</v>
      </c>
      <c r="BK702" s="204">
        <f>ROUND(I702*H702,2)</f>
        <v>0</v>
      </c>
      <c r="BL702" s="23" t="s">
        <v>253</v>
      </c>
      <c r="BM702" s="23" t="s">
        <v>1649</v>
      </c>
    </row>
    <row r="703" spans="2:65" s="1" customFormat="1" ht="22.5" customHeight="1">
      <c r="B703" s="40"/>
      <c r="C703" s="192" t="s">
        <v>1650</v>
      </c>
      <c r="D703" s="192" t="s">
        <v>208</v>
      </c>
      <c r="E703" s="193" t="s">
        <v>1651</v>
      </c>
      <c r="F703" s="194" t="s">
        <v>1652</v>
      </c>
      <c r="G703" s="195" t="s">
        <v>494</v>
      </c>
      <c r="H703" s="196">
        <v>567.693</v>
      </c>
      <c r="I703" s="197"/>
      <c r="J703" s="198">
        <f>ROUND(I703*H703,2)</f>
        <v>0</v>
      </c>
      <c r="K703" s="194" t="s">
        <v>466</v>
      </c>
      <c r="L703" s="60"/>
      <c r="M703" s="199" t="s">
        <v>22</v>
      </c>
      <c r="N703" s="205" t="s">
        <v>46</v>
      </c>
      <c r="O703" s="41"/>
      <c r="P703" s="206">
        <f>O703*H703</f>
        <v>0</v>
      </c>
      <c r="Q703" s="206">
        <v>0.00091</v>
      </c>
      <c r="R703" s="206">
        <f>Q703*H703</f>
        <v>0.51660063</v>
      </c>
      <c r="S703" s="206">
        <v>0</v>
      </c>
      <c r="T703" s="207">
        <f>S703*H703</f>
        <v>0</v>
      </c>
      <c r="AR703" s="23" t="s">
        <v>253</v>
      </c>
      <c r="AT703" s="23" t="s">
        <v>208</v>
      </c>
      <c r="AU703" s="23" t="s">
        <v>84</v>
      </c>
      <c r="AY703" s="23" t="s">
        <v>205</v>
      </c>
      <c r="BE703" s="204">
        <f>IF(N703="základní",J703,0)</f>
        <v>0</v>
      </c>
      <c r="BF703" s="204">
        <f>IF(N703="snížená",J703,0)</f>
        <v>0</v>
      </c>
      <c r="BG703" s="204">
        <f>IF(N703="zákl. přenesená",J703,0)</f>
        <v>0</v>
      </c>
      <c r="BH703" s="204">
        <f>IF(N703="sníž. přenesená",J703,0)</f>
        <v>0</v>
      </c>
      <c r="BI703" s="204">
        <f>IF(N703="nulová",J703,0)</f>
        <v>0</v>
      </c>
      <c r="BJ703" s="23" t="s">
        <v>24</v>
      </c>
      <c r="BK703" s="204">
        <f>ROUND(I703*H703,2)</f>
        <v>0</v>
      </c>
      <c r="BL703" s="23" t="s">
        <v>253</v>
      </c>
      <c r="BM703" s="23" t="s">
        <v>1653</v>
      </c>
    </row>
    <row r="704" spans="2:51" s="11" customFormat="1" ht="13.5">
      <c r="B704" s="208"/>
      <c r="C704" s="209"/>
      <c r="D704" s="210" t="s">
        <v>255</v>
      </c>
      <c r="E704" s="211" t="s">
        <v>22</v>
      </c>
      <c r="F704" s="212" t="s">
        <v>1654</v>
      </c>
      <c r="G704" s="209"/>
      <c r="H704" s="213" t="s">
        <v>22</v>
      </c>
      <c r="I704" s="214"/>
      <c r="J704" s="209"/>
      <c r="K704" s="209"/>
      <c r="L704" s="215"/>
      <c r="M704" s="216"/>
      <c r="N704" s="217"/>
      <c r="O704" s="217"/>
      <c r="P704" s="217"/>
      <c r="Q704" s="217"/>
      <c r="R704" s="217"/>
      <c r="S704" s="217"/>
      <c r="T704" s="218"/>
      <c r="AT704" s="219" t="s">
        <v>255</v>
      </c>
      <c r="AU704" s="219" t="s">
        <v>84</v>
      </c>
      <c r="AV704" s="11" t="s">
        <v>24</v>
      </c>
      <c r="AW704" s="11" t="s">
        <v>39</v>
      </c>
      <c r="AX704" s="11" t="s">
        <v>75</v>
      </c>
      <c r="AY704" s="219" t="s">
        <v>205</v>
      </c>
    </row>
    <row r="705" spans="2:51" s="12" customFormat="1" ht="13.5">
      <c r="B705" s="220"/>
      <c r="C705" s="221"/>
      <c r="D705" s="210" t="s">
        <v>255</v>
      </c>
      <c r="E705" s="232" t="s">
        <v>22</v>
      </c>
      <c r="F705" s="233" t="s">
        <v>1655</v>
      </c>
      <c r="G705" s="221"/>
      <c r="H705" s="234">
        <v>215.17</v>
      </c>
      <c r="I705" s="226"/>
      <c r="J705" s="221"/>
      <c r="K705" s="221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255</v>
      </c>
      <c r="AU705" s="231" t="s">
        <v>84</v>
      </c>
      <c r="AV705" s="12" t="s">
        <v>84</v>
      </c>
      <c r="AW705" s="12" t="s">
        <v>39</v>
      </c>
      <c r="AX705" s="12" t="s">
        <v>75</v>
      </c>
      <c r="AY705" s="231" t="s">
        <v>205</v>
      </c>
    </row>
    <row r="706" spans="2:51" s="12" customFormat="1" ht="13.5">
      <c r="B706" s="220"/>
      <c r="C706" s="221"/>
      <c r="D706" s="210" t="s">
        <v>255</v>
      </c>
      <c r="E706" s="232" t="s">
        <v>22</v>
      </c>
      <c r="F706" s="233" t="s">
        <v>1656</v>
      </c>
      <c r="G706" s="221"/>
      <c r="H706" s="234">
        <v>195.97</v>
      </c>
      <c r="I706" s="226"/>
      <c r="J706" s="221"/>
      <c r="K706" s="221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255</v>
      </c>
      <c r="AU706" s="231" t="s">
        <v>84</v>
      </c>
      <c r="AV706" s="12" t="s">
        <v>84</v>
      </c>
      <c r="AW706" s="12" t="s">
        <v>39</v>
      </c>
      <c r="AX706" s="12" t="s">
        <v>75</v>
      </c>
      <c r="AY706" s="231" t="s">
        <v>205</v>
      </c>
    </row>
    <row r="707" spans="2:51" s="11" customFormat="1" ht="13.5">
      <c r="B707" s="208"/>
      <c r="C707" s="209"/>
      <c r="D707" s="210" t="s">
        <v>255</v>
      </c>
      <c r="E707" s="211" t="s">
        <v>22</v>
      </c>
      <c r="F707" s="212" t="s">
        <v>1657</v>
      </c>
      <c r="G707" s="209"/>
      <c r="H707" s="213" t="s">
        <v>22</v>
      </c>
      <c r="I707" s="214"/>
      <c r="J707" s="209"/>
      <c r="K707" s="209"/>
      <c r="L707" s="215"/>
      <c r="M707" s="216"/>
      <c r="N707" s="217"/>
      <c r="O707" s="217"/>
      <c r="P707" s="217"/>
      <c r="Q707" s="217"/>
      <c r="R707" s="217"/>
      <c r="S707" s="217"/>
      <c r="T707" s="218"/>
      <c r="AT707" s="219" t="s">
        <v>255</v>
      </c>
      <c r="AU707" s="219" t="s">
        <v>84</v>
      </c>
      <c r="AV707" s="11" t="s">
        <v>24</v>
      </c>
      <c r="AW707" s="11" t="s">
        <v>39</v>
      </c>
      <c r="AX707" s="11" t="s">
        <v>75</v>
      </c>
      <c r="AY707" s="219" t="s">
        <v>205</v>
      </c>
    </row>
    <row r="708" spans="2:51" s="12" customFormat="1" ht="13.5">
      <c r="B708" s="220"/>
      <c r="C708" s="221"/>
      <c r="D708" s="210" t="s">
        <v>255</v>
      </c>
      <c r="E708" s="232" t="s">
        <v>22</v>
      </c>
      <c r="F708" s="233" t="s">
        <v>1658</v>
      </c>
      <c r="G708" s="221"/>
      <c r="H708" s="234">
        <v>63.458</v>
      </c>
      <c r="I708" s="226"/>
      <c r="J708" s="221"/>
      <c r="K708" s="221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255</v>
      </c>
      <c r="AU708" s="231" t="s">
        <v>84</v>
      </c>
      <c r="AV708" s="12" t="s">
        <v>84</v>
      </c>
      <c r="AW708" s="12" t="s">
        <v>39</v>
      </c>
      <c r="AX708" s="12" t="s">
        <v>75</v>
      </c>
      <c r="AY708" s="231" t="s">
        <v>205</v>
      </c>
    </row>
    <row r="709" spans="2:51" s="12" customFormat="1" ht="13.5">
      <c r="B709" s="220"/>
      <c r="C709" s="221"/>
      <c r="D709" s="210" t="s">
        <v>255</v>
      </c>
      <c r="E709" s="232" t="s">
        <v>22</v>
      </c>
      <c r="F709" s="233" t="s">
        <v>1659</v>
      </c>
      <c r="G709" s="221"/>
      <c r="H709" s="234">
        <v>93.095</v>
      </c>
      <c r="I709" s="226"/>
      <c r="J709" s="221"/>
      <c r="K709" s="221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255</v>
      </c>
      <c r="AU709" s="231" t="s">
        <v>84</v>
      </c>
      <c r="AV709" s="12" t="s">
        <v>84</v>
      </c>
      <c r="AW709" s="12" t="s">
        <v>39</v>
      </c>
      <c r="AX709" s="12" t="s">
        <v>75</v>
      </c>
      <c r="AY709" s="231" t="s">
        <v>205</v>
      </c>
    </row>
    <row r="710" spans="2:51" s="13" customFormat="1" ht="13.5">
      <c r="B710" s="248"/>
      <c r="C710" s="249"/>
      <c r="D710" s="222" t="s">
        <v>255</v>
      </c>
      <c r="E710" s="250" t="s">
        <v>22</v>
      </c>
      <c r="F710" s="251" t="s">
        <v>568</v>
      </c>
      <c r="G710" s="249"/>
      <c r="H710" s="252">
        <v>567.693</v>
      </c>
      <c r="I710" s="253"/>
      <c r="J710" s="249"/>
      <c r="K710" s="249"/>
      <c r="L710" s="254"/>
      <c r="M710" s="255"/>
      <c r="N710" s="256"/>
      <c r="O710" s="256"/>
      <c r="P710" s="256"/>
      <c r="Q710" s="256"/>
      <c r="R710" s="256"/>
      <c r="S710" s="256"/>
      <c r="T710" s="257"/>
      <c r="AT710" s="258" t="s">
        <v>255</v>
      </c>
      <c r="AU710" s="258" t="s">
        <v>84</v>
      </c>
      <c r="AV710" s="13" t="s">
        <v>266</v>
      </c>
      <c r="AW710" s="13" t="s">
        <v>39</v>
      </c>
      <c r="AX710" s="13" t="s">
        <v>24</v>
      </c>
      <c r="AY710" s="258" t="s">
        <v>205</v>
      </c>
    </row>
    <row r="711" spans="2:65" s="1" customFormat="1" ht="22.5" customHeight="1">
      <c r="B711" s="40"/>
      <c r="C711" s="238" t="s">
        <v>1660</v>
      </c>
      <c r="D711" s="238" t="s">
        <v>202</v>
      </c>
      <c r="E711" s="239" t="s">
        <v>1661</v>
      </c>
      <c r="F711" s="240" t="s">
        <v>1662</v>
      </c>
      <c r="G711" s="241" t="s">
        <v>494</v>
      </c>
      <c r="H711" s="242">
        <v>430.752</v>
      </c>
      <c r="I711" s="243"/>
      <c r="J711" s="244">
        <f>ROUND(I711*H711,2)</f>
        <v>0</v>
      </c>
      <c r="K711" s="240" t="s">
        <v>466</v>
      </c>
      <c r="L711" s="245"/>
      <c r="M711" s="246" t="s">
        <v>22</v>
      </c>
      <c r="N711" s="247" t="s">
        <v>46</v>
      </c>
      <c r="O711" s="41"/>
      <c r="P711" s="206">
        <f>O711*H711</f>
        <v>0</v>
      </c>
      <c r="Q711" s="206">
        <v>0.0044</v>
      </c>
      <c r="R711" s="206">
        <f>Q711*H711</f>
        <v>1.8953088000000002</v>
      </c>
      <c r="S711" s="206">
        <v>0</v>
      </c>
      <c r="T711" s="207">
        <f>S711*H711</f>
        <v>0</v>
      </c>
      <c r="AR711" s="23" t="s">
        <v>402</v>
      </c>
      <c r="AT711" s="23" t="s">
        <v>202</v>
      </c>
      <c r="AU711" s="23" t="s">
        <v>84</v>
      </c>
      <c r="AY711" s="23" t="s">
        <v>205</v>
      </c>
      <c r="BE711" s="204">
        <f>IF(N711="základní",J711,0)</f>
        <v>0</v>
      </c>
      <c r="BF711" s="204">
        <f>IF(N711="snížená",J711,0)</f>
        <v>0</v>
      </c>
      <c r="BG711" s="204">
        <f>IF(N711="zákl. přenesená",J711,0)</f>
        <v>0</v>
      </c>
      <c r="BH711" s="204">
        <f>IF(N711="sníž. přenesená",J711,0)</f>
        <v>0</v>
      </c>
      <c r="BI711" s="204">
        <f>IF(N711="nulová",J711,0)</f>
        <v>0</v>
      </c>
      <c r="BJ711" s="23" t="s">
        <v>24</v>
      </c>
      <c r="BK711" s="204">
        <f>ROUND(I711*H711,2)</f>
        <v>0</v>
      </c>
      <c r="BL711" s="23" t="s">
        <v>253</v>
      </c>
      <c r="BM711" s="23" t="s">
        <v>1663</v>
      </c>
    </row>
    <row r="712" spans="2:51" s="12" customFormat="1" ht="13.5">
      <c r="B712" s="220"/>
      <c r="C712" s="221"/>
      <c r="D712" s="222" t="s">
        <v>255</v>
      </c>
      <c r="E712" s="223" t="s">
        <v>22</v>
      </c>
      <c r="F712" s="224" t="s">
        <v>1664</v>
      </c>
      <c r="G712" s="221"/>
      <c r="H712" s="225">
        <v>430.752</v>
      </c>
      <c r="I712" s="226"/>
      <c r="J712" s="221"/>
      <c r="K712" s="221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255</v>
      </c>
      <c r="AU712" s="231" t="s">
        <v>84</v>
      </c>
      <c r="AV712" s="12" t="s">
        <v>84</v>
      </c>
      <c r="AW712" s="12" t="s">
        <v>39</v>
      </c>
      <c r="AX712" s="12" t="s">
        <v>24</v>
      </c>
      <c r="AY712" s="231" t="s">
        <v>205</v>
      </c>
    </row>
    <row r="713" spans="2:65" s="1" customFormat="1" ht="22.5" customHeight="1">
      <c r="B713" s="40"/>
      <c r="C713" s="238" t="s">
        <v>1665</v>
      </c>
      <c r="D713" s="238" t="s">
        <v>202</v>
      </c>
      <c r="E713" s="239" t="s">
        <v>1661</v>
      </c>
      <c r="F713" s="240" t="s">
        <v>1662</v>
      </c>
      <c r="G713" s="241" t="s">
        <v>494</v>
      </c>
      <c r="H713" s="242">
        <v>66.631</v>
      </c>
      <c r="I713" s="243"/>
      <c r="J713" s="244">
        <f>ROUND(I713*H713,2)</f>
        <v>0</v>
      </c>
      <c r="K713" s="240" t="s">
        <v>466</v>
      </c>
      <c r="L713" s="245"/>
      <c r="M713" s="246" t="s">
        <v>22</v>
      </c>
      <c r="N713" s="247" t="s">
        <v>46</v>
      </c>
      <c r="O713" s="41"/>
      <c r="P713" s="206">
        <f>O713*H713</f>
        <v>0</v>
      </c>
      <c r="Q713" s="206">
        <v>0.0044</v>
      </c>
      <c r="R713" s="206">
        <f>Q713*H713</f>
        <v>0.2931764</v>
      </c>
      <c r="S713" s="206">
        <v>0</v>
      </c>
      <c r="T713" s="207">
        <f>S713*H713</f>
        <v>0</v>
      </c>
      <c r="AR713" s="23" t="s">
        <v>402</v>
      </c>
      <c r="AT713" s="23" t="s">
        <v>202</v>
      </c>
      <c r="AU713" s="23" t="s">
        <v>84</v>
      </c>
      <c r="AY713" s="23" t="s">
        <v>205</v>
      </c>
      <c r="BE713" s="204">
        <f>IF(N713="základní",J713,0)</f>
        <v>0</v>
      </c>
      <c r="BF713" s="204">
        <f>IF(N713="snížená",J713,0)</f>
        <v>0</v>
      </c>
      <c r="BG713" s="204">
        <f>IF(N713="zákl. přenesená",J713,0)</f>
        <v>0</v>
      </c>
      <c r="BH713" s="204">
        <f>IF(N713="sníž. přenesená",J713,0)</f>
        <v>0</v>
      </c>
      <c r="BI713" s="204">
        <f>IF(N713="nulová",J713,0)</f>
        <v>0</v>
      </c>
      <c r="BJ713" s="23" t="s">
        <v>24</v>
      </c>
      <c r="BK713" s="204">
        <f>ROUND(I713*H713,2)</f>
        <v>0</v>
      </c>
      <c r="BL713" s="23" t="s">
        <v>253</v>
      </c>
      <c r="BM713" s="23" t="s">
        <v>1666</v>
      </c>
    </row>
    <row r="714" spans="2:51" s="12" customFormat="1" ht="13.5">
      <c r="B714" s="220"/>
      <c r="C714" s="221"/>
      <c r="D714" s="222" t="s">
        <v>255</v>
      </c>
      <c r="E714" s="223" t="s">
        <v>22</v>
      </c>
      <c r="F714" s="224" t="s">
        <v>1667</v>
      </c>
      <c r="G714" s="221"/>
      <c r="H714" s="225">
        <v>66.631</v>
      </c>
      <c r="I714" s="226"/>
      <c r="J714" s="221"/>
      <c r="K714" s="221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255</v>
      </c>
      <c r="AU714" s="231" t="s">
        <v>84</v>
      </c>
      <c r="AV714" s="12" t="s">
        <v>84</v>
      </c>
      <c r="AW714" s="12" t="s">
        <v>39</v>
      </c>
      <c r="AX714" s="12" t="s">
        <v>24</v>
      </c>
      <c r="AY714" s="231" t="s">
        <v>205</v>
      </c>
    </row>
    <row r="715" spans="2:65" s="1" customFormat="1" ht="22.5" customHeight="1">
      <c r="B715" s="40"/>
      <c r="C715" s="238" t="s">
        <v>1668</v>
      </c>
      <c r="D715" s="238" t="s">
        <v>202</v>
      </c>
      <c r="E715" s="239" t="s">
        <v>1669</v>
      </c>
      <c r="F715" s="240" t="s">
        <v>1670</v>
      </c>
      <c r="G715" s="241" t="s">
        <v>494</v>
      </c>
      <c r="H715" s="242">
        <v>97.75</v>
      </c>
      <c r="I715" s="243"/>
      <c r="J715" s="244">
        <f>ROUND(I715*H715,2)</f>
        <v>0</v>
      </c>
      <c r="K715" s="240" t="s">
        <v>466</v>
      </c>
      <c r="L715" s="245"/>
      <c r="M715" s="246" t="s">
        <v>22</v>
      </c>
      <c r="N715" s="247" t="s">
        <v>46</v>
      </c>
      <c r="O715" s="41"/>
      <c r="P715" s="206">
        <f>O715*H715</f>
        <v>0</v>
      </c>
      <c r="Q715" s="206">
        <v>0.0044</v>
      </c>
      <c r="R715" s="206">
        <f>Q715*H715</f>
        <v>0.43010000000000004</v>
      </c>
      <c r="S715" s="206">
        <v>0</v>
      </c>
      <c r="T715" s="207">
        <f>S715*H715</f>
        <v>0</v>
      </c>
      <c r="AR715" s="23" t="s">
        <v>402</v>
      </c>
      <c r="AT715" s="23" t="s">
        <v>202</v>
      </c>
      <c r="AU715" s="23" t="s">
        <v>84</v>
      </c>
      <c r="AY715" s="23" t="s">
        <v>205</v>
      </c>
      <c r="BE715" s="204">
        <f>IF(N715="základní",J715,0)</f>
        <v>0</v>
      </c>
      <c r="BF715" s="204">
        <f>IF(N715="snížená",J715,0)</f>
        <v>0</v>
      </c>
      <c r="BG715" s="204">
        <f>IF(N715="zákl. přenesená",J715,0)</f>
        <v>0</v>
      </c>
      <c r="BH715" s="204">
        <f>IF(N715="sníž. přenesená",J715,0)</f>
        <v>0</v>
      </c>
      <c r="BI715" s="204">
        <f>IF(N715="nulová",J715,0)</f>
        <v>0</v>
      </c>
      <c r="BJ715" s="23" t="s">
        <v>24</v>
      </c>
      <c r="BK715" s="204">
        <f>ROUND(I715*H715,2)</f>
        <v>0</v>
      </c>
      <c r="BL715" s="23" t="s">
        <v>253</v>
      </c>
      <c r="BM715" s="23" t="s">
        <v>1671</v>
      </c>
    </row>
    <row r="716" spans="2:51" s="12" customFormat="1" ht="13.5">
      <c r="B716" s="220"/>
      <c r="C716" s="221"/>
      <c r="D716" s="222" t="s">
        <v>255</v>
      </c>
      <c r="E716" s="223" t="s">
        <v>22</v>
      </c>
      <c r="F716" s="224" t="s">
        <v>1672</v>
      </c>
      <c r="G716" s="221"/>
      <c r="H716" s="225">
        <v>97.75</v>
      </c>
      <c r="I716" s="226"/>
      <c r="J716" s="221"/>
      <c r="K716" s="221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255</v>
      </c>
      <c r="AU716" s="231" t="s">
        <v>84</v>
      </c>
      <c r="AV716" s="12" t="s">
        <v>84</v>
      </c>
      <c r="AW716" s="12" t="s">
        <v>39</v>
      </c>
      <c r="AX716" s="12" t="s">
        <v>24</v>
      </c>
      <c r="AY716" s="231" t="s">
        <v>205</v>
      </c>
    </row>
    <row r="717" spans="2:65" s="1" customFormat="1" ht="22.5" customHeight="1">
      <c r="B717" s="40"/>
      <c r="C717" s="192" t="s">
        <v>1673</v>
      </c>
      <c r="D717" s="192" t="s">
        <v>208</v>
      </c>
      <c r="E717" s="193" t="s">
        <v>1674</v>
      </c>
      <c r="F717" s="194" t="s">
        <v>1675</v>
      </c>
      <c r="G717" s="195" t="s">
        <v>1453</v>
      </c>
      <c r="H717" s="259"/>
      <c r="I717" s="197"/>
      <c r="J717" s="198">
        <f>ROUND(I717*H717,2)</f>
        <v>0</v>
      </c>
      <c r="K717" s="194" t="s">
        <v>466</v>
      </c>
      <c r="L717" s="60"/>
      <c r="M717" s="199" t="s">
        <v>22</v>
      </c>
      <c r="N717" s="205" t="s">
        <v>46</v>
      </c>
      <c r="O717" s="41"/>
      <c r="P717" s="206">
        <f>O717*H717</f>
        <v>0</v>
      </c>
      <c r="Q717" s="206">
        <v>0</v>
      </c>
      <c r="R717" s="206">
        <f>Q717*H717</f>
        <v>0</v>
      </c>
      <c r="S717" s="206">
        <v>0</v>
      </c>
      <c r="T717" s="207">
        <f>S717*H717</f>
        <v>0</v>
      </c>
      <c r="AR717" s="23" t="s">
        <v>253</v>
      </c>
      <c r="AT717" s="23" t="s">
        <v>208</v>
      </c>
      <c r="AU717" s="23" t="s">
        <v>84</v>
      </c>
      <c r="AY717" s="23" t="s">
        <v>205</v>
      </c>
      <c r="BE717" s="204">
        <f>IF(N717="základní",J717,0)</f>
        <v>0</v>
      </c>
      <c r="BF717" s="204">
        <f>IF(N717="snížená",J717,0)</f>
        <v>0</v>
      </c>
      <c r="BG717" s="204">
        <f>IF(N717="zákl. přenesená",J717,0)</f>
        <v>0</v>
      </c>
      <c r="BH717" s="204">
        <f>IF(N717="sníž. přenesená",J717,0)</f>
        <v>0</v>
      </c>
      <c r="BI717" s="204">
        <f>IF(N717="nulová",J717,0)</f>
        <v>0</v>
      </c>
      <c r="BJ717" s="23" t="s">
        <v>24</v>
      </c>
      <c r="BK717" s="204">
        <f>ROUND(I717*H717,2)</f>
        <v>0</v>
      </c>
      <c r="BL717" s="23" t="s">
        <v>253</v>
      </c>
      <c r="BM717" s="23" t="s">
        <v>1676</v>
      </c>
    </row>
    <row r="718" spans="2:63" s="10" customFormat="1" ht="29.85" customHeight="1">
      <c r="B718" s="175"/>
      <c r="C718" s="176"/>
      <c r="D718" s="189" t="s">
        <v>74</v>
      </c>
      <c r="E718" s="190" t="s">
        <v>1677</v>
      </c>
      <c r="F718" s="190" t="s">
        <v>1678</v>
      </c>
      <c r="G718" s="176"/>
      <c r="H718" s="176"/>
      <c r="I718" s="179"/>
      <c r="J718" s="191">
        <f>BK718</f>
        <v>0</v>
      </c>
      <c r="K718" s="176"/>
      <c r="L718" s="181"/>
      <c r="M718" s="182"/>
      <c r="N718" s="183"/>
      <c r="O718" s="183"/>
      <c r="P718" s="184">
        <f>P719</f>
        <v>0</v>
      </c>
      <c r="Q718" s="183"/>
      <c r="R718" s="184">
        <f>R719</f>
        <v>0</v>
      </c>
      <c r="S718" s="183"/>
      <c r="T718" s="185">
        <f>T719</f>
        <v>0</v>
      </c>
      <c r="AR718" s="186" t="s">
        <v>84</v>
      </c>
      <c r="AT718" s="187" t="s">
        <v>74</v>
      </c>
      <c r="AU718" s="187" t="s">
        <v>24</v>
      </c>
      <c r="AY718" s="186" t="s">
        <v>205</v>
      </c>
      <c r="BK718" s="188">
        <f>BK719</f>
        <v>0</v>
      </c>
    </row>
    <row r="719" spans="2:65" s="1" customFormat="1" ht="22.5" customHeight="1">
      <c r="B719" s="40"/>
      <c r="C719" s="192" t="s">
        <v>1679</v>
      </c>
      <c r="D719" s="192" t="s">
        <v>208</v>
      </c>
      <c r="E719" s="193" t="s">
        <v>1680</v>
      </c>
      <c r="F719" s="194" t="s">
        <v>1681</v>
      </c>
      <c r="G719" s="195" t="s">
        <v>211</v>
      </c>
      <c r="H719" s="196">
        <v>1</v>
      </c>
      <c r="I719" s="197"/>
      <c r="J719" s="198">
        <f>ROUND(I719*H719,2)</f>
        <v>0</v>
      </c>
      <c r="K719" s="194" t="s">
        <v>22</v>
      </c>
      <c r="L719" s="60"/>
      <c r="M719" s="199" t="s">
        <v>22</v>
      </c>
      <c r="N719" s="205" t="s">
        <v>46</v>
      </c>
      <c r="O719" s="41"/>
      <c r="P719" s="206">
        <f>O719*H719</f>
        <v>0</v>
      </c>
      <c r="Q719" s="206">
        <v>0</v>
      </c>
      <c r="R719" s="206">
        <f>Q719*H719</f>
        <v>0</v>
      </c>
      <c r="S719" s="206">
        <v>0</v>
      </c>
      <c r="T719" s="207">
        <f>S719*H719</f>
        <v>0</v>
      </c>
      <c r="AR719" s="23" t="s">
        <v>253</v>
      </c>
      <c r="AT719" s="23" t="s">
        <v>208</v>
      </c>
      <c r="AU719" s="23" t="s">
        <v>84</v>
      </c>
      <c r="AY719" s="23" t="s">
        <v>205</v>
      </c>
      <c r="BE719" s="204">
        <f>IF(N719="základní",J719,0)</f>
        <v>0</v>
      </c>
      <c r="BF719" s="204">
        <f>IF(N719="snížená",J719,0)</f>
        <v>0</v>
      </c>
      <c r="BG719" s="204">
        <f>IF(N719="zákl. přenesená",J719,0)</f>
        <v>0</v>
      </c>
      <c r="BH719" s="204">
        <f>IF(N719="sníž. přenesená",J719,0)</f>
        <v>0</v>
      </c>
      <c r="BI719" s="204">
        <f>IF(N719="nulová",J719,0)</f>
        <v>0</v>
      </c>
      <c r="BJ719" s="23" t="s">
        <v>24</v>
      </c>
      <c r="BK719" s="204">
        <f>ROUND(I719*H719,2)</f>
        <v>0</v>
      </c>
      <c r="BL719" s="23" t="s">
        <v>253</v>
      </c>
      <c r="BM719" s="23" t="s">
        <v>1682</v>
      </c>
    </row>
    <row r="720" spans="2:63" s="10" customFormat="1" ht="29.85" customHeight="1">
      <c r="B720" s="175"/>
      <c r="C720" s="176"/>
      <c r="D720" s="189" t="s">
        <v>74</v>
      </c>
      <c r="E720" s="190" t="s">
        <v>1683</v>
      </c>
      <c r="F720" s="190" t="s">
        <v>1684</v>
      </c>
      <c r="G720" s="176"/>
      <c r="H720" s="176"/>
      <c r="I720" s="179"/>
      <c r="J720" s="191">
        <f>BK720</f>
        <v>0</v>
      </c>
      <c r="K720" s="176"/>
      <c r="L720" s="181"/>
      <c r="M720" s="182"/>
      <c r="N720" s="183"/>
      <c r="O720" s="183"/>
      <c r="P720" s="184">
        <f>SUM(P721:P724)</f>
        <v>0</v>
      </c>
      <c r="Q720" s="183"/>
      <c r="R720" s="184">
        <f>SUM(R721:R724)</f>
        <v>0.17484</v>
      </c>
      <c r="S720" s="183"/>
      <c r="T720" s="185">
        <f>SUM(T721:T724)</f>
        <v>0</v>
      </c>
      <c r="AR720" s="186" t="s">
        <v>84</v>
      </c>
      <c r="AT720" s="187" t="s">
        <v>74</v>
      </c>
      <c r="AU720" s="187" t="s">
        <v>24</v>
      </c>
      <c r="AY720" s="186" t="s">
        <v>205</v>
      </c>
      <c r="BK720" s="188">
        <f>SUM(BK721:BK724)</f>
        <v>0</v>
      </c>
    </row>
    <row r="721" spans="2:65" s="1" customFormat="1" ht="22.5" customHeight="1">
      <c r="B721" s="40"/>
      <c r="C721" s="192" t="s">
        <v>1685</v>
      </c>
      <c r="D721" s="192" t="s">
        <v>208</v>
      </c>
      <c r="E721" s="193" t="s">
        <v>1686</v>
      </c>
      <c r="F721" s="194" t="s">
        <v>1687</v>
      </c>
      <c r="G721" s="195" t="s">
        <v>252</v>
      </c>
      <c r="H721" s="196">
        <v>1</v>
      </c>
      <c r="I721" s="197"/>
      <c r="J721" s="198">
        <f>ROUND(I721*H721,2)</f>
        <v>0</v>
      </c>
      <c r="K721" s="194" t="s">
        <v>22</v>
      </c>
      <c r="L721" s="60"/>
      <c r="M721" s="199" t="s">
        <v>22</v>
      </c>
      <c r="N721" s="205" t="s">
        <v>46</v>
      </c>
      <c r="O721" s="41"/>
      <c r="P721" s="206">
        <f>O721*H721</f>
        <v>0</v>
      </c>
      <c r="Q721" s="206">
        <v>0</v>
      </c>
      <c r="R721" s="206">
        <f>Q721*H721</f>
        <v>0</v>
      </c>
      <c r="S721" s="206">
        <v>0</v>
      </c>
      <c r="T721" s="207">
        <f>S721*H721</f>
        <v>0</v>
      </c>
      <c r="AR721" s="23" t="s">
        <v>253</v>
      </c>
      <c r="AT721" s="23" t="s">
        <v>208</v>
      </c>
      <c r="AU721" s="23" t="s">
        <v>84</v>
      </c>
      <c r="AY721" s="23" t="s">
        <v>205</v>
      </c>
      <c r="BE721" s="204">
        <f>IF(N721="základní",J721,0)</f>
        <v>0</v>
      </c>
      <c r="BF721" s="204">
        <f>IF(N721="snížená",J721,0)</f>
        <v>0</v>
      </c>
      <c r="BG721" s="204">
        <f>IF(N721="zákl. přenesená",J721,0)</f>
        <v>0</v>
      </c>
      <c r="BH721" s="204">
        <f>IF(N721="sníž. přenesená",J721,0)</f>
        <v>0</v>
      </c>
      <c r="BI721" s="204">
        <f>IF(N721="nulová",J721,0)</f>
        <v>0</v>
      </c>
      <c r="BJ721" s="23" t="s">
        <v>24</v>
      </c>
      <c r="BK721" s="204">
        <f>ROUND(I721*H721,2)</f>
        <v>0</v>
      </c>
      <c r="BL721" s="23" t="s">
        <v>253</v>
      </c>
      <c r="BM721" s="23" t="s">
        <v>1688</v>
      </c>
    </row>
    <row r="722" spans="2:51" s="12" customFormat="1" ht="13.5">
      <c r="B722" s="220"/>
      <c r="C722" s="221"/>
      <c r="D722" s="222" t="s">
        <v>255</v>
      </c>
      <c r="E722" s="223" t="s">
        <v>22</v>
      </c>
      <c r="F722" s="224" t="s">
        <v>1689</v>
      </c>
      <c r="G722" s="221"/>
      <c r="H722" s="225">
        <v>1</v>
      </c>
      <c r="I722" s="226"/>
      <c r="J722" s="221"/>
      <c r="K722" s="221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255</v>
      </c>
      <c r="AU722" s="231" t="s">
        <v>84</v>
      </c>
      <c r="AV722" s="12" t="s">
        <v>84</v>
      </c>
      <c r="AW722" s="12" t="s">
        <v>39</v>
      </c>
      <c r="AX722" s="12" t="s">
        <v>24</v>
      </c>
      <c r="AY722" s="231" t="s">
        <v>205</v>
      </c>
    </row>
    <row r="723" spans="2:65" s="1" customFormat="1" ht="22.5" customHeight="1">
      <c r="B723" s="40"/>
      <c r="C723" s="192" t="s">
        <v>1690</v>
      </c>
      <c r="D723" s="192" t="s">
        <v>208</v>
      </c>
      <c r="E723" s="193" t="s">
        <v>1691</v>
      </c>
      <c r="F723" s="194" t="s">
        <v>1692</v>
      </c>
      <c r="G723" s="195" t="s">
        <v>1693</v>
      </c>
      <c r="H723" s="196">
        <v>6</v>
      </c>
      <c r="I723" s="197"/>
      <c r="J723" s="198">
        <f>ROUND(I723*H723,2)</f>
        <v>0</v>
      </c>
      <c r="K723" s="194" t="s">
        <v>466</v>
      </c>
      <c r="L723" s="60"/>
      <c r="M723" s="199" t="s">
        <v>22</v>
      </c>
      <c r="N723" s="205" t="s">
        <v>46</v>
      </c>
      <c r="O723" s="41"/>
      <c r="P723" s="206">
        <f>O723*H723</f>
        <v>0</v>
      </c>
      <c r="Q723" s="206">
        <v>0.02914</v>
      </c>
      <c r="R723" s="206">
        <f>Q723*H723</f>
        <v>0.17484</v>
      </c>
      <c r="S723" s="206">
        <v>0</v>
      </c>
      <c r="T723" s="207">
        <f>S723*H723</f>
        <v>0</v>
      </c>
      <c r="AR723" s="23" t="s">
        <v>253</v>
      </c>
      <c r="AT723" s="23" t="s">
        <v>208</v>
      </c>
      <c r="AU723" s="23" t="s">
        <v>84</v>
      </c>
      <c r="AY723" s="23" t="s">
        <v>205</v>
      </c>
      <c r="BE723" s="204">
        <f>IF(N723="základní",J723,0)</f>
        <v>0</v>
      </c>
      <c r="BF723" s="204">
        <f>IF(N723="snížená",J723,0)</f>
        <v>0</v>
      </c>
      <c r="BG723" s="204">
        <f>IF(N723="zákl. přenesená",J723,0)</f>
        <v>0</v>
      </c>
      <c r="BH723" s="204">
        <f>IF(N723="sníž. přenesená",J723,0)</f>
        <v>0</v>
      </c>
      <c r="BI723" s="204">
        <f>IF(N723="nulová",J723,0)</f>
        <v>0</v>
      </c>
      <c r="BJ723" s="23" t="s">
        <v>24</v>
      </c>
      <c r="BK723" s="204">
        <f>ROUND(I723*H723,2)</f>
        <v>0</v>
      </c>
      <c r="BL723" s="23" t="s">
        <v>253</v>
      </c>
      <c r="BM723" s="23" t="s">
        <v>1694</v>
      </c>
    </row>
    <row r="724" spans="2:51" s="12" customFormat="1" ht="13.5">
      <c r="B724" s="220"/>
      <c r="C724" s="221"/>
      <c r="D724" s="210" t="s">
        <v>255</v>
      </c>
      <c r="E724" s="232" t="s">
        <v>22</v>
      </c>
      <c r="F724" s="233" t="s">
        <v>1695</v>
      </c>
      <c r="G724" s="221"/>
      <c r="H724" s="234">
        <v>6</v>
      </c>
      <c r="I724" s="226"/>
      <c r="J724" s="221"/>
      <c r="K724" s="221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255</v>
      </c>
      <c r="AU724" s="231" t="s">
        <v>84</v>
      </c>
      <c r="AV724" s="12" t="s">
        <v>84</v>
      </c>
      <c r="AW724" s="12" t="s">
        <v>39</v>
      </c>
      <c r="AX724" s="12" t="s">
        <v>24</v>
      </c>
      <c r="AY724" s="231" t="s">
        <v>205</v>
      </c>
    </row>
    <row r="725" spans="2:63" s="10" customFormat="1" ht="29.85" customHeight="1">
      <c r="B725" s="175"/>
      <c r="C725" s="176"/>
      <c r="D725" s="189" t="s">
        <v>74</v>
      </c>
      <c r="E725" s="190" t="s">
        <v>1696</v>
      </c>
      <c r="F725" s="190" t="s">
        <v>1697</v>
      </c>
      <c r="G725" s="176"/>
      <c r="H725" s="176"/>
      <c r="I725" s="179"/>
      <c r="J725" s="191">
        <f>BK725</f>
        <v>0</v>
      </c>
      <c r="K725" s="176"/>
      <c r="L725" s="181"/>
      <c r="M725" s="182"/>
      <c r="N725" s="183"/>
      <c r="O725" s="183"/>
      <c r="P725" s="184">
        <f>P726</f>
        <v>0</v>
      </c>
      <c r="Q725" s="183"/>
      <c r="R725" s="184">
        <f>R726</f>
        <v>0.22949999999999998</v>
      </c>
      <c r="S725" s="183"/>
      <c r="T725" s="185">
        <f>T726</f>
        <v>0</v>
      </c>
      <c r="AR725" s="186" t="s">
        <v>84</v>
      </c>
      <c r="AT725" s="187" t="s">
        <v>74</v>
      </c>
      <c r="AU725" s="187" t="s">
        <v>24</v>
      </c>
      <c r="AY725" s="186" t="s">
        <v>205</v>
      </c>
      <c r="BK725" s="188">
        <f>BK726</f>
        <v>0</v>
      </c>
    </row>
    <row r="726" spans="2:65" s="1" customFormat="1" ht="31.5" customHeight="1">
      <c r="B726" s="40"/>
      <c r="C726" s="192" t="s">
        <v>1698</v>
      </c>
      <c r="D726" s="192" t="s">
        <v>208</v>
      </c>
      <c r="E726" s="193" t="s">
        <v>1699</v>
      </c>
      <c r="F726" s="194" t="s">
        <v>1700</v>
      </c>
      <c r="G726" s="195" t="s">
        <v>514</v>
      </c>
      <c r="H726" s="196">
        <v>270</v>
      </c>
      <c r="I726" s="197"/>
      <c r="J726" s="198">
        <f>ROUND(I726*H726,2)</f>
        <v>0</v>
      </c>
      <c r="K726" s="194" t="s">
        <v>466</v>
      </c>
      <c r="L726" s="60"/>
      <c r="M726" s="199" t="s">
        <v>22</v>
      </c>
      <c r="N726" s="205" t="s">
        <v>46</v>
      </c>
      <c r="O726" s="41"/>
      <c r="P726" s="206">
        <f>O726*H726</f>
        <v>0</v>
      </c>
      <c r="Q726" s="206">
        <v>0.00085</v>
      </c>
      <c r="R726" s="206">
        <f>Q726*H726</f>
        <v>0.22949999999999998</v>
      </c>
      <c r="S726" s="206">
        <v>0</v>
      </c>
      <c r="T726" s="207">
        <f>S726*H726</f>
        <v>0</v>
      </c>
      <c r="AR726" s="23" t="s">
        <v>253</v>
      </c>
      <c r="AT726" s="23" t="s">
        <v>208</v>
      </c>
      <c r="AU726" s="23" t="s">
        <v>84</v>
      </c>
      <c r="AY726" s="23" t="s">
        <v>205</v>
      </c>
      <c r="BE726" s="204">
        <f>IF(N726="základní",J726,0)</f>
        <v>0</v>
      </c>
      <c r="BF726" s="204">
        <f>IF(N726="snížená",J726,0)</f>
        <v>0</v>
      </c>
      <c r="BG726" s="204">
        <f>IF(N726="zákl. přenesená",J726,0)</f>
        <v>0</v>
      </c>
      <c r="BH726" s="204">
        <f>IF(N726="sníž. přenesená",J726,0)</f>
        <v>0</v>
      </c>
      <c r="BI726" s="204">
        <f>IF(N726="nulová",J726,0)</f>
        <v>0</v>
      </c>
      <c r="BJ726" s="23" t="s">
        <v>24</v>
      </c>
      <c r="BK726" s="204">
        <f>ROUND(I726*H726,2)</f>
        <v>0</v>
      </c>
      <c r="BL726" s="23" t="s">
        <v>253</v>
      </c>
      <c r="BM726" s="23" t="s">
        <v>1701</v>
      </c>
    </row>
    <row r="727" spans="2:63" s="10" customFormat="1" ht="29.85" customHeight="1">
      <c r="B727" s="175"/>
      <c r="C727" s="176"/>
      <c r="D727" s="189" t="s">
        <v>74</v>
      </c>
      <c r="E727" s="190" t="s">
        <v>1702</v>
      </c>
      <c r="F727" s="190" t="s">
        <v>1703</v>
      </c>
      <c r="G727" s="176"/>
      <c r="H727" s="176"/>
      <c r="I727" s="179"/>
      <c r="J727" s="191">
        <f>BK727</f>
        <v>0</v>
      </c>
      <c r="K727" s="176"/>
      <c r="L727" s="181"/>
      <c r="M727" s="182"/>
      <c r="N727" s="183"/>
      <c r="O727" s="183"/>
      <c r="P727" s="184">
        <f>P728</f>
        <v>0</v>
      </c>
      <c r="Q727" s="183"/>
      <c r="R727" s="184">
        <f>R728</f>
        <v>0</v>
      </c>
      <c r="S727" s="183"/>
      <c r="T727" s="185">
        <f>T728</f>
        <v>0</v>
      </c>
      <c r="AR727" s="186" t="s">
        <v>84</v>
      </c>
      <c r="AT727" s="187" t="s">
        <v>74</v>
      </c>
      <c r="AU727" s="187" t="s">
        <v>24</v>
      </c>
      <c r="AY727" s="186" t="s">
        <v>205</v>
      </c>
      <c r="BK727" s="188">
        <f>BK728</f>
        <v>0</v>
      </c>
    </row>
    <row r="728" spans="2:65" s="1" customFormat="1" ht="22.5" customHeight="1">
      <c r="B728" s="40"/>
      <c r="C728" s="192" t="s">
        <v>1704</v>
      </c>
      <c r="D728" s="192" t="s">
        <v>208</v>
      </c>
      <c r="E728" s="193" t="s">
        <v>1705</v>
      </c>
      <c r="F728" s="194" t="s">
        <v>1706</v>
      </c>
      <c r="G728" s="195" t="s">
        <v>211</v>
      </c>
      <c r="H728" s="196">
        <v>1</v>
      </c>
      <c r="I728" s="197"/>
      <c r="J728" s="198">
        <f>ROUND(I728*H728,2)</f>
        <v>0</v>
      </c>
      <c r="K728" s="194" t="s">
        <v>22</v>
      </c>
      <c r="L728" s="60"/>
      <c r="M728" s="199" t="s">
        <v>22</v>
      </c>
      <c r="N728" s="205" t="s">
        <v>46</v>
      </c>
      <c r="O728" s="41"/>
      <c r="P728" s="206">
        <f>O728*H728</f>
        <v>0</v>
      </c>
      <c r="Q728" s="206">
        <v>0</v>
      </c>
      <c r="R728" s="206">
        <f>Q728*H728</f>
        <v>0</v>
      </c>
      <c r="S728" s="206">
        <v>0</v>
      </c>
      <c r="T728" s="207">
        <f>S728*H728</f>
        <v>0</v>
      </c>
      <c r="AR728" s="23" t="s">
        <v>253</v>
      </c>
      <c r="AT728" s="23" t="s">
        <v>208</v>
      </c>
      <c r="AU728" s="23" t="s">
        <v>84</v>
      </c>
      <c r="AY728" s="23" t="s">
        <v>205</v>
      </c>
      <c r="BE728" s="204">
        <f>IF(N728="základní",J728,0)</f>
        <v>0</v>
      </c>
      <c r="BF728" s="204">
        <f>IF(N728="snížená",J728,0)</f>
        <v>0</v>
      </c>
      <c r="BG728" s="204">
        <f>IF(N728="zákl. přenesená",J728,0)</f>
        <v>0</v>
      </c>
      <c r="BH728" s="204">
        <f>IF(N728="sníž. přenesená",J728,0)</f>
        <v>0</v>
      </c>
      <c r="BI728" s="204">
        <f>IF(N728="nulová",J728,0)</f>
        <v>0</v>
      </c>
      <c r="BJ728" s="23" t="s">
        <v>24</v>
      </c>
      <c r="BK728" s="204">
        <f>ROUND(I728*H728,2)</f>
        <v>0</v>
      </c>
      <c r="BL728" s="23" t="s">
        <v>253</v>
      </c>
      <c r="BM728" s="23" t="s">
        <v>1707</v>
      </c>
    </row>
    <row r="729" spans="2:63" s="10" customFormat="1" ht="29.85" customHeight="1">
      <c r="B729" s="175"/>
      <c r="C729" s="176"/>
      <c r="D729" s="189" t="s">
        <v>74</v>
      </c>
      <c r="E729" s="190" t="s">
        <v>1708</v>
      </c>
      <c r="F729" s="190" t="s">
        <v>1709</v>
      </c>
      <c r="G729" s="176"/>
      <c r="H729" s="176"/>
      <c r="I729" s="179"/>
      <c r="J729" s="191">
        <f>BK729</f>
        <v>0</v>
      </c>
      <c r="K729" s="176"/>
      <c r="L729" s="181"/>
      <c r="M729" s="182"/>
      <c r="N729" s="183"/>
      <c r="O729" s="183"/>
      <c r="P729" s="184">
        <f>SUM(P730:P747)</f>
        <v>0</v>
      </c>
      <c r="Q729" s="183"/>
      <c r="R729" s="184">
        <f>SUM(R730:R747)</f>
        <v>5.46406857</v>
      </c>
      <c r="S729" s="183"/>
      <c r="T729" s="185">
        <f>SUM(T730:T747)</f>
        <v>0</v>
      </c>
      <c r="AR729" s="186" t="s">
        <v>84</v>
      </c>
      <c r="AT729" s="187" t="s">
        <v>74</v>
      </c>
      <c r="AU729" s="187" t="s">
        <v>24</v>
      </c>
      <c r="AY729" s="186" t="s">
        <v>205</v>
      </c>
      <c r="BK729" s="188">
        <f>SUM(BK730:BK747)</f>
        <v>0</v>
      </c>
    </row>
    <row r="730" spans="2:65" s="1" customFormat="1" ht="22.5" customHeight="1">
      <c r="B730" s="40"/>
      <c r="C730" s="192" t="s">
        <v>1710</v>
      </c>
      <c r="D730" s="192" t="s">
        <v>208</v>
      </c>
      <c r="E730" s="193" t="s">
        <v>1711</v>
      </c>
      <c r="F730" s="194" t="s">
        <v>1712</v>
      </c>
      <c r="G730" s="195" t="s">
        <v>494</v>
      </c>
      <c r="H730" s="196">
        <v>300.52</v>
      </c>
      <c r="I730" s="197"/>
      <c r="J730" s="198">
        <f>ROUND(I730*H730,2)</f>
        <v>0</v>
      </c>
      <c r="K730" s="194" t="s">
        <v>22</v>
      </c>
      <c r="L730" s="60"/>
      <c r="M730" s="199" t="s">
        <v>22</v>
      </c>
      <c r="N730" s="205" t="s">
        <v>46</v>
      </c>
      <c r="O730" s="41"/>
      <c r="P730" s="206">
        <f>O730*H730</f>
        <v>0</v>
      </c>
      <c r="Q730" s="206">
        <v>0</v>
      </c>
      <c r="R730" s="206">
        <f>Q730*H730</f>
        <v>0</v>
      </c>
      <c r="S730" s="206">
        <v>0</v>
      </c>
      <c r="T730" s="207">
        <f>S730*H730</f>
        <v>0</v>
      </c>
      <c r="AR730" s="23" t="s">
        <v>253</v>
      </c>
      <c r="AT730" s="23" t="s">
        <v>208</v>
      </c>
      <c r="AU730" s="23" t="s">
        <v>84</v>
      </c>
      <c r="AY730" s="23" t="s">
        <v>205</v>
      </c>
      <c r="BE730" s="204">
        <f>IF(N730="základní",J730,0)</f>
        <v>0</v>
      </c>
      <c r="BF730" s="204">
        <f>IF(N730="snížená",J730,0)</f>
        <v>0</v>
      </c>
      <c r="BG730" s="204">
        <f>IF(N730="zákl. přenesená",J730,0)</f>
        <v>0</v>
      </c>
      <c r="BH730" s="204">
        <f>IF(N730="sníž. přenesená",J730,0)</f>
        <v>0</v>
      </c>
      <c r="BI730" s="204">
        <f>IF(N730="nulová",J730,0)</f>
        <v>0</v>
      </c>
      <c r="BJ730" s="23" t="s">
        <v>24</v>
      </c>
      <c r="BK730" s="204">
        <f>ROUND(I730*H730,2)</f>
        <v>0</v>
      </c>
      <c r="BL730" s="23" t="s">
        <v>253</v>
      </c>
      <c r="BM730" s="23" t="s">
        <v>1713</v>
      </c>
    </row>
    <row r="731" spans="2:65" s="1" customFormat="1" ht="31.5" customHeight="1">
      <c r="B731" s="40"/>
      <c r="C731" s="192" t="s">
        <v>1714</v>
      </c>
      <c r="D731" s="192" t="s">
        <v>208</v>
      </c>
      <c r="E731" s="193" t="s">
        <v>1715</v>
      </c>
      <c r="F731" s="194" t="s">
        <v>1716</v>
      </c>
      <c r="G731" s="195" t="s">
        <v>494</v>
      </c>
      <c r="H731" s="196">
        <v>103.569</v>
      </c>
      <c r="I731" s="197"/>
      <c r="J731" s="198">
        <f>ROUND(I731*H731,2)</f>
        <v>0</v>
      </c>
      <c r="K731" s="194" t="s">
        <v>22</v>
      </c>
      <c r="L731" s="60"/>
      <c r="M731" s="199" t="s">
        <v>22</v>
      </c>
      <c r="N731" s="205" t="s">
        <v>46</v>
      </c>
      <c r="O731" s="41"/>
      <c r="P731" s="206">
        <f>O731*H731</f>
        <v>0</v>
      </c>
      <c r="Q731" s="206">
        <v>0</v>
      </c>
      <c r="R731" s="206">
        <f>Q731*H731</f>
        <v>0</v>
      </c>
      <c r="S731" s="206">
        <v>0</v>
      </c>
      <c r="T731" s="207">
        <f>S731*H731</f>
        <v>0</v>
      </c>
      <c r="AR731" s="23" t="s">
        <v>253</v>
      </c>
      <c r="AT731" s="23" t="s">
        <v>208</v>
      </c>
      <c r="AU731" s="23" t="s">
        <v>84</v>
      </c>
      <c r="AY731" s="23" t="s">
        <v>205</v>
      </c>
      <c r="BE731" s="204">
        <f>IF(N731="základní",J731,0)</f>
        <v>0</v>
      </c>
      <c r="BF731" s="204">
        <f>IF(N731="snížená",J731,0)</f>
        <v>0</v>
      </c>
      <c r="BG731" s="204">
        <f>IF(N731="zákl. přenesená",J731,0)</f>
        <v>0</v>
      </c>
      <c r="BH731" s="204">
        <f>IF(N731="sníž. přenesená",J731,0)</f>
        <v>0</v>
      </c>
      <c r="BI731" s="204">
        <f>IF(N731="nulová",J731,0)</f>
        <v>0</v>
      </c>
      <c r="BJ731" s="23" t="s">
        <v>24</v>
      </c>
      <c r="BK731" s="204">
        <f>ROUND(I731*H731,2)</f>
        <v>0</v>
      </c>
      <c r="BL731" s="23" t="s">
        <v>253</v>
      </c>
      <c r="BM731" s="23" t="s">
        <v>1717</v>
      </c>
    </row>
    <row r="732" spans="2:51" s="12" customFormat="1" ht="13.5">
      <c r="B732" s="220"/>
      <c r="C732" s="221"/>
      <c r="D732" s="222" t="s">
        <v>255</v>
      </c>
      <c r="E732" s="223" t="s">
        <v>22</v>
      </c>
      <c r="F732" s="224" t="s">
        <v>1718</v>
      </c>
      <c r="G732" s="221"/>
      <c r="H732" s="225">
        <v>103.569</v>
      </c>
      <c r="I732" s="226"/>
      <c r="J732" s="221"/>
      <c r="K732" s="221"/>
      <c r="L732" s="227"/>
      <c r="M732" s="228"/>
      <c r="N732" s="229"/>
      <c r="O732" s="229"/>
      <c r="P732" s="229"/>
      <c r="Q732" s="229"/>
      <c r="R732" s="229"/>
      <c r="S732" s="229"/>
      <c r="T732" s="230"/>
      <c r="AT732" s="231" t="s">
        <v>255</v>
      </c>
      <c r="AU732" s="231" t="s">
        <v>84</v>
      </c>
      <c r="AV732" s="12" t="s">
        <v>84</v>
      </c>
      <c r="AW732" s="12" t="s">
        <v>39</v>
      </c>
      <c r="AX732" s="12" t="s">
        <v>24</v>
      </c>
      <c r="AY732" s="231" t="s">
        <v>205</v>
      </c>
    </row>
    <row r="733" spans="2:65" s="1" customFormat="1" ht="22.5" customHeight="1">
      <c r="B733" s="40"/>
      <c r="C733" s="192" t="s">
        <v>1719</v>
      </c>
      <c r="D733" s="192" t="s">
        <v>208</v>
      </c>
      <c r="E733" s="193" t="s">
        <v>1720</v>
      </c>
      <c r="F733" s="194" t="s">
        <v>1721</v>
      </c>
      <c r="G733" s="195" t="s">
        <v>494</v>
      </c>
      <c r="H733" s="196">
        <v>66.9</v>
      </c>
      <c r="I733" s="197"/>
      <c r="J733" s="198">
        <f>ROUND(I733*H733,2)</f>
        <v>0</v>
      </c>
      <c r="K733" s="194" t="s">
        <v>22</v>
      </c>
      <c r="L733" s="60"/>
      <c r="M733" s="199" t="s">
        <v>22</v>
      </c>
      <c r="N733" s="205" t="s">
        <v>46</v>
      </c>
      <c r="O733" s="41"/>
      <c r="P733" s="206">
        <f>O733*H733</f>
        <v>0</v>
      </c>
      <c r="Q733" s="206">
        <v>0</v>
      </c>
      <c r="R733" s="206">
        <f>Q733*H733</f>
        <v>0</v>
      </c>
      <c r="S733" s="206">
        <v>0</v>
      </c>
      <c r="T733" s="207">
        <f>S733*H733</f>
        <v>0</v>
      </c>
      <c r="AR733" s="23" t="s">
        <v>253</v>
      </c>
      <c r="AT733" s="23" t="s">
        <v>208</v>
      </c>
      <c r="AU733" s="23" t="s">
        <v>84</v>
      </c>
      <c r="AY733" s="23" t="s">
        <v>205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23" t="s">
        <v>24</v>
      </c>
      <c r="BK733" s="204">
        <f>ROUND(I733*H733,2)</f>
        <v>0</v>
      </c>
      <c r="BL733" s="23" t="s">
        <v>253</v>
      </c>
      <c r="BM733" s="23" t="s">
        <v>1722</v>
      </c>
    </row>
    <row r="734" spans="2:51" s="12" customFormat="1" ht="13.5">
      <c r="B734" s="220"/>
      <c r="C734" s="221"/>
      <c r="D734" s="222" t="s">
        <v>255</v>
      </c>
      <c r="E734" s="223" t="s">
        <v>22</v>
      </c>
      <c r="F734" s="224" t="s">
        <v>1723</v>
      </c>
      <c r="G734" s="221"/>
      <c r="H734" s="225">
        <v>66.9</v>
      </c>
      <c r="I734" s="226"/>
      <c r="J734" s="221"/>
      <c r="K734" s="221"/>
      <c r="L734" s="227"/>
      <c r="M734" s="228"/>
      <c r="N734" s="229"/>
      <c r="O734" s="229"/>
      <c r="P734" s="229"/>
      <c r="Q734" s="229"/>
      <c r="R734" s="229"/>
      <c r="S734" s="229"/>
      <c r="T734" s="230"/>
      <c r="AT734" s="231" t="s">
        <v>255</v>
      </c>
      <c r="AU734" s="231" t="s">
        <v>84</v>
      </c>
      <c r="AV734" s="12" t="s">
        <v>84</v>
      </c>
      <c r="AW734" s="12" t="s">
        <v>39</v>
      </c>
      <c r="AX734" s="12" t="s">
        <v>24</v>
      </c>
      <c r="AY734" s="231" t="s">
        <v>205</v>
      </c>
    </row>
    <row r="735" spans="2:65" s="1" customFormat="1" ht="22.5" customHeight="1">
      <c r="B735" s="40"/>
      <c r="C735" s="192" t="s">
        <v>1724</v>
      </c>
      <c r="D735" s="192" t="s">
        <v>208</v>
      </c>
      <c r="E735" s="193" t="s">
        <v>1725</v>
      </c>
      <c r="F735" s="194" t="s">
        <v>1726</v>
      </c>
      <c r="G735" s="195" t="s">
        <v>494</v>
      </c>
      <c r="H735" s="196">
        <v>59</v>
      </c>
      <c r="I735" s="197"/>
      <c r="J735" s="198">
        <f>ROUND(I735*H735,2)</f>
        <v>0</v>
      </c>
      <c r="K735" s="194" t="s">
        <v>22</v>
      </c>
      <c r="L735" s="60"/>
      <c r="M735" s="199" t="s">
        <v>22</v>
      </c>
      <c r="N735" s="205" t="s">
        <v>46</v>
      </c>
      <c r="O735" s="41"/>
      <c r="P735" s="206">
        <f>O735*H735</f>
        <v>0</v>
      </c>
      <c r="Q735" s="206">
        <v>0</v>
      </c>
      <c r="R735" s="206">
        <f>Q735*H735</f>
        <v>0</v>
      </c>
      <c r="S735" s="206">
        <v>0</v>
      </c>
      <c r="T735" s="207">
        <f>S735*H735</f>
        <v>0</v>
      </c>
      <c r="AR735" s="23" t="s">
        <v>253</v>
      </c>
      <c r="AT735" s="23" t="s">
        <v>208</v>
      </c>
      <c r="AU735" s="23" t="s">
        <v>84</v>
      </c>
      <c r="AY735" s="23" t="s">
        <v>205</v>
      </c>
      <c r="BE735" s="204">
        <f>IF(N735="základní",J735,0)</f>
        <v>0</v>
      </c>
      <c r="BF735" s="204">
        <f>IF(N735="snížená",J735,0)</f>
        <v>0</v>
      </c>
      <c r="BG735" s="204">
        <f>IF(N735="zákl. přenesená",J735,0)</f>
        <v>0</v>
      </c>
      <c r="BH735" s="204">
        <f>IF(N735="sníž. přenesená",J735,0)</f>
        <v>0</v>
      </c>
      <c r="BI735" s="204">
        <f>IF(N735="nulová",J735,0)</f>
        <v>0</v>
      </c>
      <c r="BJ735" s="23" t="s">
        <v>24</v>
      </c>
      <c r="BK735" s="204">
        <f>ROUND(I735*H735,2)</f>
        <v>0</v>
      </c>
      <c r="BL735" s="23" t="s">
        <v>253</v>
      </c>
      <c r="BM735" s="23" t="s">
        <v>1727</v>
      </c>
    </row>
    <row r="736" spans="2:51" s="12" customFormat="1" ht="13.5">
      <c r="B736" s="220"/>
      <c r="C736" s="221"/>
      <c r="D736" s="222" t="s">
        <v>255</v>
      </c>
      <c r="E736" s="223" t="s">
        <v>22</v>
      </c>
      <c r="F736" s="224" t="s">
        <v>1728</v>
      </c>
      <c r="G736" s="221"/>
      <c r="H736" s="225">
        <v>59</v>
      </c>
      <c r="I736" s="226"/>
      <c r="J736" s="221"/>
      <c r="K736" s="221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255</v>
      </c>
      <c r="AU736" s="231" t="s">
        <v>84</v>
      </c>
      <c r="AV736" s="12" t="s">
        <v>84</v>
      </c>
      <c r="AW736" s="12" t="s">
        <v>39</v>
      </c>
      <c r="AX736" s="12" t="s">
        <v>24</v>
      </c>
      <c r="AY736" s="231" t="s">
        <v>205</v>
      </c>
    </row>
    <row r="737" spans="2:65" s="1" customFormat="1" ht="22.5" customHeight="1">
      <c r="B737" s="40"/>
      <c r="C737" s="192" t="s">
        <v>1729</v>
      </c>
      <c r="D737" s="192" t="s">
        <v>208</v>
      </c>
      <c r="E737" s="193" t="s">
        <v>1730</v>
      </c>
      <c r="F737" s="194" t="s">
        <v>1731</v>
      </c>
      <c r="G737" s="195" t="s">
        <v>494</v>
      </c>
      <c r="H737" s="196">
        <v>48.033</v>
      </c>
      <c r="I737" s="197"/>
      <c r="J737" s="198">
        <f>ROUND(I737*H737,2)</f>
        <v>0</v>
      </c>
      <c r="K737" s="194" t="s">
        <v>466</v>
      </c>
      <c r="L737" s="60"/>
      <c r="M737" s="199" t="s">
        <v>22</v>
      </c>
      <c r="N737" s="205" t="s">
        <v>46</v>
      </c>
      <c r="O737" s="41"/>
      <c r="P737" s="206">
        <f>O737*H737</f>
        <v>0</v>
      </c>
      <c r="Q737" s="206">
        <v>0.0139</v>
      </c>
      <c r="R737" s="206">
        <f>Q737*H737</f>
        <v>0.6676586999999999</v>
      </c>
      <c r="S737" s="206">
        <v>0</v>
      </c>
      <c r="T737" s="207">
        <f>S737*H737</f>
        <v>0</v>
      </c>
      <c r="AR737" s="23" t="s">
        <v>253</v>
      </c>
      <c r="AT737" s="23" t="s">
        <v>208</v>
      </c>
      <c r="AU737" s="23" t="s">
        <v>84</v>
      </c>
      <c r="AY737" s="23" t="s">
        <v>205</v>
      </c>
      <c r="BE737" s="204">
        <f>IF(N737="základní",J737,0)</f>
        <v>0</v>
      </c>
      <c r="BF737" s="204">
        <f>IF(N737="snížená",J737,0)</f>
        <v>0</v>
      </c>
      <c r="BG737" s="204">
        <f>IF(N737="zákl. přenesená",J737,0)</f>
        <v>0</v>
      </c>
      <c r="BH737" s="204">
        <f>IF(N737="sníž. přenesená",J737,0)</f>
        <v>0</v>
      </c>
      <c r="BI737" s="204">
        <f>IF(N737="nulová",J737,0)</f>
        <v>0</v>
      </c>
      <c r="BJ737" s="23" t="s">
        <v>24</v>
      </c>
      <c r="BK737" s="204">
        <f>ROUND(I737*H737,2)</f>
        <v>0</v>
      </c>
      <c r="BL737" s="23" t="s">
        <v>253</v>
      </c>
      <c r="BM737" s="23" t="s">
        <v>1732</v>
      </c>
    </row>
    <row r="738" spans="2:51" s="12" customFormat="1" ht="13.5">
      <c r="B738" s="220"/>
      <c r="C738" s="221"/>
      <c r="D738" s="210" t="s">
        <v>255</v>
      </c>
      <c r="E738" s="232" t="s">
        <v>22</v>
      </c>
      <c r="F738" s="233" t="s">
        <v>1733</v>
      </c>
      <c r="G738" s="221"/>
      <c r="H738" s="234">
        <v>4.017</v>
      </c>
      <c r="I738" s="226"/>
      <c r="J738" s="221"/>
      <c r="K738" s="221"/>
      <c r="L738" s="227"/>
      <c r="M738" s="228"/>
      <c r="N738" s="229"/>
      <c r="O738" s="229"/>
      <c r="P738" s="229"/>
      <c r="Q738" s="229"/>
      <c r="R738" s="229"/>
      <c r="S738" s="229"/>
      <c r="T738" s="230"/>
      <c r="AT738" s="231" t="s">
        <v>255</v>
      </c>
      <c r="AU738" s="231" t="s">
        <v>84</v>
      </c>
      <c r="AV738" s="12" t="s">
        <v>84</v>
      </c>
      <c r="AW738" s="12" t="s">
        <v>39</v>
      </c>
      <c r="AX738" s="12" t="s">
        <v>75</v>
      </c>
      <c r="AY738" s="231" t="s">
        <v>205</v>
      </c>
    </row>
    <row r="739" spans="2:51" s="12" customFormat="1" ht="13.5">
      <c r="B739" s="220"/>
      <c r="C739" s="221"/>
      <c r="D739" s="210" t="s">
        <v>255</v>
      </c>
      <c r="E739" s="232" t="s">
        <v>22</v>
      </c>
      <c r="F739" s="233" t="s">
        <v>1734</v>
      </c>
      <c r="G739" s="221"/>
      <c r="H739" s="234">
        <v>35.584</v>
      </c>
      <c r="I739" s="226"/>
      <c r="J739" s="221"/>
      <c r="K739" s="221"/>
      <c r="L739" s="227"/>
      <c r="M739" s="228"/>
      <c r="N739" s="229"/>
      <c r="O739" s="229"/>
      <c r="P739" s="229"/>
      <c r="Q739" s="229"/>
      <c r="R739" s="229"/>
      <c r="S739" s="229"/>
      <c r="T739" s="230"/>
      <c r="AT739" s="231" t="s">
        <v>255</v>
      </c>
      <c r="AU739" s="231" t="s">
        <v>84</v>
      </c>
      <c r="AV739" s="12" t="s">
        <v>84</v>
      </c>
      <c r="AW739" s="12" t="s">
        <v>39</v>
      </c>
      <c r="AX739" s="12" t="s">
        <v>75</v>
      </c>
      <c r="AY739" s="231" t="s">
        <v>205</v>
      </c>
    </row>
    <row r="740" spans="2:51" s="12" customFormat="1" ht="13.5">
      <c r="B740" s="220"/>
      <c r="C740" s="221"/>
      <c r="D740" s="210" t="s">
        <v>255</v>
      </c>
      <c r="E740" s="232" t="s">
        <v>22</v>
      </c>
      <c r="F740" s="233" t="s">
        <v>1735</v>
      </c>
      <c r="G740" s="221"/>
      <c r="H740" s="234">
        <v>4.974</v>
      </c>
      <c r="I740" s="226"/>
      <c r="J740" s="221"/>
      <c r="K740" s="221"/>
      <c r="L740" s="227"/>
      <c r="M740" s="228"/>
      <c r="N740" s="229"/>
      <c r="O740" s="229"/>
      <c r="P740" s="229"/>
      <c r="Q740" s="229"/>
      <c r="R740" s="229"/>
      <c r="S740" s="229"/>
      <c r="T740" s="230"/>
      <c r="AT740" s="231" t="s">
        <v>255</v>
      </c>
      <c r="AU740" s="231" t="s">
        <v>84</v>
      </c>
      <c r="AV740" s="12" t="s">
        <v>84</v>
      </c>
      <c r="AW740" s="12" t="s">
        <v>39</v>
      </c>
      <c r="AX740" s="12" t="s">
        <v>75</v>
      </c>
      <c r="AY740" s="231" t="s">
        <v>205</v>
      </c>
    </row>
    <row r="741" spans="2:51" s="12" customFormat="1" ht="13.5">
      <c r="B741" s="220"/>
      <c r="C741" s="221"/>
      <c r="D741" s="210" t="s">
        <v>255</v>
      </c>
      <c r="E741" s="232" t="s">
        <v>22</v>
      </c>
      <c r="F741" s="233" t="s">
        <v>1736</v>
      </c>
      <c r="G741" s="221"/>
      <c r="H741" s="234">
        <v>3.458</v>
      </c>
      <c r="I741" s="226"/>
      <c r="J741" s="221"/>
      <c r="K741" s="221"/>
      <c r="L741" s="227"/>
      <c r="M741" s="228"/>
      <c r="N741" s="229"/>
      <c r="O741" s="229"/>
      <c r="P741" s="229"/>
      <c r="Q741" s="229"/>
      <c r="R741" s="229"/>
      <c r="S741" s="229"/>
      <c r="T741" s="230"/>
      <c r="AT741" s="231" t="s">
        <v>255</v>
      </c>
      <c r="AU741" s="231" t="s">
        <v>84</v>
      </c>
      <c r="AV741" s="12" t="s">
        <v>84</v>
      </c>
      <c r="AW741" s="12" t="s">
        <v>39</v>
      </c>
      <c r="AX741" s="12" t="s">
        <v>75</v>
      </c>
      <c r="AY741" s="231" t="s">
        <v>205</v>
      </c>
    </row>
    <row r="742" spans="2:51" s="13" customFormat="1" ht="13.5">
      <c r="B742" s="248"/>
      <c r="C742" s="249"/>
      <c r="D742" s="222" t="s">
        <v>255</v>
      </c>
      <c r="E742" s="250" t="s">
        <v>22</v>
      </c>
      <c r="F742" s="251" t="s">
        <v>568</v>
      </c>
      <c r="G742" s="249"/>
      <c r="H742" s="252">
        <v>48.033</v>
      </c>
      <c r="I742" s="253"/>
      <c r="J742" s="249"/>
      <c r="K742" s="249"/>
      <c r="L742" s="254"/>
      <c r="M742" s="255"/>
      <c r="N742" s="256"/>
      <c r="O742" s="256"/>
      <c r="P742" s="256"/>
      <c r="Q742" s="256"/>
      <c r="R742" s="256"/>
      <c r="S742" s="256"/>
      <c r="T742" s="257"/>
      <c r="AT742" s="258" t="s">
        <v>255</v>
      </c>
      <c r="AU742" s="258" t="s">
        <v>84</v>
      </c>
      <c r="AV742" s="13" t="s">
        <v>266</v>
      </c>
      <c r="AW742" s="13" t="s">
        <v>39</v>
      </c>
      <c r="AX742" s="13" t="s">
        <v>24</v>
      </c>
      <c r="AY742" s="258" t="s">
        <v>205</v>
      </c>
    </row>
    <row r="743" spans="2:65" s="1" customFormat="1" ht="22.5" customHeight="1">
      <c r="B743" s="40"/>
      <c r="C743" s="192" t="s">
        <v>1737</v>
      </c>
      <c r="D743" s="192" t="s">
        <v>208</v>
      </c>
      <c r="E743" s="193" t="s">
        <v>1738</v>
      </c>
      <c r="F743" s="194" t="s">
        <v>1739</v>
      </c>
      <c r="G743" s="195" t="s">
        <v>494</v>
      </c>
      <c r="H743" s="196">
        <v>300.52</v>
      </c>
      <c r="I743" s="197"/>
      <c r="J743" s="198">
        <f>ROUND(I743*H743,2)</f>
        <v>0</v>
      </c>
      <c r="K743" s="194" t="s">
        <v>466</v>
      </c>
      <c r="L743" s="60"/>
      <c r="M743" s="199" t="s">
        <v>22</v>
      </c>
      <c r="N743" s="205" t="s">
        <v>46</v>
      </c>
      <c r="O743" s="41"/>
      <c r="P743" s="206">
        <f>O743*H743</f>
        <v>0</v>
      </c>
      <c r="Q743" s="206">
        <v>0.01574</v>
      </c>
      <c r="R743" s="206">
        <f>Q743*H743</f>
        <v>4.7301848</v>
      </c>
      <c r="S743" s="206">
        <v>0</v>
      </c>
      <c r="T743" s="207">
        <f>S743*H743</f>
        <v>0</v>
      </c>
      <c r="AR743" s="23" t="s">
        <v>253</v>
      </c>
      <c r="AT743" s="23" t="s">
        <v>208</v>
      </c>
      <c r="AU743" s="23" t="s">
        <v>84</v>
      </c>
      <c r="AY743" s="23" t="s">
        <v>205</v>
      </c>
      <c r="BE743" s="204">
        <f>IF(N743="základní",J743,0)</f>
        <v>0</v>
      </c>
      <c r="BF743" s="204">
        <f>IF(N743="snížená",J743,0)</f>
        <v>0</v>
      </c>
      <c r="BG743" s="204">
        <f>IF(N743="zákl. přenesená",J743,0)</f>
        <v>0</v>
      </c>
      <c r="BH743" s="204">
        <f>IF(N743="sníž. přenesená",J743,0)</f>
        <v>0</v>
      </c>
      <c r="BI743" s="204">
        <f>IF(N743="nulová",J743,0)</f>
        <v>0</v>
      </c>
      <c r="BJ743" s="23" t="s">
        <v>24</v>
      </c>
      <c r="BK743" s="204">
        <f>ROUND(I743*H743,2)</f>
        <v>0</v>
      </c>
      <c r="BL743" s="23" t="s">
        <v>253</v>
      </c>
      <c r="BM743" s="23" t="s">
        <v>1740</v>
      </c>
    </row>
    <row r="744" spans="2:51" s="12" customFormat="1" ht="13.5">
      <c r="B744" s="220"/>
      <c r="C744" s="221"/>
      <c r="D744" s="222" t="s">
        <v>255</v>
      </c>
      <c r="E744" s="223" t="s">
        <v>22</v>
      </c>
      <c r="F744" s="224" t="s">
        <v>1741</v>
      </c>
      <c r="G744" s="221"/>
      <c r="H744" s="225">
        <v>300.52</v>
      </c>
      <c r="I744" s="226"/>
      <c r="J744" s="221"/>
      <c r="K744" s="221"/>
      <c r="L744" s="227"/>
      <c r="M744" s="228"/>
      <c r="N744" s="229"/>
      <c r="O744" s="229"/>
      <c r="P744" s="229"/>
      <c r="Q744" s="229"/>
      <c r="R744" s="229"/>
      <c r="S744" s="229"/>
      <c r="T744" s="230"/>
      <c r="AT744" s="231" t="s">
        <v>255</v>
      </c>
      <c r="AU744" s="231" t="s">
        <v>84</v>
      </c>
      <c r="AV744" s="12" t="s">
        <v>84</v>
      </c>
      <c r="AW744" s="12" t="s">
        <v>39</v>
      </c>
      <c r="AX744" s="12" t="s">
        <v>24</v>
      </c>
      <c r="AY744" s="231" t="s">
        <v>205</v>
      </c>
    </row>
    <row r="745" spans="2:65" s="1" customFormat="1" ht="22.5" customHeight="1">
      <c r="B745" s="40"/>
      <c r="C745" s="192" t="s">
        <v>1742</v>
      </c>
      <c r="D745" s="192" t="s">
        <v>208</v>
      </c>
      <c r="E745" s="193" t="s">
        <v>1743</v>
      </c>
      <c r="F745" s="194" t="s">
        <v>1744</v>
      </c>
      <c r="G745" s="195" t="s">
        <v>494</v>
      </c>
      <c r="H745" s="196">
        <v>48.033</v>
      </c>
      <c r="I745" s="197"/>
      <c r="J745" s="198">
        <f>ROUND(I745*H745,2)</f>
        <v>0</v>
      </c>
      <c r="K745" s="194" t="s">
        <v>466</v>
      </c>
      <c r="L745" s="60"/>
      <c r="M745" s="199" t="s">
        <v>22</v>
      </c>
      <c r="N745" s="205" t="s">
        <v>46</v>
      </c>
      <c r="O745" s="41"/>
      <c r="P745" s="206">
        <f>O745*H745</f>
        <v>0</v>
      </c>
      <c r="Q745" s="206">
        <v>0.00019</v>
      </c>
      <c r="R745" s="206">
        <f>Q745*H745</f>
        <v>0.00912627</v>
      </c>
      <c r="S745" s="206">
        <v>0</v>
      </c>
      <c r="T745" s="207">
        <f>S745*H745</f>
        <v>0</v>
      </c>
      <c r="AR745" s="23" t="s">
        <v>253</v>
      </c>
      <c r="AT745" s="23" t="s">
        <v>208</v>
      </c>
      <c r="AU745" s="23" t="s">
        <v>84</v>
      </c>
      <c r="AY745" s="23" t="s">
        <v>205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23" t="s">
        <v>24</v>
      </c>
      <c r="BK745" s="204">
        <f>ROUND(I745*H745,2)</f>
        <v>0</v>
      </c>
      <c r="BL745" s="23" t="s">
        <v>253</v>
      </c>
      <c r="BM745" s="23" t="s">
        <v>1745</v>
      </c>
    </row>
    <row r="746" spans="2:65" s="1" customFormat="1" ht="22.5" customHeight="1">
      <c r="B746" s="40"/>
      <c r="C746" s="192" t="s">
        <v>1746</v>
      </c>
      <c r="D746" s="192" t="s">
        <v>208</v>
      </c>
      <c r="E746" s="193" t="s">
        <v>1743</v>
      </c>
      <c r="F746" s="194" t="s">
        <v>1744</v>
      </c>
      <c r="G746" s="195" t="s">
        <v>494</v>
      </c>
      <c r="H746" s="196">
        <v>300.52</v>
      </c>
      <c r="I746" s="197"/>
      <c r="J746" s="198">
        <f>ROUND(I746*H746,2)</f>
        <v>0</v>
      </c>
      <c r="K746" s="194" t="s">
        <v>466</v>
      </c>
      <c r="L746" s="60"/>
      <c r="M746" s="199" t="s">
        <v>22</v>
      </c>
      <c r="N746" s="205" t="s">
        <v>46</v>
      </c>
      <c r="O746" s="41"/>
      <c r="P746" s="206">
        <f>O746*H746</f>
        <v>0</v>
      </c>
      <c r="Q746" s="206">
        <v>0.00019</v>
      </c>
      <c r="R746" s="206">
        <f>Q746*H746</f>
        <v>0.0570988</v>
      </c>
      <c r="S746" s="206">
        <v>0</v>
      </c>
      <c r="T746" s="207">
        <f>S746*H746</f>
        <v>0</v>
      </c>
      <c r="AR746" s="23" t="s">
        <v>253</v>
      </c>
      <c r="AT746" s="23" t="s">
        <v>208</v>
      </c>
      <c r="AU746" s="23" t="s">
        <v>84</v>
      </c>
      <c r="AY746" s="23" t="s">
        <v>205</v>
      </c>
      <c r="BE746" s="204">
        <f>IF(N746="základní",J746,0)</f>
        <v>0</v>
      </c>
      <c r="BF746" s="204">
        <f>IF(N746="snížená",J746,0)</f>
        <v>0</v>
      </c>
      <c r="BG746" s="204">
        <f>IF(N746="zákl. přenesená",J746,0)</f>
        <v>0</v>
      </c>
      <c r="BH746" s="204">
        <f>IF(N746="sníž. přenesená",J746,0)</f>
        <v>0</v>
      </c>
      <c r="BI746" s="204">
        <f>IF(N746="nulová",J746,0)</f>
        <v>0</v>
      </c>
      <c r="BJ746" s="23" t="s">
        <v>24</v>
      </c>
      <c r="BK746" s="204">
        <f>ROUND(I746*H746,2)</f>
        <v>0</v>
      </c>
      <c r="BL746" s="23" t="s">
        <v>253</v>
      </c>
      <c r="BM746" s="23" t="s">
        <v>1747</v>
      </c>
    </row>
    <row r="747" spans="2:65" s="1" customFormat="1" ht="22.5" customHeight="1">
      <c r="B747" s="40"/>
      <c r="C747" s="192" t="s">
        <v>1748</v>
      </c>
      <c r="D747" s="192" t="s">
        <v>208</v>
      </c>
      <c r="E747" s="193" t="s">
        <v>1749</v>
      </c>
      <c r="F747" s="194" t="s">
        <v>1750</v>
      </c>
      <c r="G747" s="195" t="s">
        <v>1453</v>
      </c>
      <c r="H747" s="259"/>
      <c r="I747" s="197"/>
      <c r="J747" s="198">
        <f>ROUND(I747*H747,2)</f>
        <v>0</v>
      </c>
      <c r="K747" s="194" t="s">
        <v>466</v>
      </c>
      <c r="L747" s="60"/>
      <c r="M747" s="199" t="s">
        <v>22</v>
      </c>
      <c r="N747" s="205" t="s">
        <v>46</v>
      </c>
      <c r="O747" s="41"/>
      <c r="P747" s="206">
        <f>O747*H747</f>
        <v>0</v>
      </c>
      <c r="Q747" s="206">
        <v>0</v>
      </c>
      <c r="R747" s="206">
        <f>Q747*H747</f>
        <v>0</v>
      </c>
      <c r="S747" s="206">
        <v>0</v>
      </c>
      <c r="T747" s="207">
        <f>S747*H747</f>
        <v>0</v>
      </c>
      <c r="AR747" s="23" t="s">
        <v>253</v>
      </c>
      <c r="AT747" s="23" t="s">
        <v>208</v>
      </c>
      <c r="AU747" s="23" t="s">
        <v>84</v>
      </c>
      <c r="AY747" s="23" t="s">
        <v>205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23" t="s">
        <v>24</v>
      </c>
      <c r="BK747" s="204">
        <f>ROUND(I747*H747,2)</f>
        <v>0</v>
      </c>
      <c r="BL747" s="23" t="s">
        <v>253</v>
      </c>
      <c r="BM747" s="23" t="s">
        <v>1751</v>
      </c>
    </row>
    <row r="748" spans="2:63" s="10" customFormat="1" ht="29.85" customHeight="1">
      <c r="B748" s="175"/>
      <c r="C748" s="176"/>
      <c r="D748" s="189" t="s">
        <v>74</v>
      </c>
      <c r="E748" s="190" t="s">
        <v>1752</v>
      </c>
      <c r="F748" s="190" t="s">
        <v>1753</v>
      </c>
      <c r="G748" s="176"/>
      <c r="H748" s="176"/>
      <c r="I748" s="179"/>
      <c r="J748" s="191">
        <f>BK748</f>
        <v>0</v>
      </c>
      <c r="K748" s="176"/>
      <c r="L748" s="181"/>
      <c r="M748" s="182"/>
      <c r="N748" s="183"/>
      <c r="O748" s="183"/>
      <c r="P748" s="184">
        <f>SUM(P749:P750)</f>
        <v>0</v>
      </c>
      <c r="Q748" s="183"/>
      <c r="R748" s="184">
        <f>SUM(R749:R750)</f>
        <v>0</v>
      </c>
      <c r="S748" s="183"/>
      <c r="T748" s="185">
        <f>SUM(T749:T750)</f>
        <v>1.585146</v>
      </c>
      <c r="AR748" s="186" t="s">
        <v>84</v>
      </c>
      <c r="AT748" s="187" t="s">
        <v>74</v>
      </c>
      <c r="AU748" s="187" t="s">
        <v>24</v>
      </c>
      <c r="AY748" s="186" t="s">
        <v>205</v>
      </c>
      <c r="BK748" s="188">
        <f>SUM(BK749:BK750)</f>
        <v>0</v>
      </c>
    </row>
    <row r="749" spans="2:65" s="1" customFormat="1" ht="22.5" customHeight="1">
      <c r="B749" s="40"/>
      <c r="C749" s="192" t="s">
        <v>1754</v>
      </c>
      <c r="D749" s="192" t="s">
        <v>208</v>
      </c>
      <c r="E749" s="193" t="s">
        <v>1755</v>
      </c>
      <c r="F749" s="194" t="s">
        <v>1756</v>
      </c>
      <c r="G749" s="195" t="s">
        <v>494</v>
      </c>
      <c r="H749" s="196">
        <v>148.84</v>
      </c>
      <c r="I749" s="197"/>
      <c r="J749" s="198">
        <f>ROUND(I749*H749,2)</f>
        <v>0</v>
      </c>
      <c r="K749" s="194" t="s">
        <v>466</v>
      </c>
      <c r="L749" s="60"/>
      <c r="M749" s="199" t="s">
        <v>22</v>
      </c>
      <c r="N749" s="205" t="s">
        <v>46</v>
      </c>
      <c r="O749" s="41"/>
      <c r="P749" s="206">
        <f>O749*H749</f>
        <v>0</v>
      </c>
      <c r="Q749" s="206">
        <v>0</v>
      </c>
      <c r="R749" s="206">
        <f>Q749*H749</f>
        <v>0</v>
      </c>
      <c r="S749" s="206">
        <v>0.01065</v>
      </c>
      <c r="T749" s="207">
        <f>S749*H749</f>
        <v>1.585146</v>
      </c>
      <c r="AR749" s="23" t="s">
        <v>253</v>
      </c>
      <c r="AT749" s="23" t="s">
        <v>208</v>
      </c>
      <c r="AU749" s="23" t="s">
        <v>84</v>
      </c>
      <c r="AY749" s="23" t="s">
        <v>205</v>
      </c>
      <c r="BE749" s="204">
        <f>IF(N749="základní",J749,0)</f>
        <v>0</v>
      </c>
      <c r="BF749" s="204">
        <f>IF(N749="snížená",J749,0)</f>
        <v>0</v>
      </c>
      <c r="BG749" s="204">
        <f>IF(N749="zákl. přenesená",J749,0)</f>
        <v>0</v>
      </c>
      <c r="BH749" s="204">
        <f>IF(N749="sníž. přenesená",J749,0)</f>
        <v>0</v>
      </c>
      <c r="BI749" s="204">
        <f>IF(N749="nulová",J749,0)</f>
        <v>0</v>
      </c>
      <c r="BJ749" s="23" t="s">
        <v>24</v>
      </c>
      <c r="BK749" s="204">
        <f>ROUND(I749*H749,2)</f>
        <v>0</v>
      </c>
      <c r="BL749" s="23" t="s">
        <v>253</v>
      </c>
      <c r="BM749" s="23" t="s">
        <v>1757</v>
      </c>
    </row>
    <row r="750" spans="2:51" s="12" customFormat="1" ht="13.5">
      <c r="B750" s="220"/>
      <c r="C750" s="221"/>
      <c r="D750" s="210" t="s">
        <v>255</v>
      </c>
      <c r="E750" s="232" t="s">
        <v>22</v>
      </c>
      <c r="F750" s="233" t="s">
        <v>1758</v>
      </c>
      <c r="G750" s="221"/>
      <c r="H750" s="234">
        <v>148.84</v>
      </c>
      <c r="I750" s="226"/>
      <c r="J750" s="221"/>
      <c r="K750" s="221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255</v>
      </c>
      <c r="AU750" s="231" t="s">
        <v>84</v>
      </c>
      <c r="AV750" s="12" t="s">
        <v>84</v>
      </c>
      <c r="AW750" s="12" t="s">
        <v>39</v>
      </c>
      <c r="AX750" s="12" t="s">
        <v>24</v>
      </c>
      <c r="AY750" s="231" t="s">
        <v>205</v>
      </c>
    </row>
    <row r="751" spans="2:63" s="10" customFormat="1" ht="29.85" customHeight="1">
      <c r="B751" s="175"/>
      <c r="C751" s="176"/>
      <c r="D751" s="189" t="s">
        <v>74</v>
      </c>
      <c r="E751" s="190" t="s">
        <v>1759</v>
      </c>
      <c r="F751" s="190" t="s">
        <v>1760</v>
      </c>
      <c r="G751" s="176"/>
      <c r="H751" s="176"/>
      <c r="I751" s="179"/>
      <c r="J751" s="191">
        <f>BK751</f>
        <v>0</v>
      </c>
      <c r="K751" s="176"/>
      <c r="L751" s="181"/>
      <c r="M751" s="182"/>
      <c r="N751" s="183"/>
      <c r="O751" s="183"/>
      <c r="P751" s="184">
        <f>SUM(P752:P786)</f>
        <v>0</v>
      </c>
      <c r="Q751" s="183"/>
      <c r="R751" s="184">
        <f>SUM(R752:R786)</f>
        <v>1.1145895000000001</v>
      </c>
      <c r="S751" s="183"/>
      <c r="T751" s="185">
        <f>SUM(T752:T786)</f>
        <v>0.613336</v>
      </c>
      <c r="AR751" s="186" t="s">
        <v>84</v>
      </c>
      <c r="AT751" s="187" t="s">
        <v>74</v>
      </c>
      <c r="AU751" s="187" t="s">
        <v>24</v>
      </c>
      <c r="AY751" s="186" t="s">
        <v>205</v>
      </c>
      <c r="BK751" s="188">
        <f>SUM(BK752:BK786)</f>
        <v>0</v>
      </c>
    </row>
    <row r="752" spans="2:65" s="1" customFormat="1" ht="22.5" customHeight="1">
      <c r="B752" s="40"/>
      <c r="C752" s="192" t="s">
        <v>1761</v>
      </c>
      <c r="D752" s="192" t="s">
        <v>208</v>
      </c>
      <c r="E752" s="193" t="s">
        <v>1762</v>
      </c>
      <c r="F752" s="194" t="s">
        <v>1763</v>
      </c>
      <c r="G752" s="195" t="s">
        <v>1764</v>
      </c>
      <c r="H752" s="196">
        <v>303</v>
      </c>
      <c r="I752" s="197"/>
      <c r="J752" s="198">
        <f>ROUND(I752*H752,2)</f>
        <v>0</v>
      </c>
      <c r="K752" s="194" t="s">
        <v>22</v>
      </c>
      <c r="L752" s="60"/>
      <c r="M752" s="199" t="s">
        <v>22</v>
      </c>
      <c r="N752" s="205" t="s">
        <v>46</v>
      </c>
      <c r="O752" s="41"/>
      <c r="P752" s="206">
        <f>O752*H752</f>
        <v>0</v>
      </c>
      <c r="Q752" s="206">
        <v>0</v>
      </c>
      <c r="R752" s="206">
        <f>Q752*H752</f>
        <v>0</v>
      </c>
      <c r="S752" s="206">
        <v>0</v>
      </c>
      <c r="T752" s="207">
        <f>S752*H752</f>
        <v>0</v>
      </c>
      <c r="AR752" s="23" t="s">
        <v>253</v>
      </c>
      <c r="AT752" s="23" t="s">
        <v>208</v>
      </c>
      <c r="AU752" s="23" t="s">
        <v>84</v>
      </c>
      <c r="AY752" s="23" t="s">
        <v>205</v>
      </c>
      <c r="BE752" s="204">
        <f>IF(N752="základní",J752,0)</f>
        <v>0</v>
      </c>
      <c r="BF752" s="204">
        <f>IF(N752="snížená",J752,0)</f>
        <v>0</v>
      </c>
      <c r="BG752" s="204">
        <f>IF(N752="zákl. přenesená",J752,0)</f>
        <v>0</v>
      </c>
      <c r="BH752" s="204">
        <f>IF(N752="sníž. přenesená",J752,0)</f>
        <v>0</v>
      </c>
      <c r="BI752" s="204">
        <f>IF(N752="nulová",J752,0)</f>
        <v>0</v>
      </c>
      <c r="BJ752" s="23" t="s">
        <v>24</v>
      </c>
      <c r="BK752" s="204">
        <f>ROUND(I752*H752,2)</f>
        <v>0</v>
      </c>
      <c r="BL752" s="23" t="s">
        <v>253</v>
      </c>
      <c r="BM752" s="23" t="s">
        <v>1765</v>
      </c>
    </row>
    <row r="753" spans="2:51" s="12" customFormat="1" ht="13.5">
      <c r="B753" s="220"/>
      <c r="C753" s="221"/>
      <c r="D753" s="222" t="s">
        <v>255</v>
      </c>
      <c r="E753" s="223" t="s">
        <v>22</v>
      </c>
      <c r="F753" s="224" t="s">
        <v>1766</v>
      </c>
      <c r="G753" s="221"/>
      <c r="H753" s="225">
        <v>303</v>
      </c>
      <c r="I753" s="226"/>
      <c r="J753" s="221"/>
      <c r="K753" s="221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255</v>
      </c>
      <c r="AU753" s="231" t="s">
        <v>84</v>
      </c>
      <c r="AV753" s="12" t="s">
        <v>84</v>
      </c>
      <c r="AW753" s="12" t="s">
        <v>39</v>
      </c>
      <c r="AX753" s="12" t="s">
        <v>24</v>
      </c>
      <c r="AY753" s="231" t="s">
        <v>205</v>
      </c>
    </row>
    <row r="754" spans="2:65" s="1" customFormat="1" ht="22.5" customHeight="1">
      <c r="B754" s="40"/>
      <c r="C754" s="192" t="s">
        <v>1767</v>
      </c>
      <c r="D754" s="192" t="s">
        <v>208</v>
      </c>
      <c r="E754" s="193" t="s">
        <v>1768</v>
      </c>
      <c r="F754" s="194" t="s">
        <v>1769</v>
      </c>
      <c r="G754" s="195" t="s">
        <v>1764</v>
      </c>
      <c r="H754" s="196">
        <v>318</v>
      </c>
      <c r="I754" s="197"/>
      <c r="J754" s="198">
        <f>ROUND(I754*H754,2)</f>
        <v>0</v>
      </c>
      <c r="K754" s="194" t="s">
        <v>22</v>
      </c>
      <c r="L754" s="60"/>
      <c r="M754" s="199" t="s">
        <v>22</v>
      </c>
      <c r="N754" s="205" t="s">
        <v>46</v>
      </c>
      <c r="O754" s="41"/>
      <c r="P754" s="206">
        <f>O754*H754</f>
        <v>0</v>
      </c>
      <c r="Q754" s="206">
        <v>0</v>
      </c>
      <c r="R754" s="206">
        <f>Q754*H754</f>
        <v>0</v>
      </c>
      <c r="S754" s="206">
        <v>0</v>
      </c>
      <c r="T754" s="207">
        <f>S754*H754</f>
        <v>0</v>
      </c>
      <c r="AR754" s="23" t="s">
        <v>253</v>
      </c>
      <c r="AT754" s="23" t="s">
        <v>208</v>
      </c>
      <c r="AU754" s="23" t="s">
        <v>84</v>
      </c>
      <c r="AY754" s="23" t="s">
        <v>205</v>
      </c>
      <c r="BE754" s="204">
        <f>IF(N754="základní",J754,0)</f>
        <v>0</v>
      </c>
      <c r="BF754" s="204">
        <f>IF(N754="snížená",J754,0)</f>
        <v>0</v>
      </c>
      <c r="BG754" s="204">
        <f>IF(N754="zákl. přenesená",J754,0)</f>
        <v>0</v>
      </c>
      <c r="BH754" s="204">
        <f>IF(N754="sníž. přenesená",J754,0)</f>
        <v>0</v>
      </c>
      <c r="BI754" s="204">
        <f>IF(N754="nulová",J754,0)</f>
        <v>0</v>
      </c>
      <c r="BJ754" s="23" t="s">
        <v>24</v>
      </c>
      <c r="BK754" s="204">
        <f>ROUND(I754*H754,2)</f>
        <v>0</v>
      </c>
      <c r="BL754" s="23" t="s">
        <v>253</v>
      </c>
      <c r="BM754" s="23" t="s">
        <v>1770</v>
      </c>
    </row>
    <row r="755" spans="2:51" s="12" customFormat="1" ht="13.5">
      <c r="B755" s="220"/>
      <c r="C755" s="221"/>
      <c r="D755" s="222" t="s">
        <v>255</v>
      </c>
      <c r="E755" s="223" t="s">
        <v>22</v>
      </c>
      <c r="F755" s="224" t="s">
        <v>1771</v>
      </c>
      <c r="G755" s="221"/>
      <c r="H755" s="225">
        <v>318</v>
      </c>
      <c r="I755" s="226"/>
      <c r="J755" s="221"/>
      <c r="K755" s="221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255</v>
      </c>
      <c r="AU755" s="231" t="s">
        <v>84</v>
      </c>
      <c r="AV755" s="12" t="s">
        <v>84</v>
      </c>
      <c r="AW755" s="12" t="s">
        <v>39</v>
      </c>
      <c r="AX755" s="12" t="s">
        <v>24</v>
      </c>
      <c r="AY755" s="231" t="s">
        <v>205</v>
      </c>
    </row>
    <row r="756" spans="2:65" s="1" customFormat="1" ht="22.5" customHeight="1">
      <c r="B756" s="40"/>
      <c r="C756" s="192" t="s">
        <v>1772</v>
      </c>
      <c r="D756" s="192" t="s">
        <v>208</v>
      </c>
      <c r="E756" s="193" t="s">
        <v>1773</v>
      </c>
      <c r="F756" s="194" t="s">
        <v>1774</v>
      </c>
      <c r="G756" s="195" t="s">
        <v>500</v>
      </c>
      <c r="H756" s="196">
        <v>152</v>
      </c>
      <c r="I756" s="197"/>
      <c r="J756" s="198">
        <f>ROUND(I756*H756,2)</f>
        <v>0</v>
      </c>
      <c r="K756" s="194" t="s">
        <v>466</v>
      </c>
      <c r="L756" s="60"/>
      <c r="M756" s="199" t="s">
        <v>22</v>
      </c>
      <c r="N756" s="205" t="s">
        <v>46</v>
      </c>
      <c r="O756" s="41"/>
      <c r="P756" s="206">
        <f>O756*H756</f>
        <v>0</v>
      </c>
      <c r="Q756" s="206">
        <v>0</v>
      </c>
      <c r="R756" s="206">
        <f>Q756*H756</f>
        <v>0</v>
      </c>
      <c r="S756" s="206">
        <v>0.00191</v>
      </c>
      <c r="T756" s="207">
        <f>S756*H756</f>
        <v>0.29032</v>
      </c>
      <c r="AR756" s="23" t="s">
        <v>253</v>
      </c>
      <c r="AT756" s="23" t="s">
        <v>208</v>
      </c>
      <c r="AU756" s="23" t="s">
        <v>84</v>
      </c>
      <c r="AY756" s="23" t="s">
        <v>205</v>
      </c>
      <c r="BE756" s="204">
        <f>IF(N756="základní",J756,0)</f>
        <v>0</v>
      </c>
      <c r="BF756" s="204">
        <f>IF(N756="snížená",J756,0)</f>
        <v>0</v>
      </c>
      <c r="BG756" s="204">
        <f>IF(N756="zákl. přenesená",J756,0)</f>
        <v>0</v>
      </c>
      <c r="BH756" s="204">
        <f>IF(N756="sníž. přenesená",J756,0)</f>
        <v>0</v>
      </c>
      <c r="BI756" s="204">
        <f>IF(N756="nulová",J756,0)</f>
        <v>0</v>
      </c>
      <c r="BJ756" s="23" t="s">
        <v>24</v>
      </c>
      <c r="BK756" s="204">
        <f>ROUND(I756*H756,2)</f>
        <v>0</v>
      </c>
      <c r="BL756" s="23" t="s">
        <v>253</v>
      </c>
      <c r="BM756" s="23" t="s">
        <v>1775</v>
      </c>
    </row>
    <row r="757" spans="2:51" s="12" customFormat="1" ht="13.5">
      <c r="B757" s="220"/>
      <c r="C757" s="221"/>
      <c r="D757" s="222" t="s">
        <v>255</v>
      </c>
      <c r="E757" s="223" t="s">
        <v>22</v>
      </c>
      <c r="F757" s="224" t="s">
        <v>1776</v>
      </c>
      <c r="G757" s="221"/>
      <c r="H757" s="225">
        <v>152</v>
      </c>
      <c r="I757" s="226"/>
      <c r="J757" s="221"/>
      <c r="K757" s="221"/>
      <c r="L757" s="227"/>
      <c r="M757" s="228"/>
      <c r="N757" s="229"/>
      <c r="O757" s="229"/>
      <c r="P757" s="229"/>
      <c r="Q757" s="229"/>
      <c r="R757" s="229"/>
      <c r="S757" s="229"/>
      <c r="T757" s="230"/>
      <c r="AT757" s="231" t="s">
        <v>255</v>
      </c>
      <c r="AU757" s="231" t="s">
        <v>84</v>
      </c>
      <c r="AV757" s="12" t="s">
        <v>84</v>
      </c>
      <c r="AW757" s="12" t="s">
        <v>39</v>
      </c>
      <c r="AX757" s="12" t="s">
        <v>24</v>
      </c>
      <c r="AY757" s="231" t="s">
        <v>205</v>
      </c>
    </row>
    <row r="758" spans="2:65" s="1" customFormat="1" ht="22.5" customHeight="1">
      <c r="B758" s="40"/>
      <c r="C758" s="192" t="s">
        <v>1777</v>
      </c>
      <c r="D758" s="192" t="s">
        <v>208</v>
      </c>
      <c r="E758" s="193" t="s">
        <v>1778</v>
      </c>
      <c r="F758" s="194" t="s">
        <v>1779</v>
      </c>
      <c r="G758" s="195" t="s">
        <v>500</v>
      </c>
      <c r="H758" s="196">
        <v>136.8</v>
      </c>
      <c r="I758" s="197"/>
      <c r="J758" s="198">
        <f>ROUND(I758*H758,2)</f>
        <v>0</v>
      </c>
      <c r="K758" s="194" t="s">
        <v>466</v>
      </c>
      <c r="L758" s="60"/>
      <c r="M758" s="199" t="s">
        <v>22</v>
      </c>
      <c r="N758" s="205" t="s">
        <v>46</v>
      </c>
      <c r="O758" s="41"/>
      <c r="P758" s="206">
        <f>O758*H758</f>
        <v>0</v>
      </c>
      <c r="Q758" s="206">
        <v>0</v>
      </c>
      <c r="R758" s="206">
        <f>Q758*H758</f>
        <v>0</v>
      </c>
      <c r="S758" s="206">
        <v>0.00167</v>
      </c>
      <c r="T758" s="207">
        <f>S758*H758</f>
        <v>0.22845600000000002</v>
      </c>
      <c r="AR758" s="23" t="s">
        <v>253</v>
      </c>
      <c r="AT758" s="23" t="s">
        <v>208</v>
      </c>
      <c r="AU758" s="23" t="s">
        <v>84</v>
      </c>
      <c r="AY758" s="23" t="s">
        <v>205</v>
      </c>
      <c r="BE758" s="204">
        <f>IF(N758="základní",J758,0)</f>
        <v>0</v>
      </c>
      <c r="BF758" s="204">
        <f>IF(N758="snížená",J758,0)</f>
        <v>0</v>
      </c>
      <c r="BG758" s="204">
        <f>IF(N758="zákl. přenesená",J758,0)</f>
        <v>0</v>
      </c>
      <c r="BH758" s="204">
        <f>IF(N758="sníž. přenesená",J758,0)</f>
        <v>0</v>
      </c>
      <c r="BI758" s="204">
        <f>IF(N758="nulová",J758,0)</f>
        <v>0</v>
      </c>
      <c r="BJ758" s="23" t="s">
        <v>24</v>
      </c>
      <c r="BK758" s="204">
        <f>ROUND(I758*H758,2)</f>
        <v>0</v>
      </c>
      <c r="BL758" s="23" t="s">
        <v>253</v>
      </c>
      <c r="BM758" s="23" t="s">
        <v>1780</v>
      </c>
    </row>
    <row r="759" spans="2:65" s="1" customFormat="1" ht="22.5" customHeight="1">
      <c r="B759" s="40"/>
      <c r="C759" s="192" t="s">
        <v>1781</v>
      </c>
      <c r="D759" s="192" t="s">
        <v>208</v>
      </c>
      <c r="E759" s="193" t="s">
        <v>1782</v>
      </c>
      <c r="F759" s="194" t="s">
        <v>1783</v>
      </c>
      <c r="G759" s="195" t="s">
        <v>500</v>
      </c>
      <c r="H759" s="196">
        <v>24</v>
      </c>
      <c r="I759" s="197"/>
      <c r="J759" s="198">
        <f>ROUND(I759*H759,2)</f>
        <v>0</v>
      </c>
      <c r="K759" s="194" t="s">
        <v>466</v>
      </c>
      <c r="L759" s="60"/>
      <c r="M759" s="199" t="s">
        <v>22</v>
      </c>
      <c r="N759" s="205" t="s">
        <v>46</v>
      </c>
      <c r="O759" s="41"/>
      <c r="P759" s="206">
        <f>O759*H759</f>
        <v>0</v>
      </c>
      <c r="Q759" s="206">
        <v>0</v>
      </c>
      <c r="R759" s="206">
        <f>Q759*H759</f>
        <v>0</v>
      </c>
      <c r="S759" s="206">
        <v>0.00394</v>
      </c>
      <c r="T759" s="207">
        <f>S759*H759</f>
        <v>0.09456</v>
      </c>
      <c r="AR759" s="23" t="s">
        <v>253</v>
      </c>
      <c r="AT759" s="23" t="s">
        <v>208</v>
      </c>
      <c r="AU759" s="23" t="s">
        <v>84</v>
      </c>
      <c r="AY759" s="23" t="s">
        <v>205</v>
      </c>
      <c r="BE759" s="204">
        <f>IF(N759="základní",J759,0)</f>
        <v>0</v>
      </c>
      <c r="BF759" s="204">
        <f>IF(N759="snížená",J759,0)</f>
        <v>0</v>
      </c>
      <c r="BG759" s="204">
        <f>IF(N759="zákl. přenesená",J759,0)</f>
        <v>0</v>
      </c>
      <c r="BH759" s="204">
        <f>IF(N759="sníž. přenesená",J759,0)</f>
        <v>0</v>
      </c>
      <c r="BI759" s="204">
        <f>IF(N759="nulová",J759,0)</f>
        <v>0</v>
      </c>
      <c r="BJ759" s="23" t="s">
        <v>24</v>
      </c>
      <c r="BK759" s="204">
        <f>ROUND(I759*H759,2)</f>
        <v>0</v>
      </c>
      <c r="BL759" s="23" t="s">
        <v>253</v>
      </c>
      <c r="BM759" s="23" t="s">
        <v>1784</v>
      </c>
    </row>
    <row r="760" spans="2:65" s="1" customFormat="1" ht="22.5" customHeight="1">
      <c r="B760" s="40"/>
      <c r="C760" s="192" t="s">
        <v>1785</v>
      </c>
      <c r="D760" s="192" t="s">
        <v>208</v>
      </c>
      <c r="E760" s="193" t="s">
        <v>1786</v>
      </c>
      <c r="F760" s="194" t="s">
        <v>1787</v>
      </c>
      <c r="G760" s="195" t="s">
        <v>500</v>
      </c>
      <c r="H760" s="196">
        <v>20</v>
      </c>
      <c r="I760" s="197"/>
      <c r="J760" s="198">
        <f>ROUND(I760*H760,2)</f>
        <v>0</v>
      </c>
      <c r="K760" s="194" t="s">
        <v>466</v>
      </c>
      <c r="L760" s="60"/>
      <c r="M760" s="199" t="s">
        <v>22</v>
      </c>
      <c r="N760" s="205" t="s">
        <v>46</v>
      </c>
      <c r="O760" s="41"/>
      <c r="P760" s="206">
        <f>O760*H760</f>
        <v>0</v>
      </c>
      <c r="Q760" s="206">
        <v>0.00433</v>
      </c>
      <c r="R760" s="206">
        <f>Q760*H760</f>
        <v>0.0866</v>
      </c>
      <c r="S760" s="206">
        <v>0</v>
      </c>
      <c r="T760" s="207">
        <f>S760*H760</f>
        <v>0</v>
      </c>
      <c r="AR760" s="23" t="s">
        <v>253</v>
      </c>
      <c r="AT760" s="23" t="s">
        <v>208</v>
      </c>
      <c r="AU760" s="23" t="s">
        <v>84</v>
      </c>
      <c r="AY760" s="23" t="s">
        <v>205</v>
      </c>
      <c r="BE760" s="204">
        <f>IF(N760="základní",J760,0)</f>
        <v>0</v>
      </c>
      <c r="BF760" s="204">
        <f>IF(N760="snížená",J760,0)</f>
        <v>0</v>
      </c>
      <c r="BG760" s="204">
        <f>IF(N760="zákl. přenesená",J760,0)</f>
        <v>0</v>
      </c>
      <c r="BH760" s="204">
        <f>IF(N760="sníž. přenesená",J760,0)</f>
        <v>0</v>
      </c>
      <c r="BI760" s="204">
        <f>IF(N760="nulová",J760,0)</f>
        <v>0</v>
      </c>
      <c r="BJ760" s="23" t="s">
        <v>24</v>
      </c>
      <c r="BK760" s="204">
        <f>ROUND(I760*H760,2)</f>
        <v>0</v>
      </c>
      <c r="BL760" s="23" t="s">
        <v>253</v>
      </c>
      <c r="BM760" s="23" t="s">
        <v>1788</v>
      </c>
    </row>
    <row r="761" spans="2:51" s="12" customFormat="1" ht="13.5">
      <c r="B761" s="220"/>
      <c r="C761" s="221"/>
      <c r="D761" s="222" t="s">
        <v>255</v>
      </c>
      <c r="E761" s="223" t="s">
        <v>22</v>
      </c>
      <c r="F761" s="224" t="s">
        <v>1789</v>
      </c>
      <c r="G761" s="221"/>
      <c r="H761" s="225">
        <v>20</v>
      </c>
      <c r="I761" s="226"/>
      <c r="J761" s="221"/>
      <c r="K761" s="221"/>
      <c r="L761" s="227"/>
      <c r="M761" s="228"/>
      <c r="N761" s="229"/>
      <c r="O761" s="229"/>
      <c r="P761" s="229"/>
      <c r="Q761" s="229"/>
      <c r="R761" s="229"/>
      <c r="S761" s="229"/>
      <c r="T761" s="230"/>
      <c r="AT761" s="231" t="s">
        <v>255</v>
      </c>
      <c r="AU761" s="231" t="s">
        <v>84</v>
      </c>
      <c r="AV761" s="12" t="s">
        <v>84</v>
      </c>
      <c r="AW761" s="12" t="s">
        <v>39</v>
      </c>
      <c r="AX761" s="12" t="s">
        <v>24</v>
      </c>
      <c r="AY761" s="231" t="s">
        <v>205</v>
      </c>
    </row>
    <row r="762" spans="2:65" s="1" customFormat="1" ht="22.5" customHeight="1">
      <c r="B762" s="40"/>
      <c r="C762" s="192" t="s">
        <v>1790</v>
      </c>
      <c r="D762" s="192" t="s">
        <v>208</v>
      </c>
      <c r="E762" s="193" t="s">
        <v>1791</v>
      </c>
      <c r="F762" s="194" t="s">
        <v>1792</v>
      </c>
      <c r="G762" s="195" t="s">
        <v>500</v>
      </c>
      <c r="H762" s="196">
        <v>33.6</v>
      </c>
      <c r="I762" s="197"/>
      <c r="J762" s="198">
        <f>ROUND(I762*H762,2)</f>
        <v>0</v>
      </c>
      <c r="K762" s="194" t="s">
        <v>466</v>
      </c>
      <c r="L762" s="60"/>
      <c r="M762" s="199" t="s">
        <v>22</v>
      </c>
      <c r="N762" s="205" t="s">
        <v>46</v>
      </c>
      <c r="O762" s="41"/>
      <c r="P762" s="206">
        <f>O762*H762</f>
        <v>0</v>
      </c>
      <c r="Q762" s="206">
        <v>0.00296</v>
      </c>
      <c r="R762" s="206">
        <f>Q762*H762</f>
        <v>0.099456</v>
      </c>
      <c r="S762" s="206">
        <v>0</v>
      </c>
      <c r="T762" s="207">
        <f>S762*H762</f>
        <v>0</v>
      </c>
      <c r="AR762" s="23" t="s">
        <v>253</v>
      </c>
      <c r="AT762" s="23" t="s">
        <v>208</v>
      </c>
      <c r="AU762" s="23" t="s">
        <v>84</v>
      </c>
      <c r="AY762" s="23" t="s">
        <v>205</v>
      </c>
      <c r="BE762" s="204">
        <f>IF(N762="základní",J762,0)</f>
        <v>0</v>
      </c>
      <c r="BF762" s="204">
        <f>IF(N762="snížená",J762,0)</f>
        <v>0</v>
      </c>
      <c r="BG762" s="204">
        <f>IF(N762="zákl. přenesená",J762,0)</f>
        <v>0</v>
      </c>
      <c r="BH762" s="204">
        <f>IF(N762="sníž. přenesená",J762,0)</f>
        <v>0</v>
      </c>
      <c r="BI762" s="204">
        <f>IF(N762="nulová",J762,0)</f>
        <v>0</v>
      </c>
      <c r="BJ762" s="23" t="s">
        <v>24</v>
      </c>
      <c r="BK762" s="204">
        <f>ROUND(I762*H762,2)</f>
        <v>0</v>
      </c>
      <c r="BL762" s="23" t="s">
        <v>253</v>
      </c>
      <c r="BM762" s="23" t="s">
        <v>1793</v>
      </c>
    </row>
    <row r="763" spans="2:51" s="12" customFormat="1" ht="13.5">
      <c r="B763" s="220"/>
      <c r="C763" s="221"/>
      <c r="D763" s="222" t="s">
        <v>255</v>
      </c>
      <c r="E763" s="223" t="s">
        <v>22</v>
      </c>
      <c r="F763" s="224" t="s">
        <v>1794</v>
      </c>
      <c r="G763" s="221"/>
      <c r="H763" s="225">
        <v>33.6</v>
      </c>
      <c r="I763" s="226"/>
      <c r="J763" s="221"/>
      <c r="K763" s="221"/>
      <c r="L763" s="227"/>
      <c r="M763" s="228"/>
      <c r="N763" s="229"/>
      <c r="O763" s="229"/>
      <c r="P763" s="229"/>
      <c r="Q763" s="229"/>
      <c r="R763" s="229"/>
      <c r="S763" s="229"/>
      <c r="T763" s="230"/>
      <c r="AT763" s="231" t="s">
        <v>255</v>
      </c>
      <c r="AU763" s="231" t="s">
        <v>84</v>
      </c>
      <c r="AV763" s="12" t="s">
        <v>84</v>
      </c>
      <c r="AW763" s="12" t="s">
        <v>39</v>
      </c>
      <c r="AX763" s="12" t="s">
        <v>24</v>
      </c>
      <c r="AY763" s="231" t="s">
        <v>205</v>
      </c>
    </row>
    <row r="764" spans="2:65" s="1" customFormat="1" ht="22.5" customHeight="1">
      <c r="B764" s="40"/>
      <c r="C764" s="192" t="s">
        <v>1795</v>
      </c>
      <c r="D764" s="192" t="s">
        <v>208</v>
      </c>
      <c r="E764" s="193" t="s">
        <v>1796</v>
      </c>
      <c r="F764" s="194" t="s">
        <v>1797</v>
      </c>
      <c r="G764" s="195" t="s">
        <v>500</v>
      </c>
      <c r="H764" s="196">
        <v>47</v>
      </c>
      <c r="I764" s="197"/>
      <c r="J764" s="198">
        <f>ROUND(I764*H764,2)</f>
        <v>0</v>
      </c>
      <c r="K764" s="194" t="s">
        <v>466</v>
      </c>
      <c r="L764" s="60"/>
      <c r="M764" s="199" t="s">
        <v>22</v>
      </c>
      <c r="N764" s="205" t="s">
        <v>46</v>
      </c>
      <c r="O764" s="41"/>
      <c r="P764" s="206">
        <f>O764*H764</f>
        <v>0</v>
      </c>
      <c r="Q764" s="206">
        <v>0.00357</v>
      </c>
      <c r="R764" s="206">
        <f>Q764*H764</f>
        <v>0.16779</v>
      </c>
      <c r="S764" s="206">
        <v>0</v>
      </c>
      <c r="T764" s="207">
        <f>S764*H764</f>
        <v>0</v>
      </c>
      <c r="AR764" s="23" t="s">
        <v>253</v>
      </c>
      <c r="AT764" s="23" t="s">
        <v>208</v>
      </c>
      <c r="AU764" s="23" t="s">
        <v>84</v>
      </c>
      <c r="AY764" s="23" t="s">
        <v>205</v>
      </c>
      <c r="BE764" s="204">
        <f>IF(N764="základní",J764,0)</f>
        <v>0</v>
      </c>
      <c r="BF764" s="204">
        <f>IF(N764="snížená",J764,0)</f>
        <v>0</v>
      </c>
      <c r="BG764" s="204">
        <f>IF(N764="zákl. přenesená",J764,0)</f>
        <v>0</v>
      </c>
      <c r="BH764" s="204">
        <f>IF(N764="sníž. přenesená",J764,0)</f>
        <v>0</v>
      </c>
      <c r="BI764" s="204">
        <f>IF(N764="nulová",J764,0)</f>
        <v>0</v>
      </c>
      <c r="BJ764" s="23" t="s">
        <v>24</v>
      </c>
      <c r="BK764" s="204">
        <f>ROUND(I764*H764,2)</f>
        <v>0</v>
      </c>
      <c r="BL764" s="23" t="s">
        <v>253</v>
      </c>
      <c r="BM764" s="23" t="s">
        <v>1798</v>
      </c>
    </row>
    <row r="765" spans="2:51" s="12" customFormat="1" ht="13.5">
      <c r="B765" s="220"/>
      <c r="C765" s="221"/>
      <c r="D765" s="222" t="s">
        <v>255</v>
      </c>
      <c r="E765" s="223" t="s">
        <v>22</v>
      </c>
      <c r="F765" s="224" t="s">
        <v>1799</v>
      </c>
      <c r="G765" s="221"/>
      <c r="H765" s="225">
        <v>47</v>
      </c>
      <c r="I765" s="226"/>
      <c r="J765" s="221"/>
      <c r="K765" s="221"/>
      <c r="L765" s="227"/>
      <c r="M765" s="228"/>
      <c r="N765" s="229"/>
      <c r="O765" s="229"/>
      <c r="P765" s="229"/>
      <c r="Q765" s="229"/>
      <c r="R765" s="229"/>
      <c r="S765" s="229"/>
      <c r="T765" s="230"/>
      <c r="AT765" s="231" t="s">
        <v>255</v>
      </c>
      <c r="AU765" s="231" t="s">
        <v>84</v>
      </c>
      <c r="AV765" s="12" t="s">
        <v>84</v>
      </c>
      <c r="AW765" s="12" t="s">
        <v>39</v>
      </c>
      <c r="AX765" s="12" t="s">
        <v>24</v>
      </c>
      <c r="AY765" s="231" t="s">
        <v>205</v>
      </c>
    </row>
    <row r="766" spans="2:65" s="1" customFormat="1" ht="22.5" customHeight="1">
      <c r="B766" s="40"/>
      <c r="C766" s="192" t="s">
        <v>1800</v>
      </c>
      <c r="D766" s="192" t="s">
        <v>208</v>
      </c>
      <c r="E766" s="193" t="s">
        <v>1801</v>
      </c>
      <c r="F766" s="194" t="s">
        <v>1802</v>
      </c>
      <c r="G766" s="195" t="s">
        <v>500</v>
      </c>
      <c r="H766" s="196">
        <v>35</v>
      </c>
      <c r="I766" s="197"/>
      <c r="J766" s="198">
        <f>ROUND(I766*H766,2)</f>
        <v>0</v>
      </c>
      <c r="K766" s="194" t="s">
        <v>466</v>
      </c>
      <c r="L766" s="60"/>
      <c r="M766" s="199" t="s">
        <v>22</v>
      </c>
      <c r="N766" s="205" t="s">
        <v>46</v>
      </c>
      <c r="O766" s="41"/>
      <c r="P766" s="206">
        <f>O766*H766</f>
        <v>0</v>
      </c>
      <c r="Q766" s="206">
        <v>0.00443</v>
      </c>
      <c r="R766" s="206">
        <f>Q766*H766</f>
        <v>0.15505</v>
      </c>
      <c r="S766" s="206">
        <v>0</v>
      </c>
      <c r="T766" s="207">
        <f>S766*H766</f>
        <v>0</v>
      </c>
      <c r="AR766" s="23" t="s">
        <v>253</v>
      </c>
      <c r="AT766" s="23" t="s">
        <v>208</v>
      </c>
      <c r="AU766" s="23" t="s">
        <v>84</v>
      </c>
      <c r="AY766" s="23" t="s">
        <v>205</v>
      </c>
      <c r="BE766" s="204">
        <f>IF(N766="základní",J766,0)</f>
        <v>0</v>
      </c>
      <c r="BF766" s="204">
        <f>IF(N766="snížená",J766,0)</f>
        <v>0</v>
      </c>
      <c r="BG766" s="204">
        <f>IF(N766="zákl. přenesená",J766,0)</f>
        <v>0</v>
      </c>
      <c r="BH766" s="204">
        <f>IF(N766="sníž. přenesená",J766,0)</f>
        <v>0</v>
      </c>
      <c r="BI766" s="204">
        <f>IF(N766="nulová",J766,0)</f>
        <v>0</v>
      </c>
      <c r="BJ766" s="23" t="s">
        <v>24</v>
      </c>
      <c r="BK766" s="204">
        <f>ROUND(I766*H766,2)</f>
        <v>0</v>
      </c>
      <c r="BL766" s="23" t="s">
        <v>253</v>
      </c>
      <c r="BM766" s="23" t="s">
        <v>1803</v>
      </c>
    </row>
    <row r="767" spans="2:51" s="12" customFormat="1" ht="13.5">
      <c r="B767" s="220"/>
      <c r="C767" s="221"/>
      <c r="D767" s="222" t="s">
        <v>255</v>
      </c>
      <c r="E767" s="223" t="s">
        <v>22</v>
      </c>
      <c r="F767" s="224" t="s">
        <v>1804</v>
      </c>
      <c r="G767" s="221"/>
      <c r="H767" s="225">
        <v>35</v>
      </c>
      <c r="I767" s="226"/>
      <c r="J767" s="221"/>
      <c r="K767" s="221"/>
      <c r="L767" s="227"/>
      <c r="M767" s="228"/>
      <c r="N767" s="229"/>
      <c r="O767" s="229"/>
      <c r="P767" s="229"/>
      <c r="Q767" s="229"/>
      <c r="R767" s="229"/>
      <c r="S767" s="229"/>
      <c r="T767" s="230"/>
      <c r="AT767" s="231" t="s">
        <v>255</v>
      </c>
      <c r="AU767" s="231" t="s">
        <v>84</v>
      </c>
      <c r="AV767" s="12" t="s">
        <v>84</v>
      </c>
      <c r="AW767" s="12" t="s">
        <v>39</v>
      </c>
      <c r="AX767" s="12" t="s">
        <v>24</v>
      </c>
      <c r="AY767" s="231" t="s">
        <v>205</v>
      </c>
    </row>
    <row r="768" spans="2:65" s="1" customFormat="1" ht="31.5" customHeight="1">
      <c r="B768" s="40"/>
      <c r="C768" s="192" t="s">
        <v>1805</v>
      </c>
      <c r="D768" s="192" t="s">
        <v>208</v>
      </c>
      <c r="E768" s="193" t="s">
        <v>1806</v>
      </c>
      <c r="F768" s="194" t="s">
        <v>1807</v>
      </c>
      <c r="G768" s="195" t="s">
        <v>500</v>
      </c>
      <c r="H768" s="196">
        <v>8</v>
      </c>
      <c r="I768" s="197"/>
      <c r="J768" s="198">
        <f>ROUND(I768*H768,2)</f>
        <v>0</v>
      </c>
      <c r="K768" s="194" t="s">
        <v>466</v>
      </c>
      <c r="L768" s="60"/>
      <c r="M768" s="199" t="s">
        <v>22</v>
      </c>
      <c r="N768" s="205" t="s">
        <v>46</v>
      </c>
      <c r="O768" s="41"/>
      <c r="P768" s="206">
        <f>O768*H768</f>
        <v>0</v>
      </c>
      <c r="Q768" s="206">
        <v>0.00696</v>
      </c>
      <c r="R768" s="206">
        <f>Q768*H768</f>
        <v>0.05568</v>
      </c>
      <c r="S768" s="206">
        <v>0</v>
      </c>
      <c r="T768" s="207">
        <f>S768*H768</f>
        <v>0</v>
      </c>
      <c r="AR768" s="23" t="s">
        <v>253</v>
      </c>
      <c r="AT768" s="23" t="s">
        <v>208</v>
      </c>
      <c r="AU768" s="23" t="s">
        <v>84</v>
      </c>
      <c r="AY768" s="23" t="s">
        <v>205</v>
      </c>
      <c r="BE768" s="204">
        <f>IF(N768="základní",J768,0)</f>
        <v>0</v>
      </c>
      <c r="BF768" s="204">
        <f>IF(N768="snížená",J768,0)</f>
        <v>0</v>
      </c>
      <c r="BG768" s="204">
        <f>IF(N768="zákl. přenesená",J768,0)</f>
        <v>0</v>
      </c>
      <c r="BH768" s="204">
        <f>IF(N768="sníž. přenesená",J768,0)</f>
        <v>0</v>
      </c>
      <c r="BI768" s="204">
        <f>IF(N768="nulová",J768,0)</f>
        <v>0</v>
      </c>
      <c r="BJ768" s="23" t="s">
        <v>24</v>
      </c>
      <c r="BK768" s="204">
        <f>ROUND(I768*H768,2)</f>
        <v>0</v>
      </c>
      <c r="BL768" s="23" t="s">
        <v>253</v>
      </c>
      <c r="BM768" s="23" t="s">
        <v>1808</v>
      </c>
    </row>
    <row r="769" spans="2:51" s="12" customFormat="1" ht="13.5">
      <c r="B769" s="220"/>
      <c r="C769" s="221"/>
      <c r="D769" s="222" t="s">
        <v>255</v>
      </c>
      <c r="E769" s="223" t="s">
        <v>22</v>
      </c>
      <c r="F769" s="224" t="s">
        <v>1809</v>
      </c>
      <c r="G769" s="221"/>
      <c r="H769" s="225">
        <v>8</v>
      </c>
      <c r="I769" s="226"/>
      <c r="J769" s="221"/>
      <c r="K769" s="221"/>
      <c r="L769" s="227"/>
      <c r="M769" s="228"/>
      <c r="N769" s="229"/>
      <c r="O769" s="229"/>
      <c r="P769" s="229"/>
      <c r="Q769" s="229"/>
      <c r="R769" s="229"/>
      <c r="S769" s="229"/>
      <c r="T769" s="230"/>
      <c r="AT769" s="231" t="s">
        <v>255</v>
      </c>
      <c r="AU769" s="231" t="s">
        <v>84</v>
      </c>
      <c r="AV769" s="12" t="s">
        <v>84</v>
      </c>
      <c r="AW769" s="12" t="s">
        <v>39</v>
      </c>
      <c r="AX769" s="12" t="s">
        <v>24</v>
      </c>
      <c r="AY769" s="231" t="s">
        <v>205</v>
      </c>
    </row>
    <row r="770" spans="2:65" s="1" customFormat="1" ht="22.5" customHeight="1">
      <c r="B770" s="40"/>
      <c r="C770" s="192" t="s">
        <v>1810</v>
      </c>
      <c r="D770" s="192" t="s">
        <v>208</v>
      </c>
      <c r="E770" s="193" t="s">
        <v>1811</v>
      </c>
      <c r="F770" s="194" t="s">
        <v>1812</v>
      </c>
      <c r="G770" s="195" t="s">
        <v>500</v>
      </c>
      <c r="H770" s="196">
        <v>63.7</v>
      </c>
      <c r="I770" s="197"/>
      <c r="J770" s="198">
        <f>ROUND(I770*H770,2)</f>
        <v>0</v>
      </c>
      <c r="K770" s="194" t="s">
        <v>466</v>
      </c>
      <c r="L770" s="60"/>
      <c r="M770" s="199" t="s">
        <v>22</v>
      </c>
      <c r="N770" s="205" t="s">
        <v>46</v>
      </c>
      <c r="O770" s="41"/>
      <c r="P770" s="206">
        <f>O770*H770</f>
        <v>0</v>
      </c>
      <c r="Q770" s="206">
        <v>0.00051</v>
      </c>
      <c r="R770" s="206">
        <f>Q770*H770</f>
        <v>0.032487</v>
      </c>
      <c r="S770" s="206">
        <v>0</v>
      </c>
      <c r="T770" s="207">
        <f>S770*H770</f>
        <v>0</v>
      </c>
      <c r="AR770" s="23" t="s">
        <v>253</v>
      </c>
      <c r="AT770" s="23" t="s">
        <v>208</v>
      </c>
      <c r="AU770" s="23" t="s">
        <v>84</v>
      </c>
      <c r="AY770" s="23" t="s">
        <v>205</v>
      </c>
      <c r="BE770" s="204">
        <f>IF(N770="základní",J770,0)</f>
        <v>0</v>
      </c>
      <c r="BF770" s="204">
        <f>IF(N770="snížená",J770,0)</f>
        <v>0</v>
      </c>
      <c r="BG770" s="204">
        <f>IF(N770="zákl. přenesená",J770,0)</f>
        <v>0</v>
      </c>
      <c r="BH770" s="204">
        <f>IF(N770="sníž. přenesená",J770,0)</f>
        <v>0</v>
      </c>
      <c r="BI770" s="204">
        <f>IF(N770="nulová",J770,0)</f>
        <v>0</v>
      </c>
      <c r="BJ770" s="23" t="s">
        <v>24</v>
      </c>
      <c r="BK770" s="204">
        <f>ROUND(I770*H770,2)</f>
        <v>0</v>
      </c>
      <c r="BL770" s="23" t="s">
        <v>253</v>
      </c>
      <c r="BM770" s="23" t="s">
        <v>1813</v>
      </c>
    </row>
    <row r="771" spans="2:51" s="12" customFormat="1" ht="13.5">
      <c r="B771" s="220"/>
      <c r="C771" s="221"/>
      <c r="D771" s="222" t="s">
        <v>255</v>
      </c>
      <c r="E771" s="223" t="s">
        <v>22</v>
      </c>
      <c r="F771" s="224" t="s">
        <v>1814</v>
      </c>
      <c r="G771" s="221"/>
      <c r="H771" s="225">
        <v>63.7</v>
      </c>
      <c r="I771" s="226"/>
      <c r="J771" s="221"/>
      <c r="K771" s="221"/>
      <c r="L771" s="227"/>
      <c r="M771" s="228"/>
      <c r="N771" s="229"/>
      <c r="O771" s="229"/>
      <c r="P771" s="229"/>
      <c r="Q771" s="229"/>
      <c r="R771" s="229"/>
      <c r="S771" s="229"/>
      <c r="T771" s="230"/>
      <c r="AT771" s="231" t="s">
        <v>255</v>
      </c>
      <c r="AU771" s="231" t="s">
        <v>84</v>
      </c>
      <c r="AV771" s="12" t="s">
        <v>84</v>
      </c>
      <c r="AW771" s="12" t="s">
        <v>39</v>
      </c>
      <c r="AX771" s="12" t="s">
        <v>24</v>
      </c>
      <c r="AY771" s="231" t="s">
        <v>205</v>
      </c>
    </row>
    <row r="772" spans="2:65" s="1" customFormat="1" ht="22.5" customHeight="1">
      <c r="B772" s="40"/>
      <c r="C772" s="192" t="s">
        <v>1815</v>
      </c>
      <c r="D772" s="192" t="s">
        <v>208</v>
      </c>
      <c r="E772" s="193" t="s">
        <v>1816</v>
      </c>
      <c r="F772" s="194" t="s">
        <v>1817</v>
      </c>
      <c r="G772" s="195" t="s">
        <v>500</v>
      </c>
      <c r="H772" s="196">
        <v>95.3</v>
      </c>
      <c r="I772" s="197"/>
      <c r="J772" s="198">
        <f>ROUND(I772*H772,2)</f>
        <v>0</v>
      </c>
      <c r="K772" s="194" t="s">
        <v>466</v>
      </c>
      <c r="L772" s="60"/>
      <c r="M772" s="199" t="s">
        <v>22</v>
      </c>
      <c r="N772" s="205" t="s">
        <v>46</v>
      </c>
      <c r="O772" s="41"/>
      <c r="P772" s="206">
        <f>O772*H772</f>
        <v>0</v>
      </c>
      <c r="Q772" s="206">
        <v>0.00198</v>
      </c>
      <c r="R772" s="206">
        <f>Q772*H772</f>
        <v>0.188694</v>
      </c>
      <c r="S772" s="206">
        <v>0</v>
      </c>
      <c r="T772" s="207">
        <f>S772*H772</f>
        <v>0</v>
      </c>
      <c r="AR772" s="23" t="s">
        <v>253</v>
      </c>
      <c r="AT772" s="23" t="s">
        <v>208</v>
      </c>
      <c r="AU772" s="23" t="s">
        <v>84</v>
      </c>
      <c r="AY772" s="23" t="s">
        <v>205</v>
      </c>
      <c r="BE772" s="204">
        <f>IF(N772="základní",J772,0)</f>
        <v>0</v>
      </c>
      <c r="BF772" s="204">
        <f>IF(N772="snížená",J772,0)</f>
        <v>0</v>
      </c>
      <c r="BG772" s="204">
        <f>IF(N772="zákl. přenesená",J772,0)</f>
        <v>0</v>
      </c>
      <c r="BH772" s="204">
        <f>IF(N772="sníž. přenesená",J772,0)</f>
        <v>0</v>
      </c>
      <c r="BI772" s="204">
        <f>IF(N772="nulová",J772,0)</f>
        <v>0</v>
      </c>
      <c r="BJ772" s="23" t="s">
        <v>24</v>
      </c>
      <c r="BK772" s="204">
        <f>ROUND(I772*H772,2)</f>
        <v>0</v>
      </c>
      <c r="BL772" s="23" t="s">
        <v>253</v>
      </c>
      <c r="BM772" s="23" t="s">
        <v>1818</v>
      </c>
    </row>
    <row r="773" spans="2:51" s="12" customFormat="1" ht="13.5">
      <c r="B773" s="220"/>
      <c r="C773" s="221"/>
      <c r="D773" s="210" t="s">
        <v>255</v>
      </c>
      <c r="E773" s="232" t="s">
        <v>22</v>
      </c>
      <c r="F773" s="233" t="s">
        <v>1819</v>
      </c>
      <c r="G773" s="221"/>
      <c r="H773" s="234">
        <v>33.35</v>
      </c>
      <c r="I773" s="226"/>
      <c r="J773" s="221"/>
      <c r="K773" s="221"/>
      <c r="L773" s="227"/>
      <c r="M773" s="228"/>
      <c r="N773" s="229"/>
      <c r="O773" s="229"/>
      <c r="P773" s="229"/>
      <c r="Q773" s="229"/>
      <c r="R773" s="229"/>
      <c r="S773" s="229"/>
      <c r="T773" s="230"/>
      <c r="AT773" s="231" t="s">
        <v>255</v>
      </c>
      <c r="AU773" s="231" t="s">
        <v>84</v>
      </c>
      <c r="AV773" s="12" t="s">
        <v>84</v>
      </c>
      <c r="AW773" s="12" t="s">
        <v>39</v>
      </c>
      <c r="AX773" s="12" t="s">
        <v>75</v>
      </c>
      <c r="AY773" s="231" t="s">
        <v>205</v>
      </c>
    </row>
    <row r="774" spans="2:51" s="12" customFormat="1" ht="13.5">
      <c r="B774" s="220"/>
      <c r="C774" s="221"/>
      <c r="D774" s="210" t="s">
        <v>255</v>
      </c>
      <c r="E774" s="232" t="s">
        <v>22</v>
      </c>
      <c r="F774" s="233" t="s">
        <v>1820</v>
      </c>
      <c r="G774" s="221"/>
      <c r="H774" s="234">
        <v>61.95</v>
      </c>
      <c r="I774" s="226"/>
      <c r="J774" s="221"/>
      <c r="K774" s="221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255</v>
      </c>
      <c r="AU774" s="231" t="s">
        <v>84</v>
      </c>
      <c r="AV774" s="12" t="s">
        <v>84</v>
      </c>
      <c r="AW774" s="12" t="s">
        <v>39</v>
      </c>
      <c r="AX774" s="12" t="s">
        <v>75</v>
      </c>
      <c r="AY774" s="231" t="s">
        <v>205</v>
      </c>
    </row>
    <row r="775" spans="2:51" s="13" customFormat="1" ht="13.5">
      <c r="B775" s="248"/>
      <c r="C775" s="249"/>
      <c r="D775" s="222" t="s">
        <v>255</v>
      </c>
      <c r="E775" s="250" t="s">
        <v>22</v>
      </c>
      <c r="F775" s="251" t="s">
        <v>568</v>
      </c>
      <c r="G775" s="249"/>
      <c r="H775" s="252">
        <v>95.3</v>
      </c>
      <c r="I775" s="253"/>
      <c r="J775" s="249"/>
      <c r="K775" s="249"/>
      <c r="L775" s="254"/>
      <c r="M775" s="255"/>
      <c r="N775" s="256"/>
      <c r="O775" s="256"/>
      <c r="P775" s="256"/>
      <c r="Q775" s="256"/>
      <c r="R775" s="256"/>
      <c r="S775" s="256"/>
      <c r="T775" s="257"/>
      <c r="AT775" s="258" t="s">
        <v>255</v>
      </c>
      <c r="AU775" s="258" t="s">
        <v>84</v>
      </c>
      <c r="AV775" s="13" t="s">
        <v>266</v>
      </c>
      <c r="AW775" s="13" t="s">
        <v>39</v>
      </c>
      <c r="AX775" s="13" t="s">
        <v>24</v>
      </c>
      <c r="AY775" s="258" t="s">
        <v>205</v>
      </c>
    </row>
    <row r="776" spans="2:65" s="1" customFormat="1" ht="22.5" customHeight="1">
      <c r="B776" s="40"/>
      <c r="C776" s="192" t="s">
        <v>1821</v>
      </c>
      <c r="D776" s="192" t="s">
        <v>208</v>
      </c>
      <c r="E776" s="193" t="s">
        <v>1822</v>
      </c>
      <c r="F776" s="194" t="s">
        <v>1823</v>
      </c>
      <c r="G776" s="195" t="s">
        <v>500</v>
      </c>
      <c r="H776" s="196">
        <v>28</v>
      </c>
      <c r="I776" s="197"/>
      <c r="J776" s="198">
        <f>ROUND(I776*H776,2)</f>
        <v>0</v>
      </c>
      <c r="K776" s="194" t="s">
        <v>466</v>
      </c>
      <c r="L776" s="60"/>
      <c r="M776" s="199" t="s">
        <v>22</v>
      </c>
      <c r="N776" s="205" t="s">
        <v>46</v>
      </c>
      <c r="O776" s="41"/>
      <c r="P776" s="206">
        <f>O776*H776</f>
        <v>0</v>
      </c>
      <c r="Q776" s="206">
        <v>0.0022</v>
      </c>
      <c r="R776" s="206">
        <f>Q776*H776</f>
        <v>0.0616</v>
      </c>
      <c r="S776" s="206">
        <v>0</v>
      </c>
      <c r="T776" s="207">
        <f>S776*H776</f>
        <v>0</v>
      </c>
      <c r="AR776" s="23" t="s">
        <v>253</v>
      </c>
      <c r="AT776" s="23" t="s">
        <v>208</v>
      </c>
      <c r="AU776" s="23" t="s">
        <v>84</v>
      </c>
      <c r="AY776" s="23" t="s">
        <v>205</v>
      </c>
      <c r="BE776" s="204">
        <f>IF(N776="základní",J776,0)</f>
        <v>0</v>
      </c>
      <c r="BF776" s="204">
        <f>IF(N776="snížená",J776,0)</f>
        <v>0</v>
      </c>
      <c r="BG776" s="204">
        <f>IF(N776="zákl. přenesená",J776,0)</f>
        <v>0</v>
      </c>
      <c r="BH776" s="204">
        <f>IF(N776="sníž. přenesená",J776,0)</f>
        <v>0</v>
      </c>
      <c r="BI776" s="204">
        <f>IF(N776="nulová",J776,0)</f>
        <v>0</v>
      </c>
      <c r="BJ776" s="23" t="s">
        <v>24</v>
      </c>
      <c r="BK776" s="204">
        <f>ROUND(I776*H776,2)</f>
        <v>0</v>
      </c>
      <c r="BL776" s="23" t="s">
        <v>253</v>
      </c>
      <c r="BM776" s="23" t="s">
        <v>1824</v>
      </c>
    </row>
    <row r="777" spans="2:51" s="12" customFormat="1" ht="13.5">
      <c r="B777" s="220"/>
      <c r="C777" s="221"/>
      <c r="D777" s="222" t="s">
        <v>255</v>
      </c>
      <c r="E777" s="223" t="s">
        <v>22</v>
      </c>
      <c r="F777" s="224" t="s">
        <v>1825</v>
      </c>
      <c r="G777" s="221"/>
      <c r="H777" s="225">
        <v>28</v>
      </c>
      <c r="I777" s="226"/>
      <c r="J777" s="221"/>
      <c r="K777" s="221"/>
      <c r="L777" s="227"/>
      <c r="M777" s="228"/>
      <c r="N777" s="229"/>
      <c r="O777" s="229"/>
      <c r="P777" s="229"/>
      <c r="Q777" s="229"/>
      <c r="R777" s="229"/>
      <c r="S777" s="229"/>
      <c r="T777" s="230"/>
      <c r="AT777" s="231" t="s">
        <v>255</v>
      </c>
      <c r="AU777" s="231" t="s">
        <v>84</v>
      </c>
      <c r="AV777" s="12" t="s">
        <v>84</v>
      </c>
      <c r="AW777" s="12" t="s">
        <v>39</v>
      </c>
      <c r="AX777" s="12" t="s">
        <v>24</v>
      </c>
      <c r="AY777" s="231" t="s">
        <v>205</v>
      </c>
    </row>
    <row r="778" spans="2:65" s="1" customFormat="1" ht="22.5" customHeight="1">
      <c r="B778" s="40"/>
      <c r="C778" s="192" t="s">
        <v>1826</v>
      </c>
      <c r="D778" s="192" t="s">
        <v>208</v>
      </c>
      <c r="E778" s="193" t="s">
        <v>1827</v>
      </c>
      <c r="F778" s="194" t="s">
        <v>1828</v>
      </c>
      <c r="G778" s="195" t="s">
        <v>500</v>
      </c>
      <c r="H778" s="196">
        <v>60</v>
      </c>
      <c r="I778" s="197"/>
      <c r="J778" s="198">
        <f>ROUND(I778*H778,2)</f>
        <v>0</v>
      </c>
      <c r="K778" s="194" t="s">
        <v>466</v>
      </c>
      <c r="L778" s="60"/>
      <c r="M778" s="199" t="s">
        <v>22</v>
      </c>
      <c r="N778" s="205" t="s">
        <v>46</v>
      </c>
      <c r="O778" s="41"/>
      <c r="P778" s="206">
        <f>O778*H778</f>
        <v>0</v>
      </c>
      <c r="Q778" s="206">
        <v>0.00289</v>
      </c>
      <c r="R778" s="206">
        <f>Q778*H778</f>
        <v>0.1734</v>
      </c>
      <c r="S778" s="206">
        <v>0</v>
      </c>
      <c r="T778" s="207">
        <f>S778*H778</f>
        <v>0</v>
      </c>
      <c r="AR778" s="23" t="s">
        <v>253</v>
      </c>
      <c r="AT778" s="23" t="s">
        <v>208</v>
      </c>
      <c r="AU778" s="23" t="s">
        <v>84</v>
      </c>
      <c r="AY778" s="23" t="s">
        <v>205</v>
      </c>
      <c r="BE778" s="204">
        <f>IF(N778="základní",J778,0)</f>
        <v>0</v>
      </c>
      <c r="BF778" s="204">
        <f>IF(N778="snížená",J778,0)</f>
        <v>0</v>
      </c>
      <c r="BG778" s="204">
        <f>IF(N778="zákl. přenesená",J778,0)</f>
        <v>0</v>
      </c>
      <c r="BH778" s="204">
        <f>IF(N778="sníž. přenesená",J778,0)</f>
        <v>0</v>
      </c>
      <c r="BI778" s="204">
        <f>IF(N778="nulová",J778,0)</f>
        <v>0</v>
      </c>
      <c r="BJ778" s="23" t="s">
        <v>24</v>
      </c>
      <c r="BK778" s="204">
        <f>ROUND(I778*H778,2)</f>
        <v>0</v>
      </c>
      <c r="BL778" s="23" t="s">
        <v>253</v>
      </c>
      <c r="BM778" s="23" t="s">
        <v>1829</v>
      </c>
    </row>
    <row r="779" spans="2:51" s="12" customFormat="1" ht="13.5">
      <c r="B779" s="220"/>
      <c r="C779" s="221"/>
      <c r="D779" s="222" t="s">
        <v>255</v>
      </c>
      <c r="E779" s="223" t="s">
        <v>22</v>
      </c>
      <c r="F779" s="224" t="s">
        <v>1830</v>
      </c>
      <c r="G779" s="221"/>
      <c r="H779" s="225">
        <v>60</v>
      </c>
      <c r="I779" s="226"/>
      <c r="J779" s="221"/>
      <c r="K779" s="221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255</v>
      </c>
      <c r="AU779" s="231" t="s">
        <v>84</v>
      </c>
      <c r="AV779" s="12" t="s">
        <v>84</v>
      </c>
      <c r="AW779" s="12" t="s">
        <v>39</v>
      </c>
      <c r="AX779" s="12" t="s">
        <v>24</v>
      </c>
      <c r="AY779" s="231" t="s">
        <v>205</v>
      </c>
    </row>
    <row r="780" spans="2:65" s="1" customFormat="1" ht="22.5" customHeight="1">
      <c r="B780" s="40"/>
      <c r="C780" s="192" t="s">
        <v>1831</v>
      </c>
      <c r="D780" s="192" t="s">
        <v>208</v>
      </c>
      <c r="E780" s="193" t="s">
        <v>1832</v>
      </c>
      <c r="F780" s="194" t="s">
        <v>1833</v>
      </c>
      <c r="G780" s="195" t="s">
        <v>500</v>
      </c>
      <c r="H780" s="196">
        <v>26.95</v>
      </c>
      <c r="I780" s="197"/>
      <c r="J780" s="198">
        <f>ROUND(I780*H780,2)</f>
        <v>0</v>
      </c>
      <c r="K780" s="194" t="s">
        <v>466</v>
      </c>
      <c r="L780" s="60"/>
      <c r="M780" s="199" t="s">
        <v>22</v>
      </c>
      <c r="N780" s="205" t="s">
        <v>46</v>
      </c>
      <c r="O780" s="41"/>
      <c r="P780" s="206">
        <f>O780*H780</f>
        <v>0</v>
      </c>
      <c r="Q780" s="206">
        <v>0.00171</v>
      </c>
      <c r="R780" s="206">
        <f>Q780*H780</f>
        <v>0.046084499999999994</v>
      </c>
      <c r="S780" s="206">
        <v>0</v>
      </c>
      <c r="T780" s="207">
        <f>S780*H780</f>
        <v>0</v>
      </c>
      <c r="AR780" s="23" t="s">
        <v>253</v>
      </c>
      <c r="AT780" s="23" t="s">
        <v>208</v>
      </c>
      <c r="AU780" s="23" t="s">
        <v>84</v>
      </c>
      <c r="AY780" s="23" t="s">
        <v>205</v>
      </c>
      <c r="BE780" s="204">
        <f>IF(N780="základní",J780,0)</f>
        <v>0</v>
      </c>
      <c r="BF780" s="204">
        <f>IF(N780="snížená",J780,0)</f>
        <v>0</v>
      </c>
      <c r="BG780" s="204">
        <f>IF(N780="zákl. přenesená",J780,0)</f>
        <v>0</v>
      </c>
      <c r="BH780" s="204">
        <f>IF(N780="sníž. přenesená",J780,0)</f>
        <v>0</v>
      </c>
      <c r="BI780" s="204">
        <f>IF(N780="nulová",J780,0)</f>
        <v>0</v>
      </c>
      <c r="BJ780" s="23" t="s">
        <v>24</v>
      </c>
      <c r="BK780" s="204">
        <f>ROUND(I780*H780,2)</f>
        <v>0</v>
      </c>
      <c r="BL780" s="23" t="s">
        <v>253</v>
      </c>
      <c r="BM780" s="23" t="s">
        <v>1834</v>
      </c>
    </row>
    <row r="781" spans="2:51" s="12" customFormat="1" ht="13.5">
      <c r="B781" s="220"/>
      <c r="C781" s="221"/>
      <c r="D781" s="222" t="s">
        <v>255</v>
      </c>
      <c r="E781" s="223" t="s">
        <v>22</v>
      </c>
      <c r="F781" s="224" t="s">
        <v>1835</v>
      </c>
      <c r="G781" s="221"/>
      <c r="H781" s="225">
        <v>26.95</v>
      </c>
      <c r="I781" s="226"/>
      <c r="J781" s="221"/>
      <c r="K781" s="221"/>
      <c r="L781" s="227"/>
      <c r="M781" s="228"/>
      <c r="N781" s="229"/>
      <c r="O781" s="229"/>
      <c r="P781" s="229"/>
      <c r="Q781" s="229"/>
      <c r="R781" s="229"/>
      <c r="S781" s="229"/>
      <c r="T781" s="230"/>
      <c r="AT781" s="231" t="s">
        <v>255</v>
      </c>
      <c r="AU781" s="231" t="s">
        <v>84</v>
      </c>
      <c r="AV781" s="12" t="s">
        <v>84</v>
      </c>
      <c r="AW781" s="12" t="s">
        <v>39</v>
      </c>
      <c r="AX781" s="12" t="s">
        <v>24</v>
      </c>
      <c r="AY781" s="231" t="s">
        <v>205</v>
      </c>
    </row>
    <row r="782" spans="2:65" s="1" customFormat="1" ht="22.5" customHeight="1">
      <c r="B782" s="40"/>
      <c r="C782" s="192" t="s">
        <v>1836</v>
      </c>
      <c r="D782" s="192" t="s">
        <v>208</v>
      </c>
      <c r="E782" s="193" t="s">
        <v>1837</v>
      </c>
      <c r="F782" s="194" t="s">
        <v>1838</v>
      </c>
      <c r="G782" s="195" t="s">
        <v>500</v>
      </c>
      <c r="H782" s="196">
        <v>17.2</v>
      </c>
      <c r="I782" s="197"/>
      <c r="J782" s="198">
        <f>ROUND(I782*H782,2)</f>
        <v>0</v>
      </c>
      <c r="K782" s="194" t="s">
        <v>466</v>
      </c>
      <c r="L782" s="60"/>
      <c r="M782" s="199" t="s">
        <v>22</v>
      </c>
      <c r="N782" s="205" t="s">
        <v>46</v>
      </c>
      <c r="O782" s="41"/>
      <c r="P782" s="206">
        <f>O782*H782</f>
        <v>0</v>
      </c>
      <c r="Q782" s="206">
        <v>0.0021</v>
      </c>
      <c r="R782" s="206">
        <f>Q782*H782</f>
        <v>0.03612</v>
      </c>
      <c r="S782" s="206">
        <v>0</v>
      </c>
      <c r="T782" s="207">
        <f>S782*H782</f>
        <v>0</v>
      </c>
      <c r="AR782" s="23" t="s">
        <v>253</v>
      </c>
      <c r="AT782" s="23" t="s">
        <v>208</v>
      </c>
      <c r="AU782" s="23" t="s">
        <v>84</v>
      </c>
      <c r="AY782" s="23" t="s">
        <v>205</v>
      </c>
      <c r="BE782" s="204">
        <f>IF(N782="základní",J782,0)</f>
        <v>0</v>
      </c>
      <c r="BF782" s="204">
        <f>IF(N782="snížená",J782,0)</f>
        <v>0</v>
      </c>
      <c r="BG782" s="204">
        <f>IF(N782="zákl. přenesená",J782,0)</f>
        <v>0</v>
      </c>
      <c r="BH782" s="204">
        <f>IF(N782="sníž. přenesená",J782,0)</f>
        <v>0</v>
      </c>
      <c r="BI782" s="204">
        <f>IF(N782="nulová",J782,0)</f>
        <v>0</v>
      </c>
      <c r="BJ782" s="23" t="s">
        <v>24</v>
      </c>
      <c r="BK782" s="204">
        <f>ROUND(I782*H782,2)</f>
        <v>0</v>
      </c>
      <c r="BL782" s="23" t="s">
        <v>253</v>
      </c>
      <c r="BM782" s="23" t="s">
        <v>1839</v>
      </c>
    </row>
    <row r="783" spans="2:51" s="12" customFormat="1" ht="13.5">
      <c r="B783" s="220"/>
      <c r="C783" s="221"/>
      <c r="D783" s="222" t="s">
        <v>255</v>
      </c>
      <c r="E783" s="223" t="s">
        <v>22</v>
      </c>
      <c r="F783" s="224" t="s">
        <v>1840</v>
      </c>
      <c r="G783" s="221"/>
      <c r="H783" s="225">
        <v>17.2</v>
      </c>
      <c r="I783" s="226"/>
      <c r="J783" s="221"/>
      <c r="K783" s="221"/>
      <c r="L783" s="227"/>
      <c r="M783" s="228"/>
      <c r="N783" s="229"/>
      <c r="O783" s="229"/>
      <c r="P783" s="229"/>
      <c r="Q783" s="229"/>
      <c r="R783" s="229"/>
      <c r="S783" s="229"/>
      <c r="T783" s="230"/>
      <c r="AT783" s="231" t="s">
        <v>255</v>
      </c>
      <c r="AU783" s="231" t="s">
        <v>84</v>
      </c>
      <c r="AV783" s="12" t="s">
        <v>84</v>
      </c>
      <c r="AW783" s="12" t="s">
        <v>39</v>
      </c>
      <c r="AX783" s="12" t="s">
        <v>24</v>
      </c>
      <c r="AY783" s="231" t="s">
        <v>205</v>
      </c>
    </row>
    <row r="784" spans="2:65" s="1" customFormat="1" ht="22.5" customHeight="1">
      <c r="B784" s="40"/>
      <c r="C784" s="192" t="s">
        <v>1841</v>
      </c>
      <c r="D784" s="192" t="s">
        <v>208</v>
      </c>
      <c r="E784" s="193" t="s">
        <v>1842</v>
      </c>
      <c r="F784" s="194" t="s">
        <v>1843</v>
      </c>
      <c r="G784" s="195" t="s">
        <v>500</v>
      </c>
      <c r="H784" s="196">
        <v>6.8</v>
      </c>
      <c r="I784" s="197"/>
      <c r="J784" s="198">
        <f>ROUND(I784*H784,2)</f>
        <v>0</v>
      </c>
      <c r="K784" s="194" t="s">
        <v>466</v>
      </c>
      <c r="L784" s="60"/>
      <c r="M784" s="199" t="s">
        <v>22</v>
      </c>
      <c r="N784" s="205" t="s">
        <v>46</v>
      </c>
      <c r="O784" s="41"/>
      <c r="P784" s="206">
        <f>O784*H784</f>
        <v>0</v>
      </c>
      <c r="Q784" s="206">
        <v>0.00171</v>
      </c>
      <c r="R784" s="206">
        <f>Q784*H784</f>
        <v>0.011628</v>
      </c>
      <c r="S784" s="206">
        <v>0</v>
      </c>
      <c r="T784" s="207">
        <f>S784*H784</f>
        <v>0</v>
      </c>
      <c r="AR784" s="23" t="s">
        <v>253</v>
      </c>
      <c r="AT784" s="23" t="s">
        <v>208</v>
      </c>
      <c r="AU784" s="23" t="s">
        <v>84</v>
      </c>
      <c r="AY784" s="23" t="s">
        <v>205</v>
      </c>
      <c r="BE784" s="204">
        <f>IF(N784="základní",J784,0)</f>
        <v>0</v>
      </c>
      <c r="BF784" s="204">
        <f>IF(N784="snížená",J784,0)</f>
        <v>0</v>
      </c>
      <c r="BG784" s="204">
        <f>IF(N784="zákl. přenesená",J784,0)</f>
        <v>0</v>
      </c>
      <c r="BH784" s="204">
        <f>IF(N784="sníž. přenesená",J784,0)</f>
        <v>0</v>
      </c>
      <c r="BI784" s="204">
        <f>IF(N784="nulová",J784,0)</f>
        <v>0</v>
      </c>
      <c r="BJ784" s="23" t="s">
        <v>24</v>
      </c>
      <c r="BK784" s="204">
        <f>ROUND(I784*H784,2)</f>
        <v>0</v>
      </c>
      <c r="BL784" s="23" t="s">
        <v>253</v>
      </c>
      <c r="BM784" s="23" t="s">
        <v>1844</v>
      </c>
    </row>
    <row r="785" spans="2:51" s="12" customFormat="1" ht="13.5">
      <c r="B785" s="220"/>
      <c r="C785" s="221"/>
      <c r="D785" s="222" t="s">
        <v>255</v>
      </c>
      <c r="E785" s="223" t="s">
        <v>22</v>
      </c>
      <c r="F785" s="224" t="s">
        <v>1845</v>
      </c>
      <c r="G785" s="221"/>
      <c r="H785" s="225">
        <v>6.8</v>
      </c>
      <c r="I785" s="226"/>
      <c r="J785" s="221"/>
      <c r="K785" s="221"/>
      <c r="L785" s="227"/>
      <c r="M785" s="228"/>
      <c r="N785" s="229"/>
      <c r="O785" s="229"/>
      <c r="P785" s="229"/>
      <c r="Q785" s="229"/>
      <c r="R785" s="229"/>
      <c r="S785" s="229"/>
      <c r="T785" s="230"/>
      <c r="AT785" s="231" t="s">
        <v>255</v>
      </c>
      <c r="AU785" s="231" t="s">
        <v>84</v>
      </c>
      <c r="AV785" s="12" t="s">
        <v>84</v>
      </c>
      <c r="AW785" s="12" t="s">
        <v>39</v>
      </c>
      <c r="AX785" s="12" t="s">
        <v>24</v>
      </c>
      <c r="AY785" s="231" t="s">
        <v>205</v>
      </c>
    </row>
    <row r="786" spans="2:65" s="1" customFormat="1" ht="22.5" customHeight="1">
      <c r="B786" s="40"/>
      <c r="C786" s="192" t="s">
        <v>1846</v>
      </c>
      <c r="D786" s="192" t="s">
        <v>208</v>
      </c>
      <c r="E786" s="193" t="s">
        <v>1847</v>
      </c>
      <c r="F786" s="194" t="s">
        <v>1848</v>
      </c>
      <c r="G786" s="195" t="s">
        <v>1453</v>
      </c>
      <c r="H786" s="259"/>
      <c r="I786" s="197"/>
      <c r="J786" s="198">
        <f>ROUND(I786*H786,2)</f>
        <v>0</v>
      </c>
      <c r="K786" s="194" t="s">
        <v>466</v>
      </c>
      <c r="L786" s="60"/>
      <c r="M786" s="199" t="s">
        <v>22</v>
      </c>
      <c r="N786" s="205" t="s">
        <v>46</v>
      </c>
      <c r="O786" s="41"/>
      <c r="P786" s="206">
        <f>O786*H786</f>
        <v>0</v>
      </c>
      <c r="Q786" s="206">
        <v>0</v>
      </c>
      <c r="R786" s="206">
        <f>Q786*H786</f>
        <v>0</v>
      </c>
      <c r="S786" s="206">
        <v>0</v>
      </c>
      <c r="T786" s="207">
        <f>S786*H786</f>
        <v>0</v>
      </c>
      <c r="AR786" s="23" t="s">
        <v>253</v>
      </c>
      <c r="AT786" s="23" t="s">
        <v>208</v>
      </c>
      <c r="AU786" s="23" t="s">
        <v>84</v>
      </c>
      <c r="AY786" s="23" t="s">
        <v>205</v>
      </c>
      <c r="BE786" s="204">
        <f>IF(N786="základní",J786,0)</f>
        <v>0</v>
      </c>
      <c r="BF786" s="204">
        <f>IF(N786="snížená",J786,0)</f>
        <v>0</v>
      </c>
      <c r="BG786" s="204">
        <f>IF(N786="zákl. přenesená",J786,0)</f>
        <v>0</v>
      </c>
      <c r="BH786" s="204">
        <f>IF(N786="sníž. přenesená",J786,0)</f>
        <v>0</v>
      </c>
      <c r="BI786" s="204">
        <f>IF(N786="nulová",J786,0)</f>
        <v>0</v>
      </c>
      <c r="BJ786" s="23" t="s">
        <v>24</v>
      </c>
      <c r="BK786" s="204">
        <f>ROUND(I786*H786,2)</f>
        <v>0</v>
      </c>
      <c r="BL786" s="23" t="s">
        <v>253</v>
      </c>
      <c r="BM786" s="23" t="s">
        <v>1849</v>
      </c>
    </row>
    <row r="787" spans="2:63" s="10" customFormat="1" ht="29.85" customHeight="1">
      <c r="B787" s="175"/>
      <c r="C787" s="176"/>
      <c r="D787" s="189" t="s">
        <v>74</v>
      </c>
      <c r="E787" s="190" t="s">
        <v>248</v>
      </c>
      <c r="F787" s="190" t="s">
        <v>1850</v>
      </c>
      <c r="G787" s="176"/>
      <c r="H787" s="176"/>
      <c r="I787" s="179"/>
      <c r="J787" s="191">
        <f>BK787</f>
        <v>0</v>
      </c>
      <c r="K787" s="176"/>
      <c r="L787" s="181"/>
      <c r="M787" s="182"/>
      <c r="N787" s="183"/>
      <c r="O787" s="183"/>
      <c r="P787" s="184">
        <f>SUM(P788:P862)</f>
        <v>0</v>
      </c>
      <c r="Q787" s="183"/>
      <c r="R787" s="184">
        <f>SUM(R788:R862)</f>
        <v>0</v>
      </c>
      <c r="S787" s="183"/>
      <c r="T787" s="185">
        <f>SUM(T788:T862)</f>
        <v>9.466165440000001</v>
      </c>
      <c r="AR787" s="186" t="s">
        <v>84</v>
      </c>
      <c r="AT787" s="187" t="s">
        <v>74</v>
      </c>
      <c r="AU787" s="187" t="s">
        <v>24</v>
      </c>
      <c r="AY787" s="186" t="s">
        <v>205</v>
      </c>
      <c r="BK787" s="188">
        <f>SUM(BK788:BK862)</f>
        <v>0</v>
      </c>
    </row>
    <row r="788" spans="2:65" s="1" customFormat="1" ht="22.5" customHeight="1">
      <c r="B788" s="40"/>
      <c r="C788" s="192" t="s">
        <v>1851</v>
      </c>
      <c r="D788" s="192" t="s">
        <v>208</v>
      </c>
      <c r="E788" s="193" t="s">
        <v>250</v>
      </c>
      <c r="F788" s="194" t="s">
        <v>1852</v>
      </c>
      <c r="G788" s="195" t="s">
        <v>494</v>
      </c>
      <c r="H788" s="196">
        <v>56.976</v>
      </c>
      <c r="I788" s="197"/>
      <c r="J788" s="198">
        <f>ROUND(I788*H788,2)</f>
        <v>0</v>
      </c>
      <c r="K788" s="194" t="s">
        <v>22</v>
      </c>
      <c r="L788" s="60"/>
      <c r="M788" s="199" t="s">
        <v>22</v>
      </c>
      <c r="N788" s="205" t="s">
        <v>46</v>
      </c>
      <c r="O788" s="41"/>
      <c r="P788" s="206">
        <f>O788*H788</f>
        <v>0</v>
      </c>
      <c r="Q788" s="206">
        <v>0</v>
      </c>
      <c r="R788" s="206">
        <f>Q788*H788</f>
        <v>0</v>
      </c>
      <c r="S788" s="206">
        <v>0</v>
      </c>
      <c r="T788" s="207">
        <f>S788*H788</f>
        <v>0</v>
      </c>
      <c r="AR788" s="23" t="s">
        <v>253</v>
      </c>
      <c r="AT788" s="23" t="s">
        <v>208</v>
      </c>
      <c r="AU788" s="23" t="s">
        <v>84</v>
      </c>
      <c r="AY788" s="23" t="s">
        <v>205</v>
      </c>
      <c r="BE788" s="204">
        <f>IF(N788="základní",J788,0)</f>
        <v>0</v>
      </c>
      <c r="BF788" s="204">
        <f>IF(N788="snížená",J788,0)</f>
        <v>0</v>
      </c>
      <c r="BG788" s="204">
        <f>IF(N788="zákl. přenesená",J788,0)</f>
        <v>0</v>
      </c>
      <c r="BH788" s="204">
        <f>IF(N788="sníž. přenesená",J788,0)</f>
        <v>0</v>
      </c>
      <c r="BI788" s="204">
        <f>IF(N788="nulová",J788,0)</f>
        <v>0</v>
      </c>
      <c r="BJ788" s="23" t="s">
        <v>24</v>
      </c>
      <c r="BK788" s="204">
        <f>ROUND(I788*H788,2)</f>
        <v>0</v>
      </c>
      <c r="BL788" s="23" t="s">
        <v>253</v>
      </c>
      <c r="BM788" s="23" t="s">
        <v>1853</v>
      </c>
    </row>
    <row r="789" spans="2:51" s="12" customFormat="1" ht="13.5">
      <c r="B789" s="220"/>
      <c r="C789" s="221"/>
      <c r="D789" s="210" t="s">
        <v>255</v>
      </c>
      <c r="E789" s="232" t="s">
        <v>22</v>
      </c>
      <c r="F789" s="233" t="s">
        <v>1854</v>
      </c>
      <c r="G789" s="221"/>
      <c r="H789" s="234">
        <v>5.52</v>
      </c>
      <c r="I789" s="226"/>
      <c r="J789" s="221"/>
      <c r="K789" s="221"/>
      <c r="L789" s="227"/>
      <c r="M789" s="228"/>
      <c r="N789" s="229"/>
      <c r="O789" s="229"/>
      <c r="P789" s="229"/>
      <c r="Q789" s="229"/>
      <c r="R789" s="229"/>
      <c r="S789" s="229"/>
      <c r="T789" s="230"/>
      <c r="AT789" s="231" t="s">
        <v>255</v>
      </c>
      <c r="AU789" s="231" t="s">
        <v>84</v>
      </c>
      <c r="AV789" s="12" t="s">
        <v>84</v>
      </c>
      <c r="AW789" s="12" t="s">
        <v>39</v>
      </c>
      <c r="AX789" s="12" t="s">
        <v>75</v>
      </c>
      <c r="AY789" s="231" t="s">
        <v>205</v>
      </c>
    </row>
    <row r="790" spans="2:51" s="12" customFormat="1" ht="13.5">
      <c r="B790" s="220"/>
      <c r="C790" s="221"/>
      <c r="D790" s="210" t="s">
        <v>255</v>
      </c>
      <c r="E790" s="232" t="s">
        <v>22</v>
      </c>
      <c r="F790" s="233" t="s">
        <v>1855</v>
      </c>
      <c r="G790" s="221"/>
      <c r="H790" s="234">
        <v>27.689</v>
      </c>
      <c r="I790" s="226"/>
      <c r="J790" s="221"/>
      <c r="K790" s="221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255</v>
      </c>
      <c r="AU790" s="231" t="s">
        <v>84</v>
      </c>
      <c r="AV790" s="12" t="s">
        <v>84</v>
      </c>
      <c r="AW790" s="12" t="s">
        <v>39</v>
      </c>
      <c r="AX790" s="12" t="s">
        <v>75</v>
      </c>
      <c r="AY790" s="231" t="s">
        <v>205</v>
      </c>
    </row>
    <row r="791" spans="2:51" s="12" customFormat="1" ht="13.5">
      <c r="B791" s="220"/>
      <c r="C791" s="221"/>
      <c r="D791" s="210" t="s">
        <v>255</v>
      </c>
      <c r="E791" s="232" t="s">
        <v>22</v>
      </c>
      <c r="F791" s="233" t="s">
        <v>1856</v>
      </c>
      <c r="G791" s="221"/>
      <c r="H791" s="234">
        <v>17.286</v>
      </c>
      <c r="I791" s="226"/>
      <c r="J791" s="221"/>
      <c r="K791" s="221"/>
      <c r="L791" s="227"/>
      <c r="M791" s="228"/>
      <c r="N791" s="229"/>
      <c r="O791" s="229"/>
      <c r="P791" s="229"/>
      <c r="Q791" s="229"/>
      <c r="R791" s="229"/>
      <c r="S791" s="229"/>
      <c r="T791" s="230"/>
      <c r="AT791" s="231" t="s">
        <v>255</v>
      </c>
      <c r="AU791" s="231" t="s">
        <v>84</v>
      </c>
      <c r="AV791" s="12" t="s">
        <v>84</v>
      </c>
      <c r="AW791" s="12" t="s">
        <v>39</v>
      </c>
      <c r="AX791" s="12" t="s">
        <v>75</v>
      </c>
      <c r="AY791" s="231" t="s">
        <v>205</v>
      </c>
    </row>
    <row r="792" spans="2:51" s="12" customFormat="1" ht="13.5">
      <c r="B792" s="220"/>
      <c r="C792" s="221"/>
      <c r="D792" s="210" t="s">
        <v>255</v>
      </c>
      <c r="E792" s="232" t="s">
        <v>22</v>
      </c>
      <c r="F792" s="233" t="s">
        <v>1857</v>
      </c>
      <c r="G792" s="221"/>
      <c r="H792" s="234">
        <v>4.206</v>
      </c>
      <c r="I792" s="226"/>
      <c r="J792" s="221"/>
      <c r="K792" s="221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255</v>
      </c>
      <c r="AU792" s="231" t="s">
        <v>84</v>
      </c>
      <c r="AV792" s="12" t="s">
        <v>84</v>
      </c>
      <c r="AW792" s="12" t="s">
        <v>39</v>
      </c>
      <c r="AX792" s="12" t="s">
        <v>75</v>
      </c>
      <c r="AY792" s="231" t="s">
        <v>205</v>
      </c>
    </row>
    <row r="793" spans="2:51" s="12" customFormat="1" ht="13.5">
      <c r="B793" s="220"/>
      <c r="C793" s="221"/>
      <c r="D793" s="210" t="s">
        <v>255</v>
      </c>
      <c r="E793" s="232" t="s">
        <v>22</v>
      </c>
      <c r="F793" s="233" t="s">
        <v>1858</v>
      </c>
      <c r="G793" s="221"/>
      <c r="H793" s="234">
        <v>2.275</v>
      </c>
      <c r="I793" s="226"/>
      <c r="J793" s="221"/>
      <c r="K793" s="221"/>
      <c r="L793" s="227"/>
      <c r="M793" s="228"/>
      <c r="N793" s="229"/>
      <c r="O793" s="229"/>
      <c r="P793" s="229"/>
      <c r="Q793" s="229"/>
      <c r="R793" s="229"/>
      <c r="S793" s="229"/>
      <c r="T793" s="230"/>
      <c r="AT793" s="231" t="s">
        <v>255</v>
      </c>
      <c r="AU793" s="231" t="s">
        <v>84</v>
      </c>
      <c r="AV793" s="12" t="s">
        <v>84</v>
      </c>
      <c r="AW793" s="12" t="s">
        <v>39</v>
      </c>
      <c r="AX793" s="12" t="s">
        <v>75</v>
      </c>
      <c r="AY793" s="231" t="s">
        <v>205</v>
      </c>
    </row>
    <row r="794" spans="2:51" s="13" customFormat="1" ht="13.5">
      <c r="B794" s="248"/>
      <c r="C794" s="249"/>
      <c r="D794" s="222" t="s">
        <v>255</v>
      </c>
      <c r="E794" s="250" t="s">
        <v>22</v>
      </c>
      <c r="F794" s="251" t="s">
        <v>568</v>
      </c>
      <c r="G794" s="249"/>
      <c r="H794" s="252">
        <v>56.976</v>
      </c>
      <c r="I794" s="253"/>
      <c r="J794" s="249"/>
      <c r="K794" s="249"/>
      <c r="L794" s="254"/>
      <c r="M794" s="255"/>
      <c r="N794" s="256"/>
      <c r="O794" s="256"/>
      <c r="P794" s="256"/>
      <c r="Q794" s="256"/>
      <c r="R794" s="256"/>
      <c r="S794" s="256"/>
      <c r="T794" s="257"/>
      <c r="AT794" s="258" t="s">
        <v>255</v>
      </c>
      <c r="AU794" s="258" t="s">
        <v>84</v>
      </c>
      <c r="AV794" s="13" t="s">
        <v>266</v>
      </c>
      <c r="AW794" s="13" t="s">
        <v>39</v>
      </c>
      <c r="AX794" s="13" t="s">
        <v>24</v>
      </c>
      <c r="AY794" s="258" t="s">
        <v>205</v>
      </c>
    </row>
    <row r="795" spans="2:65" s="1" customFormat="1" ht="31.5" customHeight="1">
      <c r="B795" s="40"/>
      <c r="C795" s="192" t="s">
        <v>1859</v>
      </c>
      <c r="D795" s="192" t="s">
        <v>208</v>
      </c>
      <c r="E795" s="193" t="s">
        <v>258</v>
      </c>
      <c r="F795" s="194" t="s">
        <v>1860</v>
      </c>
      <c r="G795" s="195" t="s">
        <v>1764</v>
      </c>
      <c r="H795" s="196">
        <v>19.55</v>
      </c>
      <c r="I795" s="197"/>
      <c r="J795" s="198">
        <f>ROUND(I795*H795,2)</f>
        <v>0</v>
      </c>
      <c r="K795" s="194" t="s">
        <v>22</v>
      </c>
      <c r="L795" s="60"/>
      <c r="M795" s="199" t="s">
        <v>22</v>
      </c>
      <c r="N795" s="205" t="s">
        <v>46</v>
      </c>
      <c r="O795" s="41"/>
      <c r="P795" s="206">
        <f>O795*H795</f>
        <v>0</v>
      </c>
      <c r="Q795" s="206">
        <v>0</v>
      </c>
      <c r="R795" s="206">
        <f>Q795*H795</f>
        <v>0</v>
      </c>
      <c r="S795" s="206">
        <v>0</v>
      </c>
      <c r="T795" s="207">
        <f>S795*H795</f>
        <v>0</v>
      </c>
      <c r="AR795" s="23" t="s">
        <v>253</v>
      </c>
      <c r="AT795" s="23" t="s">
        <v>208</v>
      </c>
      <c r="AU795" s="23" t="s">
        <v>84</v>
      </c>
      <c r="AY795" s="23" t="s">
        <v>205</v>
      </c>
      <c r="BE795" s="204">
        <f>IF(N795="základní",J795,0)</f>
        <v>0</v>
      </c>
      <c r="BF795" s="204">
        <f>IF(N795="snížená",J795,0)</f>
        <v>0</v>
      </c>
      <c r="BG795" s="204">
        <f>IF(N795="zákl. přenesená",J795,0)</f>
        <v>0</v>
      </c>
      <c r="BH795" s="204">
        <f>IF(N795="sníž. přenesená",J795,0)</f>
        <v>0</v>
      </c>
      <c r="BI795" s="204">
        <f>IF(N795="nulová",J795,0)</f>
        <v>0</v>
      </c>
      <c r="BJ795" s="23" t="s">
        <v>24</v>
      </c>
      <c r="BK795" s="204">
        <f>ROUND(I795*H795,2)</f>
        <v>0</v>
      </c>
      <c r="BL795" s="23" t="s">
        <v>253</v>
      </c>
      <c r="BM795" s="23" t="s">
        <v>1861</v>
      </c>
    </row>
    <row r="796" spans="2:51" s="12" customFormat="1" ht="13.5">
      <c r="B796" s="220"/>
      <c r="C796" s="221"/>
      <c r="D796" s="222" t="s">
        <v>255</v>
      </c>
      <c r="E796" s="223" t="s">
        <v>22</v>
      </c>
      <c r="F796" s="224" t="s">
        <v>1862</v>
      </c>
      <c r="G796" s="221"/>
      <c r="H796" s="225">
        <v>19.55</v>
      </c>
      <c r="I796" s="226"/>
      <c r="J796" s="221"/>
      <c r="K796" s="221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255</v>
      </c>
      <c r="AU796" s="231" t="s">
        <v>84</v>
      </c>
      <c r="AV796" s="12" t="s">
        <v>84</v>
      </c>
      <c r="AW796" s="12" t="s">
        <v>39</v>
      </c>
      <c r="AX796" s="12" t="s">
        <v>24</v>
      </c>
      <c r="AY796" s="231" t="s">
        <v>205</v>
      </c>
    </row>
    <row r="797" spans="2:65" s="1" customFormat="1" ht="22.5" customHeight="1">
      <c r="B797" s="40"/>
      <c r="C797" s="192" t="s">
        <v>1863</v>
      </c>
      <c r="D797" s="192" t="s">
        <v>208</v>
      </c>
      <c r="E797" s="193" t="s">
        <v>262</v>
      </c>
      <c r="F797" s="194" t="s">
        <v>1864</v>
      </c>
      <c r="G797" s="195" t="s">
        <v>22</v>
      </c>
      <c r="H797" s="196">
        <v>72.388</v>
      </c>
      <c r="I797" s="197"/>
      <c r="J797" s="198">
        <f>ROUND(I797*H797,2)</f>
        <v>0</v>
      </c>
      <c r="K797" s="194" t="s">
        <v>22</v>
      </c>
      <c r="L797" s="60"/>
      <c r="M797" s="199" t="s">
        <v>22</v>
      </c>
      <c r="N797" s="205" t="s">
        <v>46</v>
      </c>
      <c r="O797" s="41"/>
      <c r="P797" s="206">
        <f>O797*H797</f>
        <v>0</v>
      </c>
      <c r="Q797" s="206">
        <v>0</v>
      </c>
      <c r="R797" s="206">
        <f>Q797*H797</f>
        <v>0</v>
      </c>
      <c r="S797" s="206">
        <v>0</v>
      </c>
      <c r="T797" s="207">
        <f>S797*H797</f>
        <v>0</v>
      </c>
      <c r="AR797" s="23" t="s">
        <v>253</v>
      </c>
      <c r="AT797" s="23" t="s">
        <v>208</v>
      </c>
      <c r="AU797" s="23" t="s">
        <v>84</v>
      </c>
      <c r="AY797" s="23" t="s">
        <v>205</v>
      </c>
      <c r="BE797" s="204">
        <f>IF(N797="základní",J797,0)</f>
        <v>0</v>
      </c>
      <c r="BF797" s="204">
        <f>IF(N797="snížená",J797,0)</f>
        <v>0</v>
      </c>
      <c r="BG797" s="204">
        <f>IF(N797="zákl. přenesená",J797,0)</f>
        <v>0</v>
      </c>
      <c r="BH797" s="204">
        <f>IF(N797="sníž. přenesená",J797,0)</f>
        <v>0</v>
      </c>
      <c r="BI797" s="204">
        <f>IF(N797="nulová",J797,0)</f>
        <v>0</v>
      </c>
      <c r="BJ797" s="23" t="s">
        <v>24</v>
      </c>
      <c r="BK797" s="204">
        <f>ROUND(I797*H797,2)</f>
        <v>0</v>
      </c>
      <c r="BL797" s="23" t="s">
        <v>253</v>
      </c>
      <c r="BM797" s="23" t="s">
        <v>1865</v>
      </c>
    </row>
    <row r="798" spans="2:51" s="12" customFormat="1" ht="13.5">
      <c r="B798" s="220"/>
      <c r="C798" s="221"/>
      <c r="D798" s="210" t="s">
        <v>255</v>
      </c>
      <c r="E798" s="232" t="s">
        <v>22</v>
      </c>
      <c r="F798" s="233" t="s">
        <v>1866</v>
      </c>
      <c r="G798" s="221"/>
      <c r="H798" s="234">
        <v>49.067</v>
      </c>
      <c r="I798" s="226"/>
      <c r="J798" s="221"/>
      <c r="K798" s="221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255</v>
      </c>
      <c r="AU798" s="231" t="s">
        <v>84</v>
      </c>
      <c r="AV798" s="12" t="s">
        <v>84</v>
      </c>
      <c r="AW798" s="12" t="s">
        <v>39</v>
      </c>
      <c r="AX798" s="12" t="s">
        <v>75</v>
      </c>
      <c r="AY798" s="231" t="s">
        <v>205</v>
      </c>
    </row>
    <row r="799" spans="2:51" s="12" customFormat="1" ht="13.5">
      <c r="B799" s="220"/>
      <c r="C799" s="221"/>
      <c r="D799" s="210" t="s">
        <v>255</v>
      </c>
      <c r="E799" s="232" t="s">
        <v>22</v>
      </c>
      <c r="F799" s="233" t="s">
        <v>1867</v>
      </c>
      <c r="G799" s="221"/>
      <c r="H799" s="234">
        <v>23.321</v>
      </c>
      <c r="I799" s="226"/>
      <c r="J799" s="221"/>
      <c r="K799" s="221"/>
      <c r="L799" s="227"/>
      <c r="M799" s="228"/>
      <c r="N799" s="229"/>
      <c r="O799" s="229"/>
      <c r="P799" s="229"/>
      <c r="Q799" s="229"/>
      <c r="R799" s="229"/>
      <c r="S799" s="229"/>
      <c r="T799" s="230"/>
      <c r="AT799" s="231" t="s">
        <v>255</v>
      </c>
      <c r="AU799" s="231" t="s">
        <v>84</v>
      </c>
      <c r="AV799" s="12" t="s">
        <v>84</v>
      </c>
      <c r="AW799" s="12" t="s">
        <v>39</v>
      </c>
      <c r="AX799" s="12" t="s">
        <v>75</v>
      </c>
      <c r="AY799" s="231" t="s">
        <v>205</v>
      </c>
    </row>
    <row r="800" spans="2:51" s="13" customFormat="1" ht="13.5">
      <c r="B800" s="248"/>
      <c r="C800" s="249"/>
      <c r="D800" s="222" t="s">
        <v>255</v>
      </c>
      <c r="E800" s="250" t="s">
        <v>22</v>
      </c>
      <c r="F800" s="251" t="s">
        <v>568</v>
      </c>
      <c r="G800" s="249"/>
      <c r="H800" s="252">
        <v>72.388</v>
      </c>
      <c r="I800" s="253"/>
      <c r="J800" s="249"/>
      <c r="K800" s="249"/>
      <c r="L800" s="254"/>
      <c r="M800" s="255"/>
      <c r="N800" s="256"/>
      <c r="O800" s="256"/>
      <c r="P800" s="256"/>
      <c r="Q800" s="256"/>
      <c r="R800" s="256"/>
      <c r="S800" s="256"/>
      <c r="T800" s="257"/>
      <c r="AT800" s="258" t="s">
        <v>255</v>
      </c>
      <c r="AU800" s="258" t="s">
        <v>84</v>
      </c>
      <c r="AV800" s="13" t="s">
        <v>266</v>
      </c>
      <c r="AW800" s="13" t="s">
        <v>39</v>
      </c>
      <c r="AX800" s="13" t="s">
        <v>24</v>
      </c>
      <c r="AY800" s="258" t="s">
        <v>205</v>
      </c>
    </row>
    <row r="801" spans="2:65" s="1" customFormat="1" ht="31.5" customHeight="1">
      <c r="B801" s="40"/>
      <c r="C801" s="192" t="s">
        <v>1868</v>
      </c>
      <c r="D801" s="192" t="s">
        <v>208</v>
      </c>
      <c r="E801" s="193" t="s">
        <v>267</v>
      </c>
      <c r="F801" s="194" t="s">
        <v>1869</v>
      </c>
      <c r="G801" s="195" t="s">
        <v>494</v>
      </c>
      <c r="H801" s="196">
        <v>147.013</v>
      </c>
      <c r="I801" s="197"/>
      <c r="J801" s="198">
        <f>ROUND(I801*H801,2)</f>
        <v>0</v>
      </c>
      <c r="K801" s="194" t="s">
        <v>22</v>
      </c>
      <c r="L801" s="60"/>
      <c r="M801" s="199" t="s">
        <v>22</v>
      </c>
      <c r="N801" s="205" t="s">
        <v>46</v>
      </c>
      <c r="O801" s="41"/>
      <c r="P801" s="206">
        <f>O801*H801</f>
        <v>0</v>
      </c>
      <c r="Q801" s="206">
        <v>0</v>
      </c>
      <c r="R801" s="206">
        <f>Q801*H801</f>
        <v>0</v>
      </c>
      <c r="S801" s="206">
        <v>0</v>
      </c>
      <c r="T801" s="207">
        <f>S801*H801</f>
        <v>0</v>
      </c>
      <c r="AR801" s="23" t="s">
        <v>253</v>
      </c>
      <c r="AT801" s="23" t="s">
        <v>208</v>
      </c>
      <c r="AU801" s="23" t="s">
        <v>84</v>
      </c>
      <c r="AY801" s="23" t="s">
        <v>205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23" t="s">
        <v>24</v>
      </c>
      <c r="BK801" s="204">
        <f>ROUND(I801*H801,2)</f>
        <v>0</v>
      </c>
      <c r="BL801" s="23" t="s">
        <v>253</v>
      </c>
      <c r="BM801" s="23" t="s">
        <v>1870</v>
      </c>
    </row>
    <row r="802" spans="2:51" s="12" customFormat="1" ht="13.5">
      <c r="B802" s="220"/>
      <c r="C802" s="221"/>
      <c r="D802" s="222" t="s">
        <v>255</v>
      </c>
      <c r="E802" s="223" t="s">
        <v>22</v>
      </c>
      <c r="F802" s="224" t="s">
        <v>1871</v>
      </c>
      <c r="G802" s="221"/>
      <c r="H802" s="225">
        <v>147.013</v>
      </c>
      <c r="I802" s="226"/>
      <c r="J802" s="221"/>
      <c r="K802" s="221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255</v>
      </c>
      <c r="AU802" s="231" t="s">
        <v>84</v>
      </c>
      <c r="AV802" s="12" t="s">
        <v>84</v>
      </c>
      <c r="AW802" s="12" t="s">
        <v>39</v>
      </c>
      <c r="AX802" s="12" t="s">
        <v>24</v>
      </c>
      <c r="AY802" s="231" t="s">
        <v>205</v>
      </c>
    </row>
    <row r="803" spans="2:65" s="1" customFormat="1" ht="22.5" customHeight="1">
      <c r="B803" s="40"/>
      <c r="C803" s="192" t="s">
        <v>1872</v>
      </c>
      <c r="D803" s="192" t="s">
        <v>208</v>
      </c>
      <c r="E803" s="193" t="s">
        <v>272</v>
      </c>
      <c r="F803" s="194" t="s">
        <v>1873</v>
      </c>
      <c r="G803" s="195" t="s">
        <v>494</v>
      </c>
      <c r="H803" s="196">
        <v>141</v>
      </c>
      <c r="I803" s="197"/>
      <c r="J803" s="198">
        <f>ROUND(I803*H803,2)</f>
        <v>0</v>
      </c>
      <c r="K803" s="194" t="s">
        <v>22</v>
      </c>
      <c r="L803" s="60"/>
      <c r="M803" s="199" t="s">
        <v>22</v>
      </c>
      <c r="N803" s="205" t="s">
        <v>46</v>
      </c>
      <c r="O803" s="41"/>
      <c r="P803" s="206">
        <f>O803*H803</f>
        <v>0</v>
      </c>
      <c r="Q803" s="206">
        <v>0</v>
      </c>
      <c r="R803" s="206">
        <f>Q803*H803</f>
        <v>0</v>
      </c>
      <c r="S803" s="206">
        <v>0</v>
      </c>
      <c r="T803" s="207">
        <f>S803*H803</f>
        <v>0</v>
      </c>
      <c r="AR803" s="23" t="s">
        <v>253</v>
      </c>
      <c r="AT803" s="23" t="s">
        <v>208</v>
      </c>
      <c r="AU803" s="23" t="s">
        <v>84</v>
      </c>
      <c r="AY803" s="23" t="s">
        <v>205</v>
      </c>
      <c r="BE803" s="204">
        <f>IF(N803="základní",J803,0)</f>
        <v>0</v>
      </c>
      <c r="BF803" s="204">
        <f>IF(N803="snížená",J803,0)</f>
        <v>0</v>
      </c>
      <c r="BG803" s="204">
        <f>IF(N803="zákl. přenesená",J803,0)</f>
        <v>0</v>
      </c>
      <c r="BH803" s="204">
        <f>IF(N803="sníž. přenesená",J803,0)</f>
        <v>0</v>
      </c>
      <c r="BI803" s="204">
        <f>IF(N803="nulová",J803,0)</f>
        <v>0</v>
      </c>
      <c r="BJ803" s="23" t="s">
        <v>24</v>
      </c>
      <c r="BK803" s="204">
        <f>ROUND(I803*H803,2)</f>
        <v>0</v>
      </c>
      <c r="BL803" s="23" t="s">
        <v>253</v>
      </c>
      <c r="BM803" s="23" t="s">
        <v>1874</v>
      </c>
    </row>
    <row r="804" spans="2:51" s="12" customFormat="1" ht="13.5">
      <c r="B804" s="220"/>
      <c r="C804" s="221"/>
      <c r="D804" s="222" t="s">
        <v>255</v>
      </c>
      <c r="E804" s="223" t="s">
        <v>22</v>
      </c>
      <c r="F804" s="224" t="s">
        <v>1875</v>
      </c>
      <c r="G804" s="221"/>
      <c r="H804" s="225">
        <v>141</v>
      </c>
      <c r="I804" s="226"/>
      <c r="J804" s="221"/>
      <c r="K804" s="221"/>
      <c r="L804" s="227"/>
      <c r="M804" s="228"/>
      <c r="N804" s="229"/>
      <c r="O804" s="229"/>
      <c r="P804" s="229"/>
      <c r="Q804" s="229"/>
      <c r="R804" s="229"/>
      <c r="S804" s="229"/>
      <c r="T804" s="230"/>
      <c r="AT804" s="231" t="s">
        <v>255</v>
      </c>
      <c r="AU804" s="231" t="s">
        <v>84</v>
      </c>
      <c r="AV804" s="12" t="s">
        <v>84</v>
      </c>
      <c r="AW804" s="12" t="s">
        <v>39</v>
      </c>
      <c r="AX804" s="12" t="s">
        <v>24</v>
      </c>
      <c r="AY804" s="231" t="s">
        <v>205</v>
      </c>
    </row>
    <row r="805" spans="2:65" s="1" customFormat="1" ht="22.5" customHeight="1">
      <c r="B805" s="40"/>
      <c r="C805" s="192" t="s">
        <v>1876</v>
      </c>
      <c r="D805" s="192" t="s">
        <v>208</v>
      </c>
      <c r="E805" s="193" t="s">
        <v>277</v>
      </c>
      <c r="F805" s="194" t="s">
        <v>1877</v>
      </c>
      <c r="G805" s="195" t="s">
        <v>252</v>
      </c>
      <c r="H805" s="196">
        <v>35</v>
      </c>
      <c r="I805" s="197"/>
      <c r="J805" s="198">
        <f>ROUND(I805*H805,2)</f>
        <v>0</v>
      </c>
      <c r="K805" s="194" t="s">
        <v>22</v>
      </c>
      <c r="L805" s="60"/>
      <c r="M805" s="199" t="s">
        <v>22</v>
      </c>
      <c r="N805" s="205" t="s">
        <v>46</v>
      </c>
      <c r="O805" s="41"/>
      <c r="P805" s="206">
        <f>O805*H805</f>
        <v>0</v>
      </c>
      <c r="Q805" s="206">
        <v>0</v>
      </c>
      <c r="R805" s="206">
        <f>Q805*H805</f>
        <v>0</v>
      </c>
      <c r="S805" s="206">
        <v>0</v>
      </c>
      <c r="T805" s="207">
        <f>S805*H805</f>
        <v>0</v>
      </c>
      <c r="AR805" s="23" t="s">
        <v>253</v>
      </c>
      <c r="AT805" s="23" t="s">
        <v>208</v>
      </c>
      <c r="AU805" s="23" t="s">
        <v>84</v>
      </c>
      <c r="AY805" s="23" t="s">
        <v>205</v>
      </c>
      <c r="BE805" s="204">
        <f>IF(N805="základní",J805,0)</f>
        <v>0</v>
      </c>
      <c r="BF805" s="204">
        <f>IF(N805="snížená",J805,0)</f>
        <v>0</v>
      </c>
      <c r="BG805" s="204">
        <f>IF(N805="zákl. přenesená",J805,0)</f>
        <v>0</v>
      </c>
      <c r="BH805" s="204">
        <f>IF(N805="sníž. přenesená",J805,0)</f>
        <v>0</v>
      </c>
      <c r="BI805" s="204">
        <f>IF(N805="nulová",J805,0)</f>
        <v>0</v>
      </c>
      <c r="BJ805" s="23" t="s">
        <v>24</v>
      </c>
      <c r="BK805" s="204">
        <f>ROUND(I805*H805,2)</f>
        <v>0</v>
      </c>
      <c r="BL805" s="23" t="s">
        <v>253</v>
      </c>
      <c r="BM805" s="23" t="s">
        <v>1878</v>
      </c>
    </row>
    <row r="806" spans="2:51" s="12" customFormat="1" ht="13.5">
      <c r="B806" s="220"/>
      <c r="C806" s="221"/>
      <c r="D806" s="222" t="s">
        <v>255</v>
      </c>
      <c r="E806" s="223" t="s">
        <v>22</v>
      </c>
      <c r="F806" s="224" t="s">
        <v>1879</v>
      </c>
      <c r="G806" s="221"/>
      <c r="H806" s="225">
        <v>35</v>
      </c>
      <c r="I806" s="226"/>
      <c r="J806" s="221"/>
      <c r="K806" s="221"/>
      <c r="L806" s="227"/>
      <c r="M806" s="228"/>
      <c r="N806" s="229"/>
      <c r="O806" s="229"/>
      <c r="P806" s="229"/>
      <c r="Q806" s="229"/>
      <c r="R806" s="229"/>
      <c r="S806" s="229"/>
      <c r="T806" s="230"/>
      <c r="AT806" s="231" t="s">
        <v>255</v>
      </c>
      <c r="AU806" s="231" t="s">
        <v>84</v>
      </c>
      <c r="AV806" s="12" t="s">
        <v>84</v>
      </c>
      <c r="AW806" s="12" t="s">
        <v>39</v>
      </c>
      <c r="AX806" s="12" t="s">
        <v>24</v>
      </c>
      <c r="AY806" s="231" t="s">
        <v>205</v>
      </c>
    </row>
    <row r="807" spans="2:65" s="1" customFormat="1" ht="22.5" customHeight="1">
      <c r="B807" s="40"/>
      <c r="C807" s="192" t="s">
        <v>1880</v>
      </c>
      <c r="D807" s="192" t="s">
        <v>208</v>
      </c>
      <c r="E807" s="193" t="s">
        <v>282</v>
      </c>
      <c r="F807" s="194" t="s">
        <v>1881</v>
      </c>
      <c r="G807" s="195" t="s">
        <v>22</v>
      </c>
      <c r="H807" s="196">
        <v>6</v>
      </c>
      <c r="I807" s="197"/>
      <c r="J807" s="198">
        <f>ROUND(I807*H807,2)</f>
        <v>0</v>
      </c>
      <c r="K807" s="194" t="s">
        <v>22</v>
      </c>
      <c r="L807" s="60"/>
      <c r="M807" s="199" t="s">
        <v>22</v>
      </c>
      <c r="N807" s="205" t="s">
        <v>46</v>
      </c>
      <c r="O807" s="41"/>
      <c r="P807" s="206">
        <f>O807*H807</f>
        <v>0</v>
      </c>
      <c r="Q807" s="206">
        <v>0</v>
      </c>
      <c r="R807" s="206">
        <f>Q807*H807</f>
        <v>0</v>
      </c>
      <c r="S807" s="206">
        <v>0</v>
      </c>
      <c r="T807" s="207">
        <f>S807*H807</f>
        <v>0</v>
      </c>
      <c r="AR807" s="23" t="s">
        <v>253</v>
      </c>
      <c r="AT807" s="23" t="s">
        <v>208</v>
      </c>
      <c r="AU807" s="23" t="s">
        <v>84</v>
      </c>
      <c r="AY807" s="23" t="s">
        <v>205</v>
      </c>
      <c r="BE807" s="204">
        <f>IF(N807="základní",J807,0)</f>
        <v>0</v>
      </c>
      <c r="BF807" s="204">
        <f>IF(N807="snížená",J807,0)</f>
        <v>0</v>
      </c>
      <c r="BG807" s="204">
        <f>IF(N807="zákl. přenesená",J807,0)</f>
        <v>0</v>
      </c>
      <c r="BH807" s="204">
        <f>IF(N807="sníž. přenesená",J807,0)</f>
        <v>0</v>
      </c>
      <c r="BI807" s="204">
        <f>IF(N807="nulová",J807,0)</f>
        <v>0</v>
      </c>
      <c r="BJ807" s="23" t="s">
        <v>24</v>
      </c>
      <c r="BK807" s="204">
        <f>ROUND(I807*H807,2)</f>
        <v>0</v>
      </c>
      <c r="BL807" s="23" t="s">
        <v>253</v>
      </c>
      <c r="BM807" s="23" t="s">
        <v>1882</v>
      </c>
    </row>
    <row r="808" spans="2:51" s="12" customFormat="1" ht="13.5">
      <c r="B808" s="220"/>
      <c r="C808" s="221"/>
      <c r="D808" s="222" t="s">
        <v>255</v>
      </c>
      <c r="E808" s="223" t="s">
        <v>22</v>
      </c>
      <c r="F808" s="224" t="s">
        <v>1883</v>
      </c>
      <c r="G808" s="221"/>
      <c r="H808" s="225">
        <v>6</v>
      </c>
      <c r="I808" s="226"/>
      <c r="J808" s="221"/>
      <c r="K808" s="221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255</v>
      </c>
      <c r="AU808" s="231" t="s">
        <v>84</v>
      </c>
      <c r="AV808" s="12" t="s">
        <v>84</v>
      </c>
      <c r="AW808" s="12" t="s">
        <v>39</v>
      </c>
      <c r="AX808" s="12" t="s">
        <v>24</v>
      </c>
      <c r="AY808" s="231" t="s">
        <v>205</v>
      </c>
    </row>
    <row r="809" spans="2:65" s="1" customFormat="1" ht="31.5" customHeight="1">
      <c r="B809" s="40"/>
      <c r="C809" s="192" t="s">
        <v>1884</v>
      </c>
      <c r="D809" s="192" t="s">
        <v>208</v>
      </c>
      <c r="E809" s="193" t="s">
        <v>287</v>
      </c>
      <c r="F809" s="194" t="s">
        <v>1885</v>
      </c>
      <c r="G809" s="195" t="s">
        <v>252</v>
      </c>
      <c r="H809" s="196">
        <v>1</v>
      </c>
      <c r="I809" s="197"/>
      <c r="J809" s="198">
        <f>ROUND(I809*H809,2)</f>
        <v>0</v>
      </c>
      <c r="K809" s="194" t="s">
        <v>22</v>
      </c>
      <c r="L809" s="60"/>
      <c r="M809" s="199" t="s">
        <v>22</v>
      </c>
      <c r="N809" s="205" t="s">
        <v>46</v>
      </c>
      <c r="O809" s="41"/>
      <c r="P809" s="206">
        <f>O809*H809</f>
        <v>0</v>
      </c>
      <c r="Q809" s="206">
        <v>0</v>
      </c>
      <c r="R809" s="206">
        <f>Q809*H809</f>
        <v>0</v>
      </c>
      <c r="S809" s="206">
        <v>0</v>
      </c>
      <c r="T809" s="207">
        <f>S809*H809</f>
        <v>0</v>
      </c>
      <c r="AR809" s="23" t="s">
        <v>253</v>
      </c>
      <c r="AT809" s="23" t="s">
        <v>208</v>
      </c>
      <c r="AU809" s="23" t="s">
        <v>84</v>
      </c>
      <c r="AY809" s="23" t="s">
        <v>205</v>
      </c>
      <c r="BE809" s="204">
        <f>IF(N809="základní",J809,0)</f>
        <v>0</v>
      </c>
      <c r="BF809" s="204">
        <f>IF(N809="snížená",J809,0)</f>
        <v>0</v>
      </c>
      <c r="BG809" s="204">
        <f>IF(N809="zákl. přenesená",J809,0)</f>
        <v>0</v>
      </c>
      <c r="BH809" s="204">
        <f>IF(N809="sníž. přenesená",J809,0)</f>
        <v>0</v>
      </c>
      <c r="BI809" s="204">
        <f>IF(N809="nulová",J809,0)</f>
        <v>0</v>
      </c>
      <c r="BJ809" s="23" t="s">
        <v>24</v>
      </c>
      <c r="BK809" s="204">
        <f>ROUND(I809*H809,2)</f>
        <v>0</v>
      </c>
      <c r="BL809" s="23" t="s">
        <v>253</v>
      </c>
      <c r="BM809" s="23" t="s">
        <v>1886</v>
      </c>
    </row>
    <row r="810" spans="2:51" s="12" customFormat="1" ht="13.5">
      <c r="B810" s="220"/>
      <c r="C810" s="221"/>
      <c r="D810" s="222" t="s">
        <v>255</v>
      </c>
      <c r="E810" s="223" t="s">
        <v>22</v>
      </c>
      <c r="F810" s="224" t="s">
        <v>1887</v>
      </c>
      <c r="G810" s="221"/>
      <c r="H810" s="225">
        <v>1</v>
      </c>
      <c r="I810" s="226"/>
      <c r="J810" s="221"/>
      <c r="K810" s="221"/>
      <c r="L810" s="227"/>
      <c r="M810" s="228"/>
      <c r="N810" s="229"/>
      <c r="O810" s="229"/>
      <c r="P810" s="229"/>
      <c r="Q810" s="229"/>
      <c r="R810" s="229"/>
      <c r="S810" s="229"/>
      <c r="T810" s="230"/>
      <c r="AT810" s="231" t="s">
        <v>255</v>
      </c>
      <c r="AU810" s="231" t="s">
        <v>84</v>
      </c>
      <c r="AV810" s="12" t="s">
        <v>84</v>
      </c>
      <c r="AW810" s="12" t="s">
        <v>39</v>
      </c>
      <c r="AX810" s="12" t="s">
        <v>24</v>
      </c>
      <c r="AY810" s="231" t="s">
        <v>205</v>
      </c>
    </row>
    <row r="811" spans="2:65" s="1" customFormat="1" ht="22.5" customHeight="1">
      <c r="B811" s="40"/>
      <c r="C811" s="192" t="s">
        <v>1888</v>
      </c>
      <c r="D811" s="192" t="s">
        <v>208</v>
      </c>
      <c r="E811" s="193" t="s">
        <v>292</v>
      </c>
      <c r="F811" s="194" t="s">
        <v>1889</v>
      </c>
      <c r="G811" s="195" t="s">
        <v>252</v>
      </c>
      <c r="H811" s="196">
        <v>2</v>
      </c>
      <c r="I811" s="197"/>
      <c r="J811" s="198">
        <f>ROUND(I811*H811,2)</f>
        <v>0</v>
      </c>
      <c r="K811" s="194" t="s">
        <v>22</v>
      </c>
      <c r="L811" s="60"/>
      <c r="M811" s="199" t="s">
        <v>22</v>
      </c>
      <c r="N811" s="205" t="s">
        <v>46</v>
      </c>
      <c r="O811" s="41"/>
      <c r="P811" s="206">
        <f>O811*H811</f>
        <v>0</v>
      </c>
      <c r="Q811" s="206">
        <v>0</v>
      </c>
      <c r="R811" s="206">
        <f>Q811*H811</f>
        <v>0</v>
      </c>
      <c r="S811" s="206">
        <v>0</v>
      </c>
      <c r="T811" s="207">
        <f>S811*H811</f>
        <v>0</v>
      </c>
      <c r="AR811" s="23" t="s">
        <v>253</v>
      </c>
      <c r="AT811" s="23" t="s">
        <v>208</v>
      </c>
      <c r="AU811" s="23" t="s">
        <v>84</v>
      </c>
      <c r="AY811" s="23" t="s">
        <v>205</v>
      </c>
      <c r="BE811" s="204">
        <f>IF(N811="základní",J811,0)</f>
        <v>0</v>
      </c>
      <c r="BF811" s="204">
        <f>IF(N811="snížená",J811,0)</f>
        <v>0</v>
      </c>
      <c r="BG811" s="204">
        <f>IF(N811="zákl. přenesená",J811,0)</f>
        <v>0</v>
      </c>
      <c r="BH811" s="204">
        <f>IF(N811="sníž. přenesená",J811,0)</f>
        <v>0</v>
      </c>
      <c r="BI811" s="204">
        <f>IF(N811="nulová",J811,0)</f>
        <v>0</v>
      </c>
      <c r="BJ811" s="23" t="s">
        <v>24</v>
      </c>
      <c r="BK811" s="204">
        <f>ROUND(I811*H811,2)</f>
        <v>0</v>
      </c>
      <c r="BL811" s="23" t="s">
        <v>253</v>
      </c>
      <c r="BM811" s="23" t="s">
        <v>1890</v>
      </c>
    </row>
    <row r="812" spans="2:51" s="12" customFormat="1" ht="13.5">
      <c r="B812" s="220"/>
      <c r="C812" s="221"/>
      <c r="D812" s="222" t="s">
        <v>255</v>
      </c>
      <c r="E812" s="223" t="s">
        <v>22</v>
      </c>
      <c r="F812" s="224" t="s">
        <v>1891</v>
      </c>
      <c r="G812" s="221"/>
      <c r="H812" s="225">
        <v>2</v>
      </c>
      <c r="I812" s="226"/>
      <c r="J812" s="221"/>
      <c r="K812" s="221"/>
      <c r="L812" s="227"/>
      <c r="M812" s="228"/>
      <c r="N812" s="229"/>
      <c r="O812" s="229"/>
      <c r="P812" s="229"/>
      <c r="Q812" s="229"/>
      <c r="R812" s="229"/>
      <c r="S812" s="229"/>
      <c r="T812" s="230"/>
      <c r="AT812" s="231" t="s">
        <v>255</v>
      </c>
      <c r="AU812" s="231" t="s">
        <v>84</v>
      </c>
      <c r="AV812" s="12" t="s">
        <v>84</v>
      </c>
      <c r="AW812" s="12" t="s">
        <v>39</v>
      </c>
      <c r="AX812" s="12" t="s">
        <v>24</v>
      </c>
      <c r="AY812" s="231" t="s">
        <v>205</v>
      </c>
    </row>
    <row r="813" spans="2:65" s="1" customFormat="1" ht="31.5" customHeight="1">
      <c r="B813" s="40"/>
      <c r="C813" s="192" t="s">
        <v>1892</v>
      </c>
      <c r="D813" s="192" t="s">
        <v>208</v>
      </c>
      <c r="E813" s="193" t="s">
        <v>296</v>
      </c>
      <c r="F813" s="194" t="s">
        <v>1893</v>
      </c>
      <c r="G813" s="195" t="s">
        <v>252</v>
      </c>
      <c r="H813" s="196">
        <v>1</v>
      </c>
      <c r="I813" s="197"/>
      <c r="J813" s="198">
        <f>ROUND(I813*H813,2)</f>
        <v>0</v>
      </c>
      <c r="K813" s="194" t="s">
        <v>22</v>
      </c>
      <c r="L813" s="60"/>
      <c r="M813" s="199" t="s">
        <v>22</v>
      </c>
      <c r="N813" s="205" t="s">
        <v>46</v>
      </c>
      <c r="O813" s="41"/>
      <c r="P813" s="206">
        <f>O813*H813</f>
        <v>0</v>
      </c>
      <c r="Q813" s="206">
        <v>0</v>
      </c>
      <c r="R813" s="206">
        <f>Q813*H813</f>
        <v>0</v>
      </c>
      <c r="S813" s="206">
        <v>0</v>
      </c>
      <c r="T813" s="207">
        <f>S813*H813</f>
        <v>0</v>
      </c>
      <c r="AR813" s="23" t="s">
        <v>253</v>
      </c>
      <c r="AT813" s="23" t="s">
        <v>208</v>
      </c>
      <c r="AU813" s="23" t="s">
        <v>84</v>
      </c>
      <c r="AY813" s="23" t="s">
        <v>205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23" t="s">
        <v>24</v>
      </c>
      <c r="BK813" s="204">
        <f>ROUND(I813*H813,2)</f>
        <v>0</v>
      </c>
      <c r="BL813" s="23" t="s">
        <v>253</v>
      </c>
      <c r="BM813" s="23" t="s">
        <v>1894</v>
      </c>
    </row>
    <row r="814" spans="2:51" s="12" customFormat="1" ht="13.5">
      <c r="B814" s="220"/>
      <c r="C814" s="221"/>
      <c r="D814" s="222" t="s">
        <v>255</v>
      </c>
      <c r="E814" s="223" t="s">
        <v>22</v>
      </c>
      <c r="F814" s="224" t="s">
        <v>1895</v>
      </c>
      <c r="G814" s="221"/>
      <c r="H814" s="225">
        <v>1</v>
      </c>
      <c r="I814" s="226"/>
      <c r="J814" s="221"/>
      <c r="K814" s="221"/>
      <c r="L814" s="227"/>
      <c r="M814" s="228"/>
      <c r="N814" s="229"/>
      <c r="O814" s="229"/>
      <c r="P814" s="229"/>
      <c r="Q814" s="229"/>
      <c r="R814" s="229"/>
      <c r="S814" s="229"/>
      <c r="T814" s="230"/>
      <c r="AT814" s="231" t="s">
        <v>255</v>
      </c>
      <c r="AU814" s="231" t="s">
        <v>84</v>
      </c>
      <c r="AV814" s="12" t="s">
        <v>84</v>
      </c>
      <c r="AW814" s="12" t="s">
        <v>39</v>
      </c>
      <c r="AX814" s="12" t="s">
        <v>24</v>
      </c>
      <c r="AY814" s="231" t="s">
        <v>205</v>
      </c>
    </row>
    <row r="815" spans="2:65" s="1" customFormat="1" ht="31.5" customHeight="1">
      <c r="B815" s="40"/>
      <c r="C815" s="192" t="s">
        <v>1896</v>
      </c>
      <c r="D815" s="192" t="s">
        <v>208</v>
      </c>
      <c r="E815" s="193" t="s">
        <v>301</v>
      </c>
      <c r="F815" s="194" t="s">
        <v>1897</v>
      </c>
      <c r="G815" s="195" t="s">
        <v>252</v>
      </c>
      <c r="H815" s="196">
        <v>9</v>
      </c>
      <c r="I815" s="197"/>
      <c r="J815" s="198">
        <f>ROUND(I815*H815,2)</f>
        <v>0</v>
      </c>
      <c r="K815" s="194" t="s">
        <v>22</v>
      </c>
      <c r="L815" s="60"/>
      <c r="M815" s="199" t="s">
        <v>22</v>
      </c>
      <c r="N815" s="205" t="s">
        <v>46</v>
      </c>
      <c r="O815" s="41"/>
      <c r="P815" s="206">
        <f>O815*H815</f>
        <v>0</v>
      </c>
      <c r="Q815" s="206">
        <v>0</v>
      </c>
      <c r="R815" s="206">
        <f>Q815*H815</f>
        <v>0</v>
      </c>
      <c r="S815" s="206">
        <v>0</v>
      </c>
      <c r="T815" s="207">
        <f>S815*H815</f>
        <v>0</v>
      </c>
      <c r="AR815" s="23" t="s">
        <v>253</v>
      </c>
      <c r="AT815" s="23" t="s">
        <v>208</v>
      </c>
      <c r="AU815" s="23" t="s">
        <v>84</v>
      </c>
      <c r="AY815" s="23" t="s">
        <v>205</v>
      </c>
      <c r="BE815" s="204">
        <f>IF(N815="základní",J815,0)</f>
        <v>0</v>
      </c>
      <c r="BF815" s="204">
        <f>IF(N815="snížená",J815,0)</f>
        <v>0</v>
      </c>
      <c r="BG815" s="204">
        <f>IF(N815="zákl. přenesená",J815,0)</f>
        <v>0</v>
      </c>
      <c r="BH815" s="204">
        <f>IF(N815="sníž. přenesená",J815,0)</f>
        <v>0</v>
      </c>
      <c r="BI815" s="204">
        <f>IF(N815="nulová",J815,0)</f>
        <v>0</v>
      </c>
      <c r="BJ815" s="23" t="s">
        <v>24</v>
      </c>
      <c r="BK815" s="204">
        <f>ROUND(I815*H815,2)</f>
        <v>0</v>
      </c>
      <c r="BL815" s="23" t="s">
        <v>253</v>
      </c>
      <c r="BM815" s="23" t="s">
        <v>1898</v>
      </c>
    </row>
    <row r="816" spans="2:51" s="12" customFormat="1" ht="13.5">
      <c r="B816" s="220"/>
      <c r="C816" s="221"/>
      <c r="D816" s="222" t="s">
        <v>255</v>
      </c>
      <c r="E816" s="223" t="s">
        <v>22</v>
      </c>
      <c r="F816" s="224" t="s">
        <v>1899</v>
      </c>
      <c r="G816" s="221"/>
      <c r="H816" s="225">
        <v>9</v>
      </c>
      <c r="I816" s="226"/>
      <c r="J816" s="221"/>
      <c r="K816" s="221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255</v>
      </c>
      <c r="AU816" s="231" t="s">
        <v>84</v>
      </c>
      <c r="AV816" s="12" t="s">
        <v>84</v>
      </c>
      <c r="AW816" s="12" t="s">
        <v>39</v>
      </c>
      <c r="AX816" s="12" t="s">
        <v>24</v>
      </c>
      <c r="AY816" s="231" t="s">
        <v>205</v>
      </c>
    </row>
    <row r="817" spans="2:65" s="1" customFormat="1" ht="22.5" customHeight="1">
      <c r="B817" s="40"/>
      <c r="C817" s="192" t="s">
        <v>1900</v>
      </c>
      <c r="D817" s="192" t="s">
        <v>208</v>
      </c>
      <c r="E817" s="193" t="s">
        <v>306</v>
      </c>
      <c r="F817" s="194" t="s">
        <v>1901</v>
      </c>
      <c r="G817" s="195" t="s">
        <v>252</v>
      </c>
      <c r="H817" s="196">
        <v>6</v>
      </c>
      <c r="I817" s="197"/>
      <c r="J817" s="198">
        <f>ROUND(I817*H817,2)</f>
        <v>0</v>
      </c>
      <c r="K817" s="194" t="s">
        <v>22</v>
      </c>
      <c r="L817" s="60"/>
      <c r="M817" s="199" t="s">
        <v>22</v>
      </c>
      <c r="N817" s="205" t="s">
        <v>46</v>
      </c>
      <c r="O817" s="41"/>
      <c r="P817" s="206">
        <f>O817*H817</f>
        <v>0</v>
      </c>
      <c r="Q817" s="206">
        <v>0</v>
      </c>
      <c r="R817" s="206">
        <f>Q817*H817</f>
        <v>0</v>
      </c>
      <c r="S817" s="206">
        <v>0</v>
      </c>
      <c r="T817" s="207">
        <f>S817*H817</f>
        <v>0</v>
      </c>
      <c r="AR817" s="23" t="s">
        <v>253</v>
      </c>
      <c r="AT817" s="23" t="s">
        <v>208</v>
      </c>
      <c r="AU817" s="23" t="s">
        <v>84</v>
      </c>
      <c r="AY817" s="23" t="s">
        <v>205</v>
      </c>
      <c r="BE817" s="204">
        <f>IF(N817="základní",J817,0)</f>
        <v>0</v>
      </c>
      <c r="BF817" s="204">
        <f>IF(N817="snížená",J817,0)</f>
        <v>0</v>
      </c>
      <c r="BG817" s="204">
        <f>IF(N817="zákl. přenesená",J817,0)</f>
        <v>0</v>
      </c>
      <c r="BH817" s="204">
        <f>IF(N817="sníž. přenesená",J817,0)</f>
        <v>0</v>
      </c>
      <c r="BI817" s="204">
        <f>IF(N817="nulová",J817,0)</f>
        <v>0</v>
      </c>
      <c r="BJ817" s="23" t="s">
        <v>24</v>
      </c>
      <c r="BK817" s="204">
        <f>ROUND(I817*H817,2)</f>
        <v>0</v>
      </c>
      <c r="BL817" s="23" t="s">
        <v>253</v>
      </c>
      <c r="BM817" s="23" t="s">
        <v>1902</v>
      </c>
    </row>
    <row r="818" spans="2:51" s="12" customFormat="1" ht="13.5">
      <c r="B818" s="220"/>
      <c r="C818" s="221"/>
      <c r="D818" s="222" t="s">
        <v>255</v>
      </c>
      <c r="E818" s="223" t="s">
        <v>22</v>
      </c>
      <c r="F818" s="224" t="s">
        <v>1903</v>
      </c>
      <c r="G818" s="221"/>
      <c r="H818" s="225">
        <v>6</v>
      </c>
      <c r="I818" s="226"/>
      <c r="J818" s="221"/>
      <c r="K818" s="221"/>
      <c r="L818" s="227"/>
      <c r="M818" s="228"/>
      <c r="N818" s="229"/>
      <c r="O818" s="229"/>
      <c r="P818" s="229"/>
      <c r="Q818" s="229"/>
      <c r="R818" s="229"/>
      <c r="S818" s="229"/>
      <c r="T818" s="230"/>
      <c r="AT818" s="231" t="s">
        <v>255</v>
      </c>
      <c r="AU818" s="231" t="s">
        <v>84</v>
      </c>
      <c r="AV818" s="12" t="s">
        <v>84</v>
      </c>
      <c r="AW818" s="12" t="s">
        <v>39</v>
      </c>
      <c r="AX818" s="12" t="s">
        <v>24</v>
      </c>
      <c r="AY818" s="231" t="s">
        <v>205</v>
      </c>
    </row>
    <row r="819" spans="2:65" s="1" customFormat="1" ht="31.5" customHeight="1">
      <c r="B819" s="40"/>
      <c r="C819" s="192" t="s">
        <v>1904</v>
      </c>
      <c r="D819" s="192" t="s">
        <v>208</v>
      </c>
      <c r="E819" s="193" t="s">
        <v>311</v>
      </c>
      <c r="F819" s="194" t="s">
        <v>1905</v>
      </c>
      <c r="G819" s="195" t="s">
        <v>252</v>
      </c>
      <c r="H819" s="196">
        <v>1</v>
      </c>
      <c r="I819" s="197"/>
      <c r="J819" s="198">
        <f>ROUND(I819*H819,2)</f>
        <v>0</v>
      </c>
      <c r="K819" s="194" t="s">
        <v>22</v>
      </c>
      <c r="L819" s="60"/>
      <c r="M819" s="199" t="s">
        <v>22</v>
      </c>
      <c r="N819" s="205" t="s">
        <v>46</v>
      </c>
      <c r="O819" s="41"/>
      <c r="P819" s="206">
        <f>O819*H819</f>
        <v>0</v>
      </c>
      <c r="Q819" s="206">
        <v>0</v>
      </c>
      <c r="R819" s="206">
        <f>Q819*H819</f>
        <v>0</v>
      </c>
      <c r="S819" s="206">
        <v>0</v>
      </c>
      <c r="T819" s="207">
        <f>S819*H819</f>
        <v>0</v>
      </c>
      <c r="AR819" s="23" t="s">
        <v>253</v>
      </c>
      <c r="AT819" s="23" t="s">
        <v>208</v>
      </c>
      <c r="AU819" s="23" t="s">
        <v>84</v>
      </c>
      <c r="AY819" s="23" t="s">
        <v>205</v>
      </c>
      <c r="BE819" s="204">
        <f>IF(N819="základní",J819,0)</f>
        <v>0</v>
      </c>
      <c r="BF819" s="204">
        <f>IF(N819="snížená",J819,0)</f>
        <v>0</v>
      </c>
      <c r="BG819" s="204">
        <f>IF(N819="zákl. přenesená",J819,0)</f>
        <v>0</v>
      </c>
      <c r="BH819" s="204">
        <f>IF(N819="sníž. přenesená",J819,0)</f>
        <v>0</v>
      </c>
      <c r="BI819" s="204">
        <f>IF(N819="nulová",J819,0)</f>
        <v>0</v>
      </c>
      <c r="BJ819" s="23" t="s">
        <v>24</v>
      </c>
      <c r="BK819" s="204">
        <f>ROUND(I819*H819,2)</f>
        <v>0</v>
      </c>
      <c r="BL819" s="23" t="s">
        <v>253</v>
      </c>
      <c r="BM819" s="23" t="s">
        <v>1906</v>
      </c>
    </row>
    <row r="820" spans="2:51" s="12" customFormat="1" ht="13.5">
      <c r="B820" s="220"/>
      <c r="C820" s="221"/>
      <c r="D820" s="222" t="s">
        <v>255</v>
      </c>
      <c r="E820" s="223" t="s">
        <v>22</v>
      </c>
      <c r="F820" s="224" t="s">
        <v>1907</v>
      </c>
      <c r="G820" s="221"/>
      <c r="H820" s="225">
        <v>1</v>
      </c>
      <c r="I820" s="226"/>
      <c r="J820" s="221"/>
      <c r="K820" s="221"/>
      <c r="L820" s="227"/>
      <c r="M820" s="228"/>
      <c r="N820" s="229"/>
      <c r="O820" s="229"/>
      <c r="P820" s="229"/>
      <c r="Q820" s="229"/>
      <c r="R820" s="229"/>
      <c r="S820" s="229"/>
      <c r="T820" s="230"/>
      <c r="AT820" s="231" t="s">
        <v>255</v>
      </c>
      <c r="AU820" s="231" t="s">
        <v>84</v>
      </c>
      <c r="AV820" s="12" t="s">
        <v>84</v>
      </c>
      <c r="AW820" s="12" t="s">
        <v>39</v>
      </c>
      <c r="AX820" s="12" t="s">
        <v>24</v>
      </c>
      <c r="AY820" s="231" t="s">
        <v>205</v>
      </c>
    </row>
    <row r="821" spans="2:65" s="1" customFormat="1" ht="22.5" customHeight="1">
      <c r="B821" s="40"/>
      <c r="C821" s="192" t="s">
        <v>1908</v>
      </c>
      <c r="D821" s="192" t="s">
        <v>208</v>
      </c>
      <c r="E821" s="193" t="s">
        <v>316</v>
      </c>
      <c r="F821" s="194" t="s">
        <v>1909</v>
      </c>
      <c r="G821" s="195" t="s">
        <v>252</v>
      </c>
      <c r="H821" s="196">
        <v>1</v>
      </c>
      <c r="I821" s="197"/>
      <c r="J821" s="198">
        <f>ROUND(I821*H821,2)</f>
        <v>0</v>
      </c>
      <c r="K821" s="194" t="s">
        <v>22</v>
      </c>
      <c r="L821" s="60"/>
      <c r="M821" s="199" t="s">
        <v>22</v>
      </c>
      <c r="N821" s="205" t="s">
        <v>46</v>
      </c>
      <c r="O821" s="41"/>
      <c r="P821" s="206">
        <f>O821*H821</f>
        <v>0</v>
      </c>
      <c r="Q821" s="206">
        <v>0</v>
      </c>
      <c r="R821" s="206">
        <f>Q821*H821</f>
        <v>0</v>
      </c>
      <c r="S821" s="206">
        <v>0</v>
      </c>
      <c r="T821" s="207">
        <f>S821*H821</f>
        <v>0</v>
      </c>
      <c r="AR821" s="23" t="s">
        <v>253</v>
      </c>
      <c r="AT821" s="23" t="s">
        <v>208</v>
      </c>
      <c r="AU821" s="23" t="s">
        <v>84</v>
      </c>
      <c r="AY821" s="23" t="s">
        <v>205</v>
      </c>
      <c r="BE821" s="204">
        <f>IF(N821="základní",J821,0)</f>
        <v>0</v>
      </c>
      <c r="BF821" s="204">
        <f>IF(N821="snížená",J821,0)</f>
        <v>0</v>
      </c>
      <c r="BG821" s="204">
        <f>IF(N821="zákl. přenesená",J821,0)</f>
        <v>0</v>
      </c>
      <c r="BH821" s="204">
        <f>IF(N821="sníž. přenesená",J821,0)</f>
        <v>0</v>
      </c>
      <c r="BI821" s="204">
        <f>IF(N821="nulová",J821,0)</f>
        <v>0</v>
      </c>
      <c r="BJ821" s="23" t="s">
        <v>24</v>
      </c>
      <c r="BK821" s="204">
        <f>ROUND(I821*H821,2)</f>
        <v>0</v>
      </c>
      <c r="BL821" s="23" t="s">
        <v>253</v>
      </c>
      <c r="BM821" s="23" t="s">
        <v>1910</v>
      </c>
    </row>
    <row r="822" spans="2:51" s="12" customFormat="1" ht="13.5">
      <c r="B822" s="220"/>
      <c r="C822" s="221"/>
      <c r="D822" s="222" t="s">
        <v>255</v>
      </c>
      <c r="E822" s="223" t="s">
        <v>22</v>
      </c>
      <c r="F822" s="224" t="s">
        <v>1911</v>
      </c>
      <c r="G822" s="221"/>
      <c r="H822" s="225">
        <v>1</v>
      </c>
      <c r="I822" s="226"/>
      <c r="J822" s="221"/>
      <c r="K822" s="221"/>
      <c r="L822" s="227"/>
      <c r="M822" s="228"/>
      <c r="N822" s="229"/>
      <c r="O822" s="229"/>
      <c r="P822" s="229"/>
      <c r="Q822" s="229"/>
      <c r="R822" s="229"/>
      <c r="S822" s="229"/>
      <c r="T822" s="230"/>
      <c r="AT822" s="231" t="s">
        <v>255</v>
      </c>
      <c r="AU822" s="231" t="s">
        <v>84</v>
      </c>
      <c r="AV822" s="12" t="s">
        <v>84</v>
      </c>
      <c r="AW822" s="12" t="s">
        <v>39</v>
      </c>
      <c r="AX822" s="12" t="s">
        <v>24</v>
      </c>
      <c r="AY822" s="231" t="s">
        <v>205</v>
      </c>
    </row>
    <row r="823" spans="2:65" s="1" customFormat="1" ht="22.5" customHeight="1">
      <c r="B823" s="40"/>
      <c r="C823" s="192" t="s">
        <v>1912</v>
      </c>
      <c r="D823" s="192" t="s">
        <v>208</v>
      </c>
      <c r="E823" s="193" t="s">
        <v>320</v>
      </c>
      <c r="F823" s="194" t="s">
        <v>1913</v>
      </c>
      <c r="G823" s="195" t="s">
        <v>252</v>
      </c>
      <c r="H823" s="196">
        <v>5</v>
      </c>
      <c r="I823" s="197"/>
      <c r="J823" s="198">
        <f>ROUND(I823*H823,2)</f>
        <v>0</v>
      </c>
      <c r="K823" s="194" t="s">
        <v>22</v>
      </c>
      <c r="L823" s="60"/>
      <c r="M823" s="199" t="s">
        <v>22</v>
      </c>
      <c r="N823" s="205" t="s">
        <v>46</v>
      </c>
      <c r="O823" s="41"/>
      <c r="P823" s="206">
        <f>O823*H823</f>
        <v>0</v>
      </c>
      <c r="Q823" s="206">
        <v>0</v>
      </c>
      <c r="R823" s="206">
        <f>Q823*H823</f>
        <v>0</v>
      </c>
      <c r="S823" s="206">
        <v>0</v>
      </c>
      <c r="T823" s="207">
        <f>S823*H823</f>
        <v>0</v>
      </c>
      <c r="AR823" s="23" t="s">
        <v>253</v>
      </c>
      <c r="AT823" s="23" t="s">
        <v>208</v>
      </c>
      <c r="AU823" s="23" t="s">
        <v>84</v>
      </c>
      <c r="AY823" s="23" t="s">
        <v>205</v>
      </c>
      <c r="BE823" s="204">
        <f>IF(N823="základní",J823,0)</f>
        <v>0</v>
      </c>
      <c r="BF823" s="204">
        <f>IF(N823="snížená",J823,0)</f>
        <v>0</v>
      </c>
      <c r="BG823" s="204">
        <f>IF(N823="zákl. přenesená",J823,0)</f>
        <v>0</v>
      </c>
      <c r="BH823" s="204">
        <f>IF(N823="sníž. přenesená",J823,0)</f>
        <v>0</v>
      </c>
      <c r="BI823" s="204">
        <f>IF(N823="nulová",J823,0)</f>
        <v>0</v>
      </c>
      <c r="BJ823" s="23" t="s">
        <v>24</v>
      </c>
      <c r="BK823" s="204">
        <f>ROUND(I823*H823,2)</f>
        <v>0</v>
      </c>
      <c r="BL823" s="23" t="s">
        <v>253</v>
      </c>
      <c r="BM823" s="23" t="s">
        <v>1914</v>
      </c>
    </row>
    <row r="824" spans="2:51" s="12" customFormat="1" ht="13.5">
      <c r="B824" s="220"/>
      <c r="C824" s="221"/>
      <c r="D824" s="222" t="s">
        <v>255</v>
      </c>
      <c r="E824" s="223" t="s">
        <v>22</v>
      </c>
      <c r="F824" s="224" t="s">
        <v>1915</v>
      </c>
      <c r="G824" s="221"/>
      <c r="H824" s="225">
        <v>5</v>
      </c>
      <c r="I824" s="226"/>
      <c r="J824" s="221"/>
      <c r="K824" s="221"/>
      <c r="L824" s="227"/>
      <c r="M824" s="228"/>
      <c r="N824" s="229"/>
      <c r="O824" s="229"/>
      <c r="P824" s="229"/>
      <c r="Q824" s="229"/>
      <c r="R824" s="229"/>
      <c r="S824" s="229"/>
      <c r="T824" s="230"/>
      <c r="AT824" s="231" t="s">
        <v>255</v>
      </c>
      <c r="AU824" s="231" t="s">
        <v>84</v>
      </c>
      <c r="AV824" s="12" t="s">
        <v>84</v>
      </c>
      <c r="AW824" s="12" t="s">
        <v>39</v>
      </c>
      <c r="AX824" s="12" t="s">
        <v>24</v>
      </c>
      <c r="AY824" s="231" t="s">
        <v>205</v>
      </c>
    </row>
    <row r="825" spans="2:65" s="1" customFormat="1" ht="22.5" customHeight="1">
      <c r="B825" s="40"/>
      <c r="C825" s="192" t="s">
        <v>1916</v>
      </c>
      <c r="D825" s="192" t="s">
        <v>208</v>
      </c>
      <c r="E825" s="193" t="s">
        <v>324</v>
      </c>
      <c r="F825" s="194" t="s">
        <v>1917</v>
      </c>
      <c r="G825" s="195" t="s">
        <v>252</v>
      </c>
      <c r="H825" s="196">
        <v>26</v>
      </c>
      <c r="I825" s="197"/>
      <c r="J825" s="198">
        <f>ROUND(I825*H825,2)</f>
        <v>0</v>
      </c>
      <c r="K825" s="194" t="s">
        <v>22</v>
      </c>
      <c r="L825" s="60"/>
      <c r="M825" s="199" t="s">
        <v>22</v>
      </c>
      <c r="N825" s="205" t="s">
        <v>46</v>
      </c>
      <c r="O825" s="41"/>
      <c r="P825" s="206">
        <f>O825*H825</f>
        <v>0</v>
      </c>
      <c r="Q825" s="206">
        <v>0</v>
      </c>
      <c r="R825" s="206">
        <f>Q825*H825</f>
        <v>0</v>
      </c>
      <c r="S825" s="206">
        <v>0</v>
      </c>
      <c r="T825" s="207">
        <f>S825*H825</f>
        <v>0</v>
      </c>
      <c r="AR825" s="23" t="s">
        <v>253</v>
      </c>
      <c r="AT825" s="23" t="s">
        <v>208</v>
      </c>
      <c r="AU825" s="23" t="s">
        <v>84</v>
      </c>
      <c r="AY825" s="23" t="s">
        <v>205</v>
      </c>
      <c r="BE825" s="204">
        <f>IF(N825="základní",J825,0)</f>
        <v>0</v>
      </c>
      <c r="BF825" s="204">
        <f>IF(N825="snížená",J825,0)</f>
        <v>0</v>
      </c>
      <c r="BG825" s="204">
        <f>IF(N825="zákl. přenesená",J825,0)</f>
        <v>0</v>
      </c>
      <c r="BH825" s="204">
        <f>IF(N825="sníž. přenesená",J825,0)</f>
        <v>0</v>
      </c>
      <c r="BI825" s="204">
        <f>IF(N825="nulová",J825,0)</f>
        <v>0</v>
      </c>
      <c r="BJ825" s="23" t="s">
        <v>24</v>
      </c>
      <c r="BK825" s="204">
        <f>ROUND(I825*H825,2)</f>
        <v>0</v>
      </c>
      <c r="BL825" s="23" t="s">
        <v>253</v>
      </c>
      <c r="BM825" s="23" t="s">
        <v>1918</v>
      </c>
    </row>
    <row r="826" spans="2:51" s="12" customFormat="1" ht="13.5">
      <c r="B826" s="220"/>
      <c r="C826" s="221"/>
      <c r="D826" s="222" t="s">
        <v>255</v>
      </c>
      <c r="E826" s="223" t="s">
        <v>22</v>
      </c>
      <c r="F826" s="224" t="s">
        <v>1919</v>
      </c>
      <c r="G826" s="221"/>
      <c r="H826" s="225">
        <v>26</v>
      </c>
      <c r="I826" s="226"/>
      <c r="J826" s="221"/>
      <c r="K826" s="221"/>
      <c r="L826" s="227"/>
      <c r="M826" s="228"/>
      <c r="N826" s="229"/>
      <c r="O826" s="229"/>
      <c r="P826" s="229"/>
      <c r="Q826" s="229"/>
      <c r="R826" s="229"/>
      <c r="S826" s="229"/>
      <c r="T826" s="230"/>
      <c r="AT826" s="231" t="s">
        <v>255</v>
      </c>
      <c r="AU826" s="231" t="s">
        <v>84</v>
      </c>
      <c r="AV826" s="12" t="s">
        <v>84</v>
      </c>
      <c r="AW826" s="12" t="s">
        <v>39</v>
      </c>
      <c r="AX826" s="12" t="s">
        <v>24</v>
      </c>
      <c r="AY826" s="231" t="s">
        <v>205</v>
      </c>
    </row>
    <row r="827" spans="2:65" s="1" customFormat="1" ht="22.5" customHeight="1">
      <c r="B827" s="40"/>
      <c r="C827" s="192" t="s">
        <v>1920</v>
      </c>
      <c r="D827" s="192" t="s">
        <v>208</v>
      </c>
      <c r="E827" s="193" t="s">
        <v>329</v>
      </c>
      <c r="F827" s="194" t="s">
        <v>1921</v>
      </c>
      <c r="G827" s="195" t="s">
        <v>252</v>
      </c>
      <c r="H827" s="196">
        <v>1</v>
      </c>
      <c r="I827" s="197"/>
      <c r="J827" s="198">
        <f>ROUND(I827*H827,2)</f>
        <v>0</v>
      </c>
      <c r="K827" s="194" t="s">
        <v>22</v>
      </c>
      <c r="L827" s="60"/>
      <c r="M827" s="199" t="s">
        <v>22</v>
      </c>
      <c r="N827" s="205" t="s">
        <v>46</v>
      </c>
      <c r="O827" s="41"/>
      <c r="P827" s="206">
        <f>O827*H827</f>
        <v>0</v>
      </c>
      <c r="Q827" s="206">
        <v>0</v>
      </c>
      <c r="R827" s="206">
        <f>Q827*H827</f>
        <v>0</v>
      </c>
      <c r="S827" s="206">
        <v>0</v>
      </c>
      <c r="T827" s="207">
        <f>S827*H827</f>
        <v>0</v>
      </c>
      <c r="AR827" s="23" t="s">
        <v>253</v>
      </c>
      <c r="AT827" s="23" t="s">
        <v>208</v>
      </c>
      <c r="AU827" s="23" t="s">
        <v>84</v>
      </c>
      <c r="AY827" s="23" t="s">
        <v>205</v>
      </c>
      <c r="BE827" s="204">
        <f>IF(N827="základní",J827,0)</f>
        <v>0</v>
      </c>
      <c r="BF827" s="204">
        <f>IF(N827="snížená",J827,0)</f>
        <v>0</v>
      </c>
      <c r="BG827" s="204">
        <f>IF(N827="zákl. přenesená",J827,0)</f>
        <v>0</v>
      </c>
      <c r="BH827" s="204">
        <f>IF(N827="sníž. přenesená",J827,0)</f>
        <v>0</v>
      </c>
      <c r="BI827" s="204">
        <f>IF(N827="nulová",J827,0)</f>
        <v>0</v>
      </c>
      <c r="BJ827" s="23" t="s">
        <v>24</v>
      </c>
      <c r="BK827" s="204">
        <f>ROUND(I827*H827,2)</f>
        <v>0</v>
      </c>
      <c r="BL827" s="23" t="s">
        <v>253</v>
      </c>
      <c r="BM827" s="23" t="s">
        <v>1922</v>
      </c>
    </row>
    <row r="828" spans="2:51" s="12" customFormat="1" ht="13.5">
      <c r="B828" s="220"/>
      <c r="C828" s="221"/>
      <c r="D828" s="222" t="s">
        <v>255</v>
      </c>
      <c r="E828" s="223" t="s">
        <v>22</v>
      </c>
      <c r="F828" s="224" t="s">
        <v>1923</v>
      </c>
      <c r="G828" s="221"/>
      <c r="H828" s="225">
        <v>1</v>
      </c>
      <c r="I828" s="226"/>
      <c r="J828" s="221"/>
      <c r="K828" s="221"/>
      <c r="L828" s="227"/>
      <c r="M828" s="228"/>
      <c r="N828" s="229"/>
      <c r="O828" s="229"/>
      <c r="P828" s="229"/>
      <c r="Q828" s="229"/>
      <c r="R828" s="229"/>
      <c r="S828" s="229"/>
      <c r="T828" s="230"/>
      <c r="AT828" s="231" t="s">
        <v>255</v>
      </c>
      <c r="AU828" s="231" t="s">
        <v>84</v>
      </c>
      <c r="AV828" s="12" t="s">
        <v>84</v>
      </c>
      <c r="AW828" s="12" t="s">
        <v>39</v>
      </c>
      <c r="AX828" s="12" t="s">
        <v>24</v>
      </c>
      <c r="AY828" s="231" t="s">
        <v>205</v>
      </c>
    </row>
    <row r="829" spans="2:65" s="1" customFormat="1" ht="22.5" customHeight="1">
      <c r="B829" s="40"/>
      <c r="C829" s="192" t="s">
        <v>1924</v>
      </c>
      <c r="D829" s="192" t="s">
        <v>208</v>
      </c>
      <c r="E829" s="193" t="s">
        <v>334</v>
      </c>
      <c r="F829" s="194" t="s">
        <v>1925</v>
      </c>
      <c r="G829" s="195" t="s">
        <v>252</v>
      </c>
      <c r="H829" s="196">
        <v>4</v>
      </c>
      <c r="I829" s="197"/>
      <c r="J829" s="198">
        <f>ROUND(I829*H829,2)</f>
        <v>0</v>
      </c>
      <c r="K829" s="194" t="s">
        <v>22</v>
      </c>
      <c r="L829" s="60"/>
      <c r="M829" s="199" t="s">
        <v>22</v>
      </c>
      <c r="N829" s="205" t="s">
        <v>46</v>
      </c>
      <c r="O829" s="41"/>
      <c r="P829" s="206">
        <f>O829*H829</f>
        <v>0</v>
      </c>
      <c r="Q829" s="206">
        <v>0</v>
      </c>
      <c r="R829" s="206">
        <f>Q829*H829</f>
        <v>0</v>
      </c>
      <c r="S829" s="206">
        <v>0</v>
      </c>
      <c r="T829" s="207">
        <f>S829*H829</f>
        <v>0</v>
      </c>
      <c r="AR829" s="23" t="s">
        <v>253</v>
      </c>
      <c r="AT829" s="23" t="s">
        <v>208</v>
      </c>
      <c r="AU829" s="23" t="s">
        <v>84</v>
      </c>
      <c r="AY829" s="23" t="s">
        <v>205</v>
      </c>
      <c r="BE829" s="204">
        <f>IF(N829="základní",J829,0)</f>
        <v>0</v>
      </c>
      <c r="BF829" s="204">
        <f>IF(N829="snížená",J829,0)</f>
        <v>0</v>
      </c>
      <c r="BG829" s="204">
        <f>IF(N829="zákl. přenesená",J829,0)</f>
        <v>0</v>
      </c>
      <c r="BH829" s="204">
        <f>IF(N829="sníž. přenesená",J829,0)</f>
        <v>0</v>
      </c>
      <c r="BI829" s="204">
        <f>IF(N829="nulová",J829,0)</f>
        <v>0</v>
      </c>
      <c r="BJ829" s="23" t="s">
        <v>24</v>
      </c>
      <c r="BK829" s="204">
        <f>ROUND(I829*H829,2)</f>
        <v>0</v>
      </c>
      <c r="BL829" s="23" t="s">
        <v>253</v>
      </c>
      <c r="BM829" s="23" t="s">
        <v>1926</v>
      </c>
    </row>
    <row r="830" spans="2:51" s="12" customFormat="1" ht="13.5">
      <c r="B830" s="220"/>
      <c r="C830" s="221"/>
      <c r="D830" s="222" t="s">
        <v>255</v>
      </c>
      <c r="E830" s="223" t="s">
        <v>22</v>
      </c>
      <c r="F830" s="224" t="s">
        <v>1927</v>
      </c>
      <c r="G830" s="221"/>
      <c r="H830" s="225">
        <v>4</v>
      </c>
      <c r="I830" s="226"/>
      <c r="J830" s="221"/>
      <c r="K830" s="221"/>
      <c r="L830" s="227"/>
      <c r="M830" s="228"/>
      <c r="N830" s="229"/>
      <c r="O830" s="229"/>
      <c r="P830" s="229"/>
      <c r="Q830" s="229"/>
      <c r="R830" s="229"/>
      <c r="S830" s="229"/>
      <c r="T830" s="230"/>
      <c r="AT830" s="231" t="s">
        <v>255</v>
      </c>
      <c r="AU830" s="231" t="s">
        <v>84</v>
      </c>
      <c r="AV830" s="12" t="s">
        <v>84</v>
      </c>
      <c r="AW830" s="12" t="s">
        <v>39</v>
      </c>
      <c r="AX830" s="12" t="s">
        <v>24</v>
      </c>
      <c r="AY830" s="231" t="s">
        <v>205</v>
      </c>
    </row>
    <row r="831" spans="2:65" s="1" customFormat="1" ht="31.5" customHeight="1">
      <c r="B831" s="40"/>
      <c r="C831" s="192" t="s">
        <v>1928</v>
      </c>
      <c r="D831" s="192" t="s">
        <v>208</v>
      </c>
      <c r="E831" s="193" t="s">
        <v>339</v>
      </c>
      <c r="F831" s="194" t="s">
        <v>1929</v>
      </c>
      <c r="G831" s="195" t="s">
        <v>252</v>
      </c>
      <c r="H831" s="196">
        <v>1</v>
      </c>
      <c r="I831" s="197"/>
      <c r="J831" s="198">
        <f>ROUND(I831*H831,2)</f>
        <v>0</v>
      </c>
      <c r="K831" s="194" t="s">
        <v>22</v>
      </c>
      <c r="L831" s="60"/>
      <c r="M831" s="199" t="s">
        <v>22</v>
      </c>
      <c r="N831" s="205" t="s">
        <v>46</v>
      </c>
      <c r="O831" s="41"/>
      <c r="P831" s="206">
        <f>O831*H831</f>
        <v>0</v>
      </c>
      <c r="Q831" s="206">
        <v>0</v>
      </c>
      <c r="R831" s="206">
        <f>Q831*H831</f>
        <v>0</v>
      </c>
      <c r="S831" s="206">
        <v>0</v>
      </c>
      <c r="T831" s="207">
        <f>S831*H831</f>
        <v>0</v>
      </c>
      <c r="AR831" s="23" t="s">
        <v>253</v>
      </c>
      <c r="AT831" s="23" t="s">
        <v>208</v>
      </c>
      <c r="AU831" s="23" t="s">
        <v>84</v>
      </c>
      <c r="AY831" s="23" t="s">
        <v>205</v>
      </c>
      <c r="BE831" s="204">
        <f>IF(N831="základní",J831,0)</f>
        <v>0</v>
      </c>
      <c r="BF831" s="204">
        <f>IF(N831="snížená",J831,0)</f>
        <v>0</v>
      </c>
      <c r="BG831" s="204">
        <f>IF(N831="zákl. přenesená",J831,0)</f>
        <v>0</v>
      </c>
      <c r="BH831" s="204">
        <f>IF(N831="sníž. přenesená",J831,0)</f>
        <v>0</v>
      </c>
      <c r="BI831" s="204">
        <f>IF(N831="nulová",J831,0)</f>
        <v>0</v>
      </c>
      <c r="BJ831" s="23" t="s">
        <v>24</v>
      </c>
      <c r="BK831" s="204">
        <f>ROUND(I831*H831,2)</f>
        <v>0</v>
      </c>
      <c r="BL831" s="23" t="s">
        <v>253</v>
      </c>
      <c r="BM831" s="23" t="s">
        <v>1930</v>
      </c>
    </row>
    <row r="832" spans="2:51" s="12" customFormat="1" ht="13.5">
      <c r="B832" s="220"/>
      <c r="C832" s="221"/>
      <c r="D832" s="222" t="s">
        <v>255</v>
      </c>
      <c r="E832" s="223" t="s">
        <v>22</v>
      </c>
      <c r="F832" s="224" t="s">
        <v>1931</v>
      </c>
      <c r="G832" s="221"/>
      <c r="H832" s="225">
        <v>1</v>
      </c>
      <c r="I832" s="226"/>
      <c r="J832" s="221"/>
      <c r="K832" s="221"/>
      <c r="L832" s="227"/>
      <c r="M832" s="228"/>
      <c r="N832" s="229"/>
      <c r="O832" s="229"/>
      <c r="P832" s="229"/>
      <c r="Q832" s="229"/>
      <c r="R832" s="229"/>
      <c r="S832" s="229"/>
      <c r="T832" s="230"/>
      <c r="AT832" s="231" t="s">
        <v>255</v>
      </c>
      <c r="AU832" s="231" t="s">
        <v>84</v>
      </c>
      <c r="AV832" s="12" t="s">
        <v>84</v>
      </c>
      <c r="AW832" s="12" t="s">
        <v>39</v>
      </c>
      <c r="AX832" s="12" t="s">
        <v>24</v>
      </c>
      <c r="AY832" s="231" t="s">
        <v>205</v>
      </c>
    </row>
    <row r="833" spans="2:65" s="1" customFormat="1" ht="22.5" customHeight="1">
      <c r="B833" s="40"/>
      <c r="C833" s="192" t="s">
        <v>1932</v>
      </c>
      <c r="D833" s="192" t="s">
        <v>208</v>
      </c>
      <c r="E833" s="193" t="s">
        <v>344</v>
      </c>
      <c r="F833" s="194" t="s">
        <v>1933</v>
      </c>
      <c r="G833" s="195" t="s">
        <v>252</v>
      </c>
      <c r="H833" s="196">
        <v>1</v>
      </c>
      <c r="I833" s="197"/>
      <c r="J833" s="198">
        <f>ROUND(I833*H833,2)</f>
        <v>0</v>
      </c>
      <c r="K833" s="194" t="s">
        <v>22</v>
      </c>
      <c r="L833" s="60"/>
      <c r="M833" s="199" t="s">
        <v>22</v>
      </c>
      <c r="N833" s="205" t="s">
        <v>46</v>
      </c>
      <c r="O833" s="41"/>
      <c r="P833" s="206">
        <f>O833*H833</f>
        <v>0</v>
      </c>
      <c r="Q833" s="206">
        <v>0</v>
      </c>
      <c r="R833" s="206">
        <f>Q833*H833</f>
        <v>0</v>
      </c>
      <c r="S833" s="206">
        <v>0</v>
      </c>
      <c r="T833" s="207">
        <f>S833*H833</f>
        <v>0</v>
      </c>
      <c r="AR833" s="23" t="s">
        <v>253</v>
      </c>
      <c r="AT833" s="23" t="s">
        <v>208</v>
      </c>
      <c r="AU833" s="23" t="s">
        <v>84</v>
      </c>
      <c r="AY833" s="23" t="s">
        <v>205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23" t="s">
        <v>24</v>
      </c>
      <c r="BK833" s="204">
        <f>ROUND(I833*H833,2)</f>
        <v>0</v>
      </c>
      <c r="BL833" s="23" t="s">
        <v>253</v>
      </c>
      <c r="BM833" s="23" t="s">
        <v>1934</v>
      </c>
    </row>
    <row r="834" spans="2:51" s="12" customFormat="1" ht="13.5">
      <c r="B834" s="220"/>
      <c r="C834" s="221"/>
      <c r="D834" s="222" t="s">
        <v>255</v>
      </c>
      <c r="E834" s="223" t="s">
        <v>22</v>
      </c>
      <c r="F834" s="224" t="s">
        <v>1935</v>
      </c>
      <c r="G834" s="221"/>
      <c r="H834" s="225">
        <v>1</v>
      </c>
      <c r="I834" s="226"/>
      <c r="J834" s="221"/>
      <c r="K834" s="221"/>
      <c r="L834" s="227"/>
      <c r="M834" s="228"/>
      <c r="N834" s="229"/>
      <c r="O834" s="229"/>
      <c r="P834" s="229"/>
      <c r="Q834" s="229"/>
      <c r="R834" s="229"/>
      <c r="S834" s="229"/>
      <c r="T834" s="230"/>
      <c r="AT834" s="231" t="s">
        <v>255</v>
      </c>
      <c r="AU834" s="231" t="s">
        <v>84</v>
      </c>
      <c r="AV834" s="12" t="s">
        <v>84</v>
      </c>
      <c r="AW834" s="12" t="s">
        <v>39</v>
      </c>
      <c r="AX834" s="12" t="s">
        <v>24</v>
      </c>
      <c r="AY834" s="231" t="s">
        <v>205</v>
      </c>
    </row>
    <row r="835" spans="2:65" s="1" customFormat="1" ht="22.5" customHeight="1">
      <c r="B835" s="40"/>
      <c r="C835" s="192" t="s">
        <v>1936</v>
      </c>
      <c r="D835" s="192" t="s">
        <v>208</v>
      </c>
      <c r="E835" s="193" t="s">
        <v>348</v>
      </c>
      <c r="F835" s="194" t="s">
        <v>1937</v>
      </c>
      <c r="G835" s="195" t="s">
        <v>252</v>
      </c>
      <c r="H835" s="196">
        <v>6</v>
      </c>
      <c r="I835" s="197"/>
      <c r="J835" s="198">
        <f>ROUND(I835*H835,2)</f>
        <v>0</v>
      </c>
      <c r="K835" s="194" t="s">
        <v>22</v>
      </c>
      <c r="L835" s="60"/>
      <c r="M835" s="199" t="s">
        <v>22</v>
      </c>
      <c r="N835" s="205" t="s">
        <v>46</v>
      </c>
      <c r="O835" s="41"/>
      <c r="P835" s="206">
        <f>O835*H835</f>
        <v>0</v>
      </c>
      <c r="Q835" s="206">
        <v>0</v>
      </c>
      <c r="R835" s="206">
        <f>Q835*H835</f>
        <v>0</v>
      </c>
      <c r="S835" s="206">
        <v>0</v>
      </c>
      <c r="T835" s="207">
        <f>S835*H835</f>
        <v>0</v>
      </c>
      <c r="AR835" s="23" t="s">
        <v>253</v>
      </c>
      <c r="AT835" s="23" t="s">
        <v>208</v>
      </c>
      <c r="AU835" s="23" t="s">
        <v>84</v>
      </c>
      <c r="AY835" s="23" t="s">
        <v>205</v>
      </c>
      <c r="BE835" s="204">
        <f>IF(N835="základní",J835,0)</f>
        <v>0</v>
      </c>
      <c r="BF835" s="204">
        <f>IF(N835="snížená",J835,0)</f>
        <v>0</v>
      </c>
      <c r="BG835" s="204">
        <f>IF(N835="zákl. přenesená",J835,0)</f>
        <v>0</v>
      </c>
      <c r="BH835" s="204">
        <f>IF(N835="sníž. přenesená",J835,0)</f>
        <v>0</v>
      </c>
      <c r="BI835" s="204">
        <f>IF(N835="nulová",J835,0)</f>
        <v>0</v>
      </c>
      <c r="BJ835" s="23" t="s">
        <v>24</v>
      </c>
      <c r="BK835" s="204">
        <f>ROUND(I835*H835,2)</f>
        <v>0</v>
      </c>
      <c r="BL835" s="23" t="s">
        <v>253</v>
      </c>
      <c r="BM835" s="23" t="s">
        <v>1938</v>
      </c>
    </row>
    <row r="836" spans="2:51" s="12" customFormat="1" ht="13.5">
      <c r="B836" s="220"/>
      <c r="C836" s="221"/>
      <c r="D836" s="222" t="s">
        <v>255</v>
      </c>
      <c r="E836" s="223" t="s">
        <v>22</v>
      </c>
      <c r="F836" s="224" t="s">
        <v>1939</v>
      </c>
      <c r="G836" s="221"/>
      <c r="H836" s="225">
        <v>6</v>
      </c>
      <c r="I836" s="226"/>
      <c r="J836" s="221"/>
      <c r="K836" s="221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255</v>
      </c>
      <c r="AU836" s="231" t="s">
        <v>84</v>
      </c>
      <c r="AV836" s="12" t="s">
        <v>84</v>
      </c>
      <c r="AW836" s="12" t="s">
        <v>39</v>
      </c>
      <c r="AX836" s="12" t="s">
        <v>24</v>
      </c>
      <c r="AY836" s="231" t="s">
        <v>205</v>
      </c>
    </row>
    <row r="837" spans="2:65" s="1" customFormat="1" ht="22.5" customHeight="1">
      <c r="B837" s="40"/>
      <c r="C837" s="192" t="s">
        <v>1940</v>
      </c>
      <c r="D837" s="192" t="s">
        <v>208</v>
      </c>
      <c r="E837" s="193" t="s">
        <v>353</v>
      </c>
      <c r="F837" s="194" t="s">
        <v>1941</v>
      </c>
      <c r="G837" s="195" t="s">
        <v>252</v>
      </c>
      <c r="H837" s="196">
        <v>4</v>
      </c>
      <c r="I837" s="197"/>
      <c r="J837" s="198">
        <f>ROUND(I837*H837,2)</f>
        <v>0</v>
      </c>
      <c r="K837" s="194" t="s">
        <v>22</v>
      </c>
      <c r="L837" s="60"/>
      <c r="M837" s="199" t="s">
        <v>22</v>
      </c>
      <c r="N837" s="205" t="s">
        <v>46</v>
      </c>
      <c r="O837" s="41"/>
      <c r="P837" s="206">
        <f>O837*H837</f>
        <v>0</v>
      </c>
      <c r="Q837" s="206">
        <v>0</v>
      </c>
      <c r="R837" s="206">
        <f>Q837*H837</f>
        <v>0</v>
      </c>
      <c r="S837" s="206">
        <v>0</v>
      </c>
      <c r="T837" s="207">
        <f>S837*H837</f>
        <v>0</v>
      </c>
      <c r="AR837" s="23" t="s">
        <v>253</v>
      </c>
      <c r="AT837" s="23" t="s">
        <v>208</v>
      </c>
      <c r="AU837" s="23" t="s">
        <v>84</v>
      </c>
      <c r="AY837" s="23" t="s">
        <v>205</v>
      </c>
      <c r="BE837" s="204">
        <f>IF(N837="základní",J837,0)</f>
        <v>0</v>
      </c>
      <c r="BF837" s="204">
        <f>IF(N837="snížená",J837,0)</f>
        <v>0</v>
      </c>
      <c r="BG837" s="204">
        <f>IF(N837="zákl. přenesená",J837,0)</f>
        <v>0</v>
      </c>
      <c r="BH837" s="204">
        <f>IF(N837="sníž. přenesená",J837,0)</f>
        <v>0</v>
      </c>
      <c r="BI837" s="204">
        <f>IF(N837="nulová",J837,0)</f>
        <v>0</v>
      </c>
      <c r="BJ837" s="23" t="s">
        <v>24</v>
      </c>
      <c r="BK837" s="204">
        <f>ROUND(I837*H837,2)</f>
        <v>0</v>
      </c>
      <c r="BL837" s="23" t="s">
        <v>253</v>
      </c>
      <c r="BM837" s="23" t="s">
        <v>1942</v>
      </c>
    </row>
    <row r="838" spans="2:51" s="12" customFormat="1" ht="13.5">
      <c r="B838" s="220"/>
      <c r="C838" s="221"/>
      <c r="D838" s="222" t="s">
        <v>255</v>
      </c>
      <c r="E838" s="223" t="s">
        <v>22</v>
      </c>
      <c r="F838" s="224" t="s">
        <v>1943</v>
      </c>
      <c r="G838" s="221"/>
      <c r="H838" s="225">
        <v>4</v>
      </c>
      <c r="I838" s="226"/>
      <c r="J838" s="221"/>
      <c r="K838" s="221"/>
      <c r="L838" s="227"/>
      <c r="M838" s="228"/>
      <c r="N838" s="229"/>
      <c r="O838" s="229"/>
      <c r="P838" s="229"/>
      <c r="Q838" s="229"/>
      <c r="R838" s="229"/>
      <c r="S838" s="229"/>
      <c r="T838" s="230"/>
      <c r="AT838" s="231" t="s">
        <v>255</v>
      </c>
      <c r="AU838" s="231" t="s">
        <v>84</v>
      </c>
      <c r="AV838" s="12" t="s">
        <v>84</v>
      </c>
      <c r="AW838" s="12" t="s">
        <v>39</v>
      </c>
      <c r="AX838" s="12" t="s">
        <v>24</v>
      </c>
      <c r="AY838" s="231" t="s">
        <v>205</v>
      </c>
    </row>
    <row r="839" spans="2:65" s="1" customFormat="1" ht="22.5" customHeight="1">
      <c r="B839" s="40"/>
      <c r="C839" s="192" t="s">
        <v>1944</v>
      </c>
      <c r="D839" s="192" t="s">
        <v>208</v>
      </c>
      <c r="E839" s="193" t="s">
        <v>358</v>
      </c>
      <c r="F839" s="194" t="s">
        <v>1945</v>
      </c>
      <c r="G839" s="195" t="s">
        <v>252</v>
      </c>
      <c r="H839" s="196">
        <v>4</v>
      </c>
      <c r="I839" s="197"/>
      <c r="J839" s="198">
        <f>ROUND(I839*H839,2)</f>
        <v>0</v>
      </c>
      <c r="K839" s="194" t="s">
        <v>22</v>
      </c>
      <c r="L839" s="60"/>
      <c r="M839" s="199" t="s">
        <v>22</v>
      </c>
      <c r="N839" s="205" t="s">
        <v>46</v>
      </c>
      <c r="O839" s="41"/>
      <c r="P839" s="206">
        <f>O839*H839</f>
        <v>0</v>
      </c>
      <c r="Q839" s="206">
        <v>0</v>
      </c>
      <c r="R839" s="206">
        <f>Q839*H839</f>
        <v>0</v>
      </c>
      <c r="S839" s="206">
        <v>0</v>
      </c>
      <c r="T839" s="207">
        <f>S839*H839</f>
        <v>0</v>
      </c>
      <c r="AR839" s="23" t="s">
        <v>253</v>
      </c>
      <c r="AT839" s="23" t="s">
        <v>208</v>
      </c>
      <c r="AU839" s="23" t="s">
        <v>84</v>
      </c>
      <c r="AY839" s="23" t="s">
        <v>205</v>
      </c>
      <c r="BE839" s="204">
        <f>IF(N839="základní",J839,0)</f>
        <v>0</v>
      </c>
      <c r="BF839" s="204">
        <f>IF(N839="snížená",J839,0)</f>
        <v>0</v>
      </c>
      <c r="BG839" s="204">
        <f>IF(N839="zákl. přenesená",J839,0)</f>
        <v>0</v>
      </c>
      <c r="BH839" s="204">
        <f>IF(N839="sníž. přenesená",J839,0)</f>
        <v>0</v>
      </c>
      <c r="BI839" s="204">
        <f>IF(N839="nulová",J839,0)</f>
        <v>0</v>
      </c>
      <c r="BJ839" s="23" t="s">
        <v>24</v>
      </c>
      <c r="BK839" s="204">
        <f>ROUND(I839*H839,2)</f>
        <v>0</v>
      </c>
      <c r="BL839" s="23" t="s">
        <v>253</v>
      </c>
      <c r="BM839" s="23" t="s">
        <v>1946</v>
      </c>
    </row>
    <row r="840" spans="2:51" s="12" customFormat="1" ht="13.5">
      <c r="B840" s="220"/>
      <c r="C840" s="221"/>
      <c r="D840" s="222" t="s">
        <v>255</v>
      </c>
      <c r="E840" s="223" t="s">
        <v>22</v>
      </c>
      <c r="F840" s="224" t="s">
        <v>1947</v>
      </c>
      <c r="G840" s="221"/>
      <c r="H840" s="225">
        <v>4</v>
      </c>
      <c r="I840" s="226"/>
      <c r="J840" s="221"/>
      <c r="K840" s="221"/>
      <c r="L840" s="227"/>
      <c r="M840" s="228"/>
      <c r="N840" s="229"/>
      <c r="O840" s="229"/>
      <c r="P840" s="229"/>
      <c r="Q840" s="229"/>
      <c r="R840" s="229"/>
      <c r="S840" s="229"/>
      <c r="T840" s="230"/>
      <c r="AT840" s="231" t="s">
        <v>255</v>
      </c>
      <c r="AU840" s="231" t="s">
        <v>84</v>
      </c>
      <c r="AV840" s="12" t="s">
        <v>84</v>
      </c>
      <c r="AW840" s="12" t="s">
        <v>39</v>
      </c>
      <c r="AX840" s="12" t="s">
        <v>24</v>
      </c>
      <c r="AY840" s="231" t="s">
        <v>205</v>
      </c>
    </row>
    <row r="841" spans="2:65" s="1" customFormat="1" ht="31.5" customHeight="1">
      <c r="B841" s="40"/>
      <c r="C841" s="192" t="s">
        <v>1948</v>
      </c>
      <c r="D841" s="192" t="s">
        <v>208</v>
      </c>
      <c r="E841" s="193" t="s">
        <v>363</v>
      </c>
      <c r="F841" s="194" t="s">
        <v>1949</v>
      </c>
      <c r="G841" s="195" t="s">
        <v>252</v>
      </c>
      <c r="H841" s="196">
        <v>1</v>
      </c>
      <c r="I841" s="197"/>
      <c r="J841" s="198">
        <f>ROUND(I841*H841,2)</f>
        <v>0</v>
      </c>
      <c r="K841" s="194" t="s">
        <v>22</v>
      </c>
      <c r="L841" s="60"/>
      <c r="M841" s="199" t="s">
        <v>22</v>
      </c>
      <c r="N841" s="205" t="s">
        <v>46</v>
      </c>
      <c r="O841" s="41"/>
      <c r="P841" s="206">
        <f>O841*H841</f>
        <v>0</v>
      </c>
      <c r="Q841" s="206">
        <v>0</v>
      </c>
      <c r="R841" s="206">
        <f>Q841*H841</f>
        <v>0</v>
      </c>
      <c r="S841" s="206">
        <v>0</v>
      </c>
      <c r="T841" s="207">
        <f>S841*H841</f>
        <v>0</v>
      </c>
      <c r="AR841" s="23" t="s">
        <v>253</v>
      </c>
      <c r="AT841" s="23" t="s">
        <v>208</v>
      </c>
      <c r="AU841" s="23" t="s">
        <v>84</v>
      </c>
      <c r="AY841" s="23" t="s">
        <v>205</v>
      </c>
      <c r="BE841" s="204">
        <f>IF(N841="základní",J841,0)</f>
        <v>0</v>
      </c>
      <c r="BF841" s="204">
        <f>IF(N841="snížená",J841,0)</f>
        <v>0</v>
      </c>
      <c r="BG841" s="204">
        <f>IF(N841="zákl. přenesená",J841,0)</f>
        <v>0</v>
      </c>
      <c r="BH841" s="204">
        <f>IF(N841="sníž. přenesená",J841,0)</f>
        <v>0</v>
      </c>
      <c r="BI841" s="204">
        <f>IF(N841="nulová",J841,0)</f>
        <v>0</v>
      </c>
      <c r="BJ841" s="23" t="s">
        <v>24</v>
      </c>
      <c r="BK841" s="204">
        <f>ROUND(I841*H841,2)</f>
        <v>0</v>
      </c>
      <c r="BL841" s="23" t="s">
        <v>253</v>
      </c>
      <c r="BM841" s="23" t="s">
        <v>1950</v>
      </c>
    </row>
    <row r="842" spans="2:51" s="12" customFormat="1" ht="13.5">
      <c r="B842" s="220"/>
      <c r="C842" s="221"/>
      <c r="D842" s="222" t="s">
        <v>255</v>
      </c>
      <c r="E842" s="223" t="s">
        <v>22</v>
      </c>
      <c r="F842" s="224" t="s">
        <v>1951</v>
      </c>
      <c r="G842" s="221"/>
      <c r="H842" s="225">
        <v>1</v>
      </c>
      <c r="I842" s="226"/>
      <c r="J842" s="221"/>
      <c r="K842" s="221"/>
      <c r="L842" s="227"/>
      <c r="M842" s="228"/>
      <c r="N842" s="229"/>
      <c r="O842" s="229"/>
      <c r="P842" s="229"/>
      <c r="Q842" s="229"/>
      <c r="R842" s="229"/>
      <c r="S842" s="229"/>
      <c r="T842" s="230"/>
      <c r="AT842" s="231" t="s">
        <v>255</v>
      </c>
      <c r="AU842" s="231" t="s">
        <v>84</v>
      </c>
      <c r="AV842" s="12" t="s">
        <v>84</v>
      </c>
      <c r="AW842" s="12" t="s">
        <v>39</v>
      </c>
      <c r="AX842" s="12" t="s">
        <v>24</v>
      </c>
      <c r="AY842" s="231" t="s">
        <v>205</v>
      </c>
    </row>
    <row r="843" spans="2:65" s="1" customFormat="1" ht="31.5" customHeight="1">
      <c r="B843" s="40"/>
      <c r="C843" s="192" t="s">
        <v>1952</v>
      </c>
      <c r="D843" s="192" t="s">
        <v>208</v>
      </c>
      <c r="E843" s="193" t="s">
        <v>368</v>
      </c>
      <c r="F843" s="194" t="s">
        <v>1953</v>
      </c>
      <c r="G843" s="195" t="s">
        <v>252</v>
      </c>
      <c r="H843" s="196">
        <v>1</v>
      </c>
      <c r="I843" s="197"/>
      <c r="J843" s="198">
        <f>ROUND(I843*H843,2)</f>
        <v>0</v>
      </c>
      <c r="K843" s="194" t="s">
        <v>22</v>
      </c>
      <c r="L843" s="60"/>
      <c r="M843" s="199" t="s">
        <v>22</v>
      </c>
      <c r="N843" s="205" t="s">
        <v>46</v>
      </c>
      <c r="O843" s="41"/>
      <c r="P843" s="206">
        <f>O843*H843</f>
        <v>0</v>
      </c>
      <c r="Q843" s="206">
        <v>0</v>
      </c>
      <c r="R843" s="206">
        <f>Q843*H843</f>
        <v>0</v>
      </c>
      <c r="S843" s="206">
        <v>0</v>
      </c>
      <c r="T843" s="207">
        <f>S843*H843</f>
        <v>0</v>
      </c>
      <c r="AR843" s="23" t="s">
        <v>253</v>
      </c>
      <c r="AT843" s="23" t="s">
        <v>208</v>
      </c>
      <c r="AU843" s="23" t="s">
        <v>84</v>
      </c>
      <c r="AY843" s="23" t="s">
        <v>205</v>
      </c>
      <c r="BE843" s="204">
        <f>IF(N843="základní",J843,0)</f>
        <v>0</v>
      </c>
      <c r="BF843" s="204">
        <f>IF(N843="snížená",J843,0)</f>
        <v>0</v>
      </c>
      <c r="BG843" s="204">
        <f>IF(N843="zákl. přenesená",J843,0)</f>
        <v>0</v>
      </c>
      <c r="BH843" s="204">
        <f>IF(N843="sníž. přenesená",J843,0)</f>
        <v>0</v>
      </c>
      <c r="BI843" s="204">
        <f>IF(N843="nulová",J843,0)</f>
        <v>0</v>
      </c>
      <c r="BJ843" s="23" t="s">
        <v>24</v>
      </c>
      <c r="BK843" s="204">
        <f>ROUND(I843*H843,2)</f>
        <v>0</v>
      </c>
      <c r="BL843" s="23" t="s">
        <v>253</v>
      </c>
      <c r="BM843" s="23" t="s">
        <v>1954</v>
      </c>
    </row>
    <row r="844" spans="2:51" s="12" customFormat="1" ht="13.5">
      <c r="B844" s="220"/>
      <c r="C844" s="221"/>
      <c r="D844" s="222" t="s">
        <v>255</v>
      </c>
      <c r="E844" s="223" t="s">
        <v>22</v>
      </c>
      <c r="F844" s="224" t="s">
        <v>1955</v>
      </c>
      <c r="G844" s="221"/>
      <c r="H844" s="225">
        <v>1</v>
      </c>
      <c r="I844" s="226"/>
      <c r="J844" s="221"/>
      <c r="K844" s="221"/>
      <c r="L844" s="227"/>
      <c r="M844" s="228"/>
      <c r="N844" s="229"/>
      <c r="O844" s="229"/>
      <c r="P844" s="229"/>
      <c r="Q844" s="229"/>
      <c r="R844" s="229"/>
      <c r="S844" s="229"/>
      <c r="T844" s="230"/>
      <c r="AT844" s="231" t="s">
        <v>255</v>
      </c>
      <c r="AU844" s="231" t="s">
        <v>84</v>
      </c>
      <c r="AV844" s="12" t="s">
        <v>84</v>
      </c>
      <c r="AW844" s="12" t="s">
        <v>39</v>
      </c>
      <c r="AX844" s="12" t="s">
        <v>24</v>
      </c>
      <c r="AY844" s="231" t="s">
        <v>205</v>
      </c>
    </row>
    <row r="845" spans="2:65" s="1" customFormat="1" ht="31.5" customHeight="1">
      <c r="B845" s="40"/>
      <c r="C845" s="192" t="s">
        <v>1956</v>
      </c>
      <c r="D845" s="192" t="s">
        <v>208</v>
      </c>
      <c r="E845" s="193" t="s">
        <v>373</v>
      </c>
      <c r="F845" s="194" t="s">
        <v>1957</v>
      </c>
      <c r="G845" s="195" t="s">
        <v>252</v>
      </c>
      <c r="H845" s="196">
        <v>2</v>
      </c>
      <c r="I845" s="197"/>
      <c r="J845" s="198">
        <f>ROUND(I845*H845,2)</f>
        <v>0</v>
      </c>
      <c r="K845" s="194" t="s">
        <v>22</v>
      </c>
      <c r="L845" s="60"/>
      <c r="M845" s="199" t="s">
        <v>22</v>
      </c>
      <c r="N845" s="205" t="s">
        <v>46</v>
      </c>
      <c r="O845" s="41"/>
      <c r="P845" s="206">
        <f>O845*H845</f>
        <v>0</v>
      </c>
      <c r="Q845" s="206">
        <v>0</v>
      </c>
      <c r="R845" s="206">
        <f>Q845*H845</f>
        <v>0</v>
      </c>
      <c r="S845" s="206">
        <v>0</v>
      </c>
      <c r="T845" s="207">
        <f>S845*H845</f>
        <v>0</v>
      </c>
      <c r="AR845" s="23" t="s">
        <v>253</v>
      </c>
      <c r="AT845" s="23" t="s">
        <v>208</v>
      </c>
      <c r="AU845" s="23" t="s">
        <v>84</v>
      </c>
      <c r="AY845" s="23" t="s">
        <v>205</v>
      </c>
      <c r="BE845" s="204">
        <f>IF(N845="základní",J845,0)</f>
        <v>0</v>
      </c>
      <c r="BF845" s="204">
        <f>IF(N845="snížená",J845,0)</f>
        <v>0</v>
      </c>
      <c r="BG845" s="204">
        <f>IF(N845="zákl. přenesená",J845,0)</f>
        <v>0</v>
      </c>
      <c r="BH845" s="204">
        <f>IF(N845="sníž. přenesená",J845,0)</f>
        <v>0</v>
      </c>
      <c r="BI845" s="204">
        <f>IF(N845="nulová",J845,0)</f>
        <v>0</v>
      </c>
      <c r="BJ845" s="23" t="s">
        <v>24</v>
      </c>
      <c r="BK845" s="204">
        <f>ROUND(I845*H845,2)</f>
        <v>0</v>
      </c>
      <c r="BL845" s="23" t="s">
        <v>253</v>
      </c>
      <c r="BM845" s="23" t="s">
        <v>1958</v>
      </c>
    </row>
    <row r="846" spans="2:51" s="12" customFormat="1" ht="13.5">
      <c r="B846" s="220"/>
      <c r="C846" s="221"/>
      <c r="D846" s="222" t="s">
        <v>255</v>
      </c>
      <c r="E846" s="223" t="s">
        <v>22</v>
      </c>
      <c r="F846" s="224" t="s">
        <v>1959</v>
      </c>
      <c r="G846" s="221"/>
      <c r="H846" s="225">
        <v>2</v>
      </c>
      <c r="I846" s="226"/>
      <c r="J846" s="221"/>
      <c r="K846" s="221"/>
      <c r="L846" s="227"/>
      <c r="M846" s="228"/>
      <c r="N846" s="229"/>
      <c r="O846" s="229"/>
      <c r="P846" s="229"/>
      <c r="Q846" s="229"/>
      <c r="R846" s="229"/>
      <c r="S846" s="229"/>
      <c r="T846" s="230"/>
      <c r="AT846" s="231" t="s">
        <v>255</v>
      </c>
      <c r="AU846" s="231" t="s">
        <v>84</v>
      </c>
      <c r="AV846" s="12" t="s">
        <v>84</v>
      </c>
      <c r="AW846" s="12" t="s">
        <v>39</v>
      </c>
      <c r="AX846" s="12" t="s">
        <v>24</v>
      </c>
      <c r="AY846" s="231" t="s">
        <v>205</v>
      </c>
    </row>
    <row r="847" spans="2:65" s="1" customFormat="1" ht="31.5" customHeight="1">
      <c r="B847" s="40"/>
      <c r="C847" s="192" t="s">
        <v>1960</v>
      </c>
      <c r="D847" s="192" t="s">
        <v>208</v>
      </c>
      <c r="E847" s="193" t="s">
        <v>378</v>
      </c>
      <c r="F847" s="194" t="s">
        <v>1961</v>
      </c>
      <c r="G847" s="195" t="s">
        <v>494</v>
      </c>
      <c r="H847" s="196">
        <v>458.642</v>
      </c>
      <c r="I847" s="197"/>
      <c r="J847" s="198">
        <f>ROUND(I847*H847,2)</f>
        <v>0</v>
      </c>
      <c r="K847" s="194" t="s">
        <v>22</v>
      </c>
      <c r="L847" s="60"/>
      <c r="M847" s="199" t="s">
        <v>22</v>
      </c>
      <c r="N847" s="205" t="s">
        <v>46</v>
      </c>
      <c r="O847" s="41"/>
      <c r="P847" s="206">
        <f>O847*H847</f>
        <v>0</v>
      </c>
      <c r="Q847" s="206">
        <v>0</v>
      </c>
      <c r="R847" s="206">
        <f>Q847*H847</f>
        <v>0</v>
      </c>
      <c r="S847" s="206">
        <v>0</v>
      </c>
      <c r="T847" s="207">
        <f>S847*H847</f>
        <v>0</v>
      </c>
      <c r="AR847" s="23" t="s">
        <v>253</v>
      </c>
      <c r="AT847" s="23" t="s">
        <v>208</v>
      </c>
      <c r="AU847" s="23" t="s">
        <v>84</v>
      </c>
      <c r="AY847" s="23" t="s">
        <v>205</v>
      </c>
      <c r="BE847" s="204">
        <f>IF(N847="základní",J847,0)</f>
        <v>0</v>
      </c>
      <c r="BF847" s="204">
        <f>IF(N847="snížená",J847,0)</f>
        <v>0</v>
      </c>
      <c r="BG847" s="204">
        <f>IF(N847="zákl. přenesená",J847,0)</f>
        <v>0</v>
      </c>
      <c r="BH847" s="204">
        <f>IF(N847="sníž. přenesená",J847,0)</f>
        <v>0</v>
      </c>
      <c r="BI847" s="204">
        <f>IF(N847="nulová",J847,0)</f>
        <v>0</v>
      </c>
      <c r="BJ847" s="23" t="s">
        <v>24</v>
      </c>
      <c r="BK847" s="204">
        <f>ROUND(I847*H847,2)</f>
        <v>0</v>
      </c>
      <c r="BL847" s="23" t="s">
        <v>253</v>
      </c>
      <c r="BM847" s="23" t="s">
        <v>1962</v>
      </c>
    </row>
    <row r="848" spans="2:51" s="12" customFormat="1" ht="13.5">
      <c r="B848" s="220"/>
      <c r="C848" s="221"/>
      <c r="D848" s="210" t="s">
        <v>255</v>
      </c>
      <c r="E848" s="232" t="s">
        <v>22</v>
      </c>
      <c r="F848" s="233" t="s">
        <v>1963</v>
      </c>
      <c r="G848" s="221"/>
      <c r="H848" s="234">
        <v>49.218</v>
      </c>
      <c r="I848" s="226"/>
      <c r="J848" s="221"/>
      <c r="K848" s="221"/>
      <c r="L848" s="227"/>
      <c r="M848" s="228"/>
      <c r="N848" s="229"/>
      <c r="O848" s="229"/>
      <c r="P848" s="229"/>
      <c r="Q848" s="229"/>
      <c r="R848" s="229"/>
      <c r="S848" s="229"/>
      <c r="T848" s="230"/>
      <c r="AT848" s="231" t="s">
        <v>255</v>
      </c>
      <c r="AU848" s="231" t="s">
        <v>84</v>
      </c>
      <c r="AV848" s="12" t="s">
        <v>84</v>
      </c>
      <c r="AW848" s="12" t="s">
        <v>39</v>
      </c>
      <c r="AX848" s="12" t="s">
        <v>75</v>
      </c>
      <c r="AY848" s="231" t="s">
        <v>205</v>
      </c>
    </row>
    <row r="849" spans="2:51" s="12" customFormat="1" ht="13.5">
      <c r="B849" s="220"/>
      <c r="C849" s="221"/>
      <c r="D849" s="210" t="s">
        <v>255</v>
      </c>
      <c r="E849" s="232" t="s">
        <v>22</v>
      </c>
      <c r="F849" s="233" t="s">
        <v>1964</v>
      </c>
      <c r="G849" s="221"/>
      <c r="H849" s="234">
        <v>51.104</v>
      </c>
      <c r="I849" s="226"/>
      <c r="J849" s="221"/>
      <c r="K849" s="221"/>
      <c r="L849" s="227"/>
      <c r="M849" s="228"/>
      <c r="N849" s="229"/>
      <c r="O849" s="229"/>
      <c r="P849" s="229"/>
      <c r="Q849" s="229"/>
      <c r="R849" s="229"/>
      <c r="S849" s="229"/>
      <c r="T849" s="230"/>
      <c r="AT849" s="231" t="s">
        <v>255</v>
      </c>
      <c r="AU849" s="231" t="s">
        <v>84</v>
      </c>
      <c r="AV849" s="12" t="s">
        <v>84</v>
      </c>
      <c r="AW849" s="12" t="s">
        <v>39</v>
      </c>
      <c r="AX849" s="12" t="s">
        <v>75</v>
      </c>
      <c r="AY849" s="231" t="s">
        <v>205</v>
      </c>
    </row>
    <row r="850" spans="2:51" s="12" customFormat="1" ht="13.5">
      <c r="B850" s="220"/>
      <c r="C850" s="221"/>
      <c r="D850" s="210" t="s">
        <v>255</v>
      </c>
      <c r="E850" s="232" t="s">
        <v>22</v>
      </c>
      <c r="F850" s="233" t="s">
        <v>1965</v>
      </c>
      <c r="G850" s="221"/>
      <c r="H850" s="234">
        <v>77.27</v>
      </c>
      <c r="I850" s="226"/>
      <c r="J850" s="221"/>
      <c r="K850" s="221"/>
      <c r="L850" s="227"/>
      <c r="M850" s="228"/>
      <c r="N850" s="229"/>
      <c r="O850" s="229"/>
      <c r="P850" s="229"/>
      <c r="Q850" s="229"/>
      <c r="R850" s="229"/>
      <c r="S850" s="229"/>
      <c r="T850" s="230"/>
      <c r="AT850" s="231" t="s">
        <v>255</v>
      </c>
      <c r="AU850" s="231" t="s">
        <v>84</v>
      </c>
      <c r="AV850" s="12" t="s">
        <v>84</v>
      </c>
      <c r="AW850" s="12" t="s">
        <v>39</v>
      </c>
      <c r="AX850" s="12" t="s">
        <v>75</v>
      </c>
      <c r="AY850" s="231" t="s">
        <v>205</v>
      </c>
    </row>
    <row r="851" spans="2:51" s="12" customFormat="1" ht="13.5">
      <c r="B851" s="220"/>
      <c r="C851" s="221"/>
      <c r="D851" s="210" t="s">
        <v>255</v>
      </c>
      <c r="E851" s="232" t="s">
        <v>22</v>
      </c>
      <c r="F851" s="233" t="s">
        <v>1966</v>
      </c>
      <c r="G851" s="221"/>
      <c r="H851" s="234">
        <v>65.2</v>
      </c>
      <c r="I851" s="226"/>
      <c r="J851" s="221"/>
      <c r="K851" s="221"/>
      <c r="L851" s="227"/>
      <c r="M851" s="228"/>
      <c r="N851" s="229"/>
      <c r="O851" s="229"/>
      <c r="P851" s="229"/>
      <c r="Q851" s="229"/>
      <c r="R851" s="229"/>
      <c r="S851" s="229"/>
      <c r="T851" s="230"/>
      <c r="AT851" s="231" t="s">
        <v>255</v>
      </c>
      <c r="AU851" s="231" t="s">
        <v>84</v>
      </c>
      <c r="AV851" s="12" t="s">
        <v>84</v>
      </c>
      <c r="AW851" s="12" t="s">
        <v>39</v>
      </c>
      <c r="AX851" s="12" t="s">
        <v>75</v>
      </c>
      <c r="AY851" s="231" t="s">
        <v>205</v>
      </c>
    </row>
    <row r="852" spans="2:51" s="12" customFormat="1" ht="13.5">
      <c r="B852" s="220"/>
      <c r="C852" s="221"/>
      <c r="D852" s="210" t="s">
        <v>255</v>
      </c>
      <c r="E852" s="232" t="s">
        <v>22</v>
      </c>
      <c r="F852" s="233" t="s">
        <v>1967</v>
      </c>
      <c r="G852" s="221"/>
      <c r="H852" s="234">
        <v>43.945</v>
      </c>
      <c r="I852" s="226"/>
      <c r="J852" s="221"/>
      <c r="K852" s="221"/>
      <c r="L852" s="227"/>
      <c r="M852" s="228"/>
      <c r="N852" s="229"/>
      <c r="O852" s="229"/>
      <c r="P852" s="229"/>
      <c r="Q852" s="229"/>
      <c r="R852" s="229"/>
      <c r="S852" s="229"/>
      <c r="T852" s="230"/>
      <c r="AT852" s="231" t="s">
        <v>255</v>
      </c>
      <c r="AU852" s="231" t="s">
        <v>84</v>
      </c>
      <c r="AV852" s="12" t="s">
        <v>84</v>
      </c>
      <c r="AW852" s="12" t="s">
        <v>39</v>
      </c>
      <c r="AX852" s="12" t="s">
        <v>75</v>
      </c>
      <c r="AY852" s="231" t="s">
        <v>205</v>
      </c>
    </row>
    <row r="853" spans="2:51" s="12" customFormat="1" ht="13.5">
      <c r="B853" s="220"/>
      <c r="C853" s="221"/>
      <c r="D853" s="210" t="s">
        <v>255</v>
      </c>
      <c r="E853" s="232" t="s">
        <v>22</v>
      </c>
      <c r="F853" s="233" t="s">
        <v>1968</v>
      </c>
      <c r="G853" s="221"/>
      <c r="H853" s="234">
        <v>83</v>
      </c>
      <c r="I853" s="226"/>
      <c r="J853" s="221"/>
      <c r="K853" s="221"/>
      <c r="L853" s="227"/>
      <c r="M853" s="228"/>
      <c r="N853" s="229"/>
      <c r="O853" s="229"/>
      <c r="P853" s="229"/>
      <c r="Q853" s="229"/>
      <c r="R853" s="229"/>
      <c r="S853" s="229"/>
      <c r="T853" s="230"/>
      <c r="AT853" s="231" t="s">
        <v>255</v>
      </c>
      <c r="AU853" s="231" t="s">
        <v>84</v>
      </c>
      <c r="AV853" s="12" t="s">
        <v>84</v>
      </c>
      <c r="AW853" s="12" t="s">
        <v>39</v>
      </c>
      <c r="AX853" s="12" t="s">
        <v>75</v>
      </c>
      <c r="AY853" s="231" t="s">
        <v>205</v>
      </c>
    </row>
    <row r="854" spans="2:51" s="12" customFormat="1" ht="13.5">
      <c r="B854" s="220"/>
      <c r="C854" s="221"/>
      <c r="D854" s="210" t="s">
        <v>255</v>
      </c>
      <c r="E854" s="232" t="s">
        <v>22</v>
      </c>
      <c r="F854" s="233" t="s">
        <v>1969</v>
      </c>
      <c r="G854" s="221"/>
      <c r="H854" s="234">
        <v>88.905</v>
      </c>
      <c r="I854" s="226"/>
      <c r="J854" s="221"/>
      <c r="K854" s="221"/>
      <c r="L854" s="227"/>
      <c r="M854" s="228"/>
      <c r="N854" s="229"/>
      <c r="O854" s="229"/>
      <c r="P854" s="229"/>
      <c r="Q854" s="229"/>
      <c r="R854" s="229"/>
      <c r="S854" s="229"/>
      <c r="T854" s="230"/>
      <c r="AT854" s="231" t="s">
        <v>255</v>
      </c>
      <c r="AU854" s="231" t="s">
        <v>84</v>
      </c>
      <c r="AV854" s="12" t="s">
        <v>84</v>
      </c>
      <c r="AW854" s="12" t="s">
        <v>39</v>
      </c>
      <c r="AX854" s="12" t="s">
        <v>75</v>
      </c>
      <c r="AY854" s="231" t="s">
        <v>205</v>
      </c>
    </row>
    <row r="855" spans="2:51" s="13" customFormat="1" ht="13.5">
      <c r="B855" s="248"/>
      <c r="C855" s="249"/>
      <c r="D855" s="222" t="s">
        <v>255</v>
      </c>
      <c r="E855" s="250" t="s">
        <v>22</v>
      </c>
      <c r="F855" s="251" t="s">
        <v>568</v>
      </c>
      <c r="G855" s="249"/>
      <c r="H855" s="252">
        <v>458.642</v>
      </c>
      <c r="I855" s="253"/>
      <c r="J855" s="249"/>
      <c r="K855" s="249"/>
      <c r="L855" s="254"/>
      <c r="M855" s="255"/>
      <c r="N855" s="256"/>
      <c r="O855" s="256"/>
      <c r="P855" s="256"/>
      <c r="Q855" s="256"/>
      <c r="R855" s="256"/>
      <c r="S855" s="256"/>
      <c r="T855" s="257"/>
      <c r="AT855" s="258" t="s">
        <v>255</v>
      </c>
      <c r="AU855" s="258" t="s">
        <v>84</v>
      </c>
      <c r="AV855" s="13" t="s">
        <v>266</v>
      </c>
      <c r="AW855" s="13" t="s">
        <v>39</v>
      </c>
      <c r="AX855" s="13" t="s">
        <v>24</v>
      </c>
      <c r="AY855" s="258" t="s">
        <v>205</v>
      </c>
    </row>
    <row r="856" spans="2:65" s="1" customFormat="1" ht="22.5" customHeight="1">
      <c r="B856" s="40"/>
      <c r="C856" s="192" t="s">
        <v>1970</v>
      </c>
      <c r="D856" s="192" t="s">
        <v>208</v>
      </c>
      <c r="E856" s="193" t="s">
        <v>383</v>
      </c>
      <c r="F856" s="194" t="s">
        <v>1971</v>
      </c>
      <c r="G856" s="195" t="s">
        <v>1972</v>
      </c>
      <c r="H856" s="196">
        <v>279.63</v>
      </c>
      <c r="I856" s="197"/>
      <c r="J856" s="198">
        <f>ROUND(I856*H856,2)</f>
        <v>0</v>
      </c>
      <c r="K856" s="194" t="s">
        <v>22</v>
      </c>
      <c r="L856" s="60"/>
      <c r="M856" s="199" t="s">
        <v>22</v>
      </c>
      <c r="N856" s="205" t="s">
        <v>46</v>
      </c>
      <c r="O856" s="41"/>
      <c r="P856" s="206">
        <f>O856*H856</f>
        <v>0</v>
      </c>
      <c r="Q856" s="206">
        <v>0</v>
      </c>
      <c r="R856" s="206">
        <f>Q856*H856</f>
        <v>0</v>
      </c>
      <c r="S856" s="206">
        <v>0</v>
      </c>
      <c r="T856" s="207">
        <f>S856*H856</f>
        <v>0</v>
      </c>
      <c r="AR856" s="23" t="s">
        <v>253</v>
      </c>
      <c r="AT856" s="23" t="s">
        <v>208</v>
      </c>
      <c r="AU856" s="23" t="s">
        <v>84</v>
      </c>
      <c r="AY856" s="23" t="s">
        <v>205</v>
      </c>
      <c r="BE856" s="204">
        <f>IF(N856="základní",J856,0)</f>
        <v>0</v>
      </c>
      <c r="BF856" s="204">
        <f>IF(N856="snížená",J856,0)</f>
        <v>0</v>
      </c>
      <c r="BG856" s="204">
        <f>IF(N856="zákl. přenesená",J856,0)</f>
        <v>0</v>
      </c>
      <c r="BH856" s="204">
        <f>IF(N856="sníž. přenesená",J856,0)</f>
        <v>0</v>
      </c>
      <c r="BI856" s="204">
        <f>IF(N856="nulová",J856,0)</f>
        <v>0</v>
      </c>
      <c r="BJ856" s="23" t="s">
        <v>24</v>
      </c>
      <c r="BK856" s="204">
        <f>ROUND(I856*H856,2)</f>
        <v>0</v>
      </c>
      <c r="BL856" s="23" t="s">
        <v>253</v>
      </c>
      <c r="BM856" s="23" t="s">
        <v>1973</v>
      </c>
    </row>
    <row r="857" spans="2:51" s="12" customFormat="1" ht="13.5">
      <c r="B857" s="220"/>
      <c r="C857" s="221"/>
      <c r="D857" s="222" t="s">
        <v>255</v>
      </c>
      <c r="E857" s="223" t="s">
        <v>22</v>
      </c>
      <c r="F857" s="224" t="s">
        <v>1974</v>
      </c>
      <c r="G857" s="221"/>
      <c r="H857" s="225">
        <v>279.63</v>
      </c>
      <c r="I857" s="226"/>
      <c r="J857" s="221"/>
      <c r="K857" s="221"/>
      <c r="L857" s="227"/>
      <c r="M857" s="228"/>
      <c r="N857" s="229"/>
      <c r="O857" s="229"/>
      <c r="P857" s="229"/>
      <c r="Q857" s="229"/>
      <c r="R857" s="229"/>
      <c r="S857" s="229"/>
      <c r="T857" s="230"/>
      <c r="AT857" s="231" t="s">
        <v>255</v>
      </c>
      <c r="AU857" s="231" t="s">
        <v>84</v>
      </c>
      <c r="AV857" s="12" t="s">
        <v>84</v>
      </c>
      <c r="AW857" s="12" t="s">
        <v>39</v>
      </c>
      <c r="AX857" s="12" t="s">
        <v>24</v>
      </c>
      <c r="AY857" s="231" t="s">
        <v>205</v>
      </c>
    </row>
    <row r="858" spans="2:65" s="1" customFormat="1" ht="22.5" customHeight="1">
      <c r="B858" s="40"/>
      <c r="C858" s="192" t="s">
        <v>1975</v>
      </c>
      <c r="D858" s="192" t="s">
        <v>208</v>
      </c>
      <c r="E858" s="193" t="s">
        <v>1976</v>
      </c>
      <c r="F858" s="194" t="s">
        <v>1977</v>
      </c>
      <c r="G858" s="195" t="s">
        <v>494</v>
      </c>
      <c r="H858" s="196">
        <v>862.128</v>
      </c>
      <c r="I858" s="197"/>
      <c r="J858" s="198">
        <f>ROUND(I858*H858,2)</f>
        <v>0</v>
      </c>
      <c r="K858" s="194" t="s">
        <v>466</v>
      </c>
      <c r="L858" s="60"/>
      <c r="M858" s="199" t="s">
        <v>22</v>
      </c>
      <c r="N858" s="205" t="s">
        <v>46</v>
      </c>
      <c r="O858" s="41"/>
      <c r="P858" s="206">
        <f>O858*H858</f>
        <v>0</v>
      </c>
      <c r="Q858" s="206">
        <v>0</v>
      </c>
      <c r="R858" s="206">
        <f>Q858*H858</f>
        <v>0</v>
      </c>
      <c r="S858" s="206">
        <v>0.01098</v>
      </c>
      <c r="T858" s="207">
        <f>S858*H858</f>
        <v>9.466165440000001</v>
      </c>
      <c r="AR858" s="23" t="s">
        <v>253</v>
      </c>
      <c r="AT858" s="23" t="s">
        <v>208</v>
      </c>
      <c r="AU858" s="23" t="s">
        <v>84</v>
      </c>
      <c r="AY858" s="23" t="s">
        <v>205</v>
      </c>
      <c r="BE858" s="204">
        <f>IF(N858="základní",J858,0)</f>
        <v>0</v>
      </c>
      <c r="BF858" s="204">
        <f>IF(N858="snížená",J858,0)</f>
        <v>0</v>
      </c>
      <c r="BG858" s="204">
        <f>IF(N858="zákl. přenesená",J858,0)</f>
        <v>0</v>
      </c>
      <c r="BH858" s="204">
        <f>IF(N858="sníž. přenesená",J858,0)</f>
        <v>0</v>
      </c>
      <c r="BI858" s="204">
        <f>IF(N858="nulová",J858,0)</f>
        <v>0</v>
      </c>
      <c r="BJ858" s="23" t="s">
        <v>24</v>
      </c>
      <c r="BK858" s="204">
        <f>ROUND(I858*H858,2)</f>
        <v>0</v>
      </c>
      <c r="BL858" s="23" t="s">
        <v>253</v>
      </c>
      <c r="BM858" s="23" t="s">
        <v>1978</v>
      </c>
    </row>
    <row r="859" spans="2:51" s="12" customFormat="1" ht="13.5">
      <c r="B859" s="220"/>
      <c r="C859" s="221"/>
      <c r="D859" s="210" t="s">
        <v>255</v>
      </c>
      <c r="E859" s="232" t="s">
        <v>22</v>
      </c>
      <c r="F859" s="233" t="s">
        <v>1979</v>
      </c>
      <c r="G859" s="221"/>
      <c r="H859" s="234">
        <v>793.386</v>
      </c>
      <c r="I859" s="226"/>
      <c r="J859" s="221"/>
      <c r="K859" s="221"/>
      <c r="L859" s="227"/>
      <c r="M859" s="228"/>
      <c r="N859" s="229"/>
      <c r="O859" s="229"/>
      <c r="P859" s="229"/>
      <c r="Q859" s="229"/>
      <c r="R859" s="229"/>
      <c r="S859" s="229"/>
      <c r="T859" s="230"/>
      <c r="AT859" s="231" t="s">
        <v>255</v>
      </c>
      <c r="AU859" s="231" t="s">
        <v>84</v>
      </c>
      <c r="AV859" s="12" t="s">
        <v>84</v>
      </c>
      <c r="AW859" s="12" t="s">
        <v>39</v>
      </c>
      <c r="AX859" s="12" t="s">
        <v>75</v>
      </c>
      <c r="AY859" s="231" t="s">
        <v>205</v>
      </c>
    </row>
    <row r="860" spans="2:51" s="12" customFormat="1" ht="13.5">
      <c r="B860" s="220"/>
      <c r="C860" s="221"/>
      <c r="D860" s="210" t="s">
        <v>255</v>
      </c>
      <c r="E860" s="232" t="s">
        <v>22</v>
      </c>
      <c r="F860" s="233" t="s">
        <v>1980</v>
      </c>
      <c r="G860" s="221"/>
      <c r="H860" s="234">
        <v>68.742</v>
      </c>
      <c r="I860" s="226"/>
      <c r="J860" s="221"/>
      <c r="K860" s="221"/>
      <c r="L860" s="227"/>
      <c r="M860" s="228"/>
      <c r="N860" s="229"/>
      <c r="O860" s="229"/>
      <c r="P860" s="229"/>
      <c r="Q860" s="229"/>
      <c r="R860" s="229"/>
      <c r="S860" s="229"/>
      <c r="T860" s="230"/>
      <c r="AT860" s="231" t="s">
        <v>255</v>
      </c>
      <c r="AU860" s="231" t="s">
        <v>84</v>
      </c>
      <c r="AV860" s="12" t="s">
        <v>84</v>
      </c>
      <c r="AW860" s="12" t="s">
        <v>39</v>
      </c>
      <c r="AX860" s="12" t="s">
        <v>75</v>
      </c>
      <c r="AY860" s="231" t="s">
        <v>205</v>
      </c>
    </row>
    <row r="861" spans="2:51" s="13" customFormat="1" ht="13.5">
      <c r="B861" s="248"/>
      <c r="C861" s="249"/>
      <c r="D861" s="222" t="s">
        <v>255</v>
      </c>
      <c r="E861" s="250" t="s">
        <v>22</v>
      </c>
      <c r="F861" s="251" t="s">
        <v>568</v>
      </c>
      <c r="G861" s="249"/>
      <c r="H861" s="252">
        <v>862.128</v>
      </c>
      <c r="I861" s="253"/>
      <c r="J861" s="249"/>
      <c r="K861" s="249"/>
      <c r="L861" s="254"/>
      <c r="M861" s="255"/>
      <c r="N861" s="256"/>
      <c r="O861" s="256"/>
      <c r="P861" s="256"/>
      <c r="Q861" s="256"/>
      <c r="R861" s="256"/>
      <c r="S861" s="256"/>
      <c r="T861" s="257"/>
      <c r="AT861" s="258" t="s">
        <v>255</v>
      </c>
      <c r="AU861" s="258" t="s">
        <v>84</v>
      </c>
      <c r="AV861" s="13" t="s">
        <v>266</v>
      </c>
      <c r="AW861" s="13" t="s">
        <v>39</v>
      </c>
      <c r="AX861" s="13" t="s">
        <v>24</v>
      </c>
      <c r="AY861" s="258" t="s">
        <v>205</v>
      </c>
    </row>
    <row r="862" spans="2:65" s="1" customFormat="1" ht="22.5" customHeight="1">
      <c r="B862" s="40"/>
      <c r="C862" s="192" t="s">
        <v>1981</v>
      </c>
      <c r="D862" s="192" t="s">
        <v>208</v>
      </c>
      <c r="E862" s="193" t="s">
        <v>1982</v>
      </c>
      <c r="F862" s="194" t="s">
        <v>1983</v>
      </c>
      <c r="G862" s="195" t="s">
        <v>1453</v>
      </c>
      <c r="H862" s="259"/>
      <c r="I862" s="197"/>
      <c r="J862" s="198">
        <f>ROUND(I862*H862,2)</f>
        <v>0</v>
      </c>
      <c r="K862" s="194" t="s">
        <v>466</v>
      </c>
      <c r="L862" s="60"/>
      <c r="M862" s="199" t="s">
        <v>22</v>
      </c>
      <c r="N862" s="205" t="s">
        <v>46</v>
      </c>
      <c r="O862" s="41"/>
      <c r="P862" s="206">
        <f>O862*H862</f>
        <v>0</v>
      </c>
      <c r="Q862" s="206">
        <v>0</v>
      </c>
      <c r="R862" s="206">
        <f>Q862*H862</f>
        <v>0</v>
      </c>
      <c r="S862" s="206">
        <v>0</v>
      </c>
      <c r="T862" s="207">
        <f>S862*H862</f>
        <v>0</v>
      </c>
      <c r="AR862" s="23" t="s">
        <v>253</v>
      </c>
      <c r="AT862" s="23" t="s">
        <v>208</v>
      </c>
      <c r="AU862" s="23" t="s">
        <v>84</v>
      </c>
      <c r="AY862" s="23" t="s">
        <v>205</v>
      </c>
      <c r="BE862" s="204">
        <f>IF(N862="základní",J862,0)</f>
        <v>0</v>
      </c>
      <c r="BF862" s="204">
        <f>IF(N862="snížená",J862,0)</f>
        <v>0</v>
      </c>
      <c r="BG862" s="204">
        <f>IF(N862="zákl. přenesená",J862,0)</f>
        <v>0</v>
      </c>
      <c r="BH862" s="204">
        <f>IF(N862="sníž. přenesená",J862,0)</f>
        <v>0</v>
      </c>
      <c r="BI862" s="204">
        <f>IF(N862="nulová",J862,0)</f>
        <v>0</v>
      </c>
      <c r="BJ862" s="23" t="s">
        <v>24</v>
      </c>
      <c r="BK862" s="204">
        <f>ROUND(I862*H862,2)</f>
        <v>0</v>
      </c>
      <c r="BL862" s="23" t="s">
        <v>253</v>
      </c>
      <c r="BM862" s="23" t="s">
        <v>1984</v>
      </c>
    </row>
    <row r="863" spans="2:63" s="10" customFormat="1" ht="29.85" customHeight="1">
      <c r="B863" s="175"/>
      <c r="C863" s="176"/>
      <c r="D863" s="189" t="s">
        <v>74</v>
      </c>
      <c r="E863" s="190" t="s">
        <v>1985</v>
      </c>
      <c r="F863" s="190" t="s">
        <v>1986</v>
      </c>
      <c r="G863" s="176"/>
      <c r="H863" s="176"/>
      <c r="I863" s="179"/>
      <c r="J863" s="191">
        <f>BK863</f>
        <v>0</v>
      </c>
      <c r="K863" s="176"/>
      <c r="L863" s="181"/>
      <c r="M863" s="182"/>
      <c r="N863" s="183"/>
      <c r="O863" s="183"/>
      <c r="P863" s="184">
        <f>SUM(P864:P949)</f>
        <v>0</v>
      </c>
      <c r="Q863" s="183"/>
      <c r="R863" s="184">
        <f>SUM(R864:R949)</f>
        <v>0</v>
      </c>
      <c r="S863" s="183"/>
      <c r="T863" s="185">
        <f>SUM(T864:T949)</f>
        <v>8.806602000000002</v>
      </c>
      <c r="AR863" s="186" t="s">
        <v>84</v>
      </c>
      <c r="AT863" s="187" t="s">
        <v>74</v>
      </c>
      <c r="AU863" s="187" t="s">
        <v>24</v>
      </c>
      <c r="AY863" s="186" t="s">
        <v>205</v>
      </c>
      <c r="BK863" s="188">
        <f>SUM(BK864:BK949)</f>
        <v>0</v>
      </c>
    </row>
    <row r="864" spans="2:65" s="1" customFormat="1" ht="22.5" customHeight="1">
      <c r="B864" s="40"/>
      <c r="C864" s="192" t="s">
        <v>1987</v>
      </c>
      <c r="D864" s="192" t="s">
        <v>208</v>
      </c>
      <c r="E864" s="193" t="s">
        <v>1988</v>
      </c>
      <c r="F864" s="194" t="s">
        <v>1989</v>
      </c>
      <c r="G864" s="195" t="s">
        <v>1990</v>
      </c>
      <c r="H864" s="196">
        <v>2746.656</v>
      </c>
      <c r="I864" s="197"/>
      <c r="J864" s="198">
        <f>ROUND(I864*H864,2)</f>
        <v>0</v>
      </c>
      <c r="K864" s="194" t="s">
        <v>22</v>
      </c>
      <c r="L864" s="60"/>
      <c r="M864" s="199" t="s">
        <v>22</v>
      </c>
      <c r="N864" s="205" t="s">
        <v>46</v>
      </c>
      <c r="O864" s="41"/>
      <c r="P864" s="206">
        <f>O864*H864</f>
        <v>0</v>
      </c>
      <c r="Q864" s="206">
        <v>0</v>
      </c>
      <c r="R864" s="206">
        <f>Q864*H864</f>
        <v>0</v>
      </c>
      <c r="S864" s="206">
        <v>0</v>
      </c>
      <c r="T864" s="207">
        <f>S864*H864</f>
        <v>0</v>
      </c>
      <c r="AR864" s="23" t="s">
        <v>253</v>
      </c>
      <c r="AT864" s="23" t="s">
        <v>208</v>
      </c>
      <c r="AU864" s="23" t="s">
        <v>84</v>
      </c>
      <c r="AY864" s="23" t="s">
        <v>205</v>
      </c>
      <c r="BE864" s="204">
        <f>IF(N864="základní",J864,0)</f>
        <v>0</v>
      </c>
      <c r="BF864" s="204">
        <f>IF(N864="snížená",J864,0)</f>
        <v>0</v>
      </c>
      <c r="BG864" s="204">
        <f>IF(N864="zákl. přenesená",J864,0)</f>
        <v>0</v>
      </c>
      <c r="BH864" s="204">
        <f>IF(N864="sníž. přenesená",J864,0)</f>
        <v>0</v>
      </c>
      <c r="BI864" s="204">
        <f>IF(N864="nulová",J864,0)</f>
        <v>0</v>
      </c>
      <c r="BJ864" s="23" t="s">
        <v>24</v>
      </c>
      <c r="BK864" s="204">
        <f>ROUND(I864*H864,2)</f>
        <v>0</v>
      </c>
      <c r="BL864" s="23" t="s">
        <v>253</v>
      </c>
      <c r="BM864" s="23" t="s">
        <v>1991</v>
      </c>
    </row>
    <row r="865" spans="2:51" s="12" customFormat="1" ht="13.5">
      <c r="B865" s="220"/>
      <c r="C865" s="221"/>
      <c r="D865" s="210" t="s">
        <v>255</v>
      </c>
      <c r="E865" s="232" t="s">
        <v>22</v>
      </c>
      <c r="F865" s="233" t="s">
        <v>1992</v>
      </c>
      <c r="G865" s="221"/>
      <c r="H865" s="234">
        <v>1890.497</v>
      </c>
      <c r="I865" s="226"/>
      <c r="J865" s="221"/>
      <c r="K865" s="221"/>
      <c r="L865" s="227"/>
      <c r="M865" s="228"/>
      <c r="N865" s="229"/>
      <c r="O865" s="229"/>
      <c r="P865" s="229"/>
      <c r="Q865" s="229"/>
      <c r="R865" s="229"/>
      <c r="S865" s="229"/>
      <c r="T865" s="230"/>
      <c r="AT865" s="231" t="s">
        <v>255</v>
      </c>
      <c r="AU865" s="231" t="s">
        <v>84</v>
      </c>
      <c r="AV865" s="12" t="s">
        <v>84</v>
      </c>
      <c r="AW865" s="12" t="s">
        <v>39</v>
      </c>
      <c r="AX865" s="12" t="s">
        <v>75</v>
      </c>
      <c r="AY865" s="231" t="s">
        <v>205</v>
      </c>
    </row>
    <row r="866" spans="2:51" s="12" customFormat="1" ht="13.5">
      <c r="B866" s="220"/>
      <c r="C866" s="221"/>
      <c r="D866" s="210" t="s">
        <v>255</v>
      </c>
      <c r="E866" s="232" t="s">
        <v>22</v>
      </c>
      <c r="F866" s="233" t="s">
        <v>1993</v>
      </c>
      <c r="G866" s="221"/>
      <c r="H866" s="234">
        <v>856.159</v>
      </c>
      <c r="I866" s="226"/>
      <c r="J866" s="221"/>
      <c r="K866" s="221"/>
      <c r="L866" s="227"/>
      <c r="M866" s="228"/>
      <c r="N866" s="229"/>
      <c r="O866" s="229"/>
      <c r="P866" s="229"/>
      <c r="Q866" s="229"/>
      <c r="R866" s="229"/>
      <c r="S866" s="229"/>
      <c r="T866" s="230"/>
      <c r="AT866" s="231" t="s">
        <v>255</v>
      </c>
      <c r="AU866" s="231" t="s">
        <v>84</v>
      </c>
      <c r="AV866" s="12" t="s">
        <v>84</v>
      </c>
      <c r="AW866" s="12" t="s">
        <v>39</v>
      </c>
      <c r="AX866" s="12" t="s">
        <v>75</v>
      </c>
      <c r="AY866" s="231" t="s">
        <v>205</v>
      </c>
    </row>
    <row r="867" spans="2:51" s="13" customFormat="1" ht="13.5">
      <c r="B867" s="248"/>
      <c r="C867" s="249"/>
      <c r="D867" s="222" t="s">
        <v>255</v>
      </c>
      <c r="E867" s="250" t="s">
        <v>22</v>
      </c>
      <c r="F867" s="251" t="s">
        <v>568</v>
      </c>
      <c r="G867" s="249"/>
      <c r="H867" s="252">
        <v>2746.656</v>
      </c>
      <c r="I867" s="253"/>
      <c r="J867" s="249"/>
      <c r="K867" s="249"/>
      <c r="L867" s="254"/>
      <c r="M867" s="255"/>
      <c r="N867" s="256"/>
      <c r="O867" s="256"/>
      <c r="P867" s="256"/>
      <c r="Q867" s="256"/>
      <c r="R867" s="256"/>
      <c r="S867" s="256"/>
      <c r="T867" s="257"/>
      <c r="AT867" s="258" t="s">
        <v>255</v>
      </c>
      <c r="AU867" s="258" t="s">
        <v>84</v>
      </c>
      <c r="AV867" s="13" t="s">
        <v>266</v>
      </c>
      <c r="AW867" s="13" t="s">
        <v>39</v>
      </c>
      <c r="AX867" s="13" t="s">
        <v>24</v>
      </c>
      <c r="AY867" s="258" t="s">
        <v>205</v>
      </c>
    </row>
    <row r="868" spans="2:65" s="1" customFormat="1" ht="31.5" customHeight="1">
      <c r="B868" s="40"/>
      <c r="C868" s="192" t="s">
        <v>1994</v>
      </c>
      <c r="D868" s="192" t="s">
        <v>208</v>
      </c>
      <c r="E868" s="193" t="s">
        <v>1995</v>
      </c>
      <c r="F868" s="194" t="s">
        <v>1996</v>
      </c>
      <c r="G868" s="195" t="s">
        <v>1764</v>
      </c>
      <c r="H868" s="196">
        <v>38.6</v>
      </c>
      <c r="I868" s="197"/>
      <c r="J868" s="198">
        <f>ROUND(I868*H868,2)</f>
        <v>0</v>
      </c>
      <c r="K868" s="194" t="s">
        <v>22</v>
      </c>
      <c r="L868" s="60"/>
      <c r="M868" s="199" t="s">
        <v>22</v>
      </c>
      <c r="N868" s="205" t="s">
        <v>46</v>
      </c>
      <c r="O868" s="41"/>
      <c r="P868" s="206">
        <f>O868*H868</f>
        <v>0</v>
      </c>
      <c r="Q868" s="206">
        <v>0</v>
      </c>
      <c r="R868" s="206">
        <f>Q868*H868</f>
        <v>0</v>
      </c>
      <c r="S868" s="206">
        <v>0</v>
      </c>
      <c r="T868" s="207">
        <f>S868*H868</f>
        <v>0</v>
      </c>
      <c r="AR868" s="23" t="s">
        <v>253</v>
      </c>
      <c r="AT868" s="23" t="s">
        <v>208</v>
      </c>
      <c r="AU868" s="23" t="s">
        <v>84</v>
      </c>
      <c r="AY868" s="23" t="s">
        <v>205</v>
      </c>
      <c r="BE868" s="204">
        <f>IF(N868="základní",J868,0)</f>
        <v>0</v>
      </c>
      <c r="BF868" s="204">
        <f>IF(N868="snížená",J868,0)</f>
        <v>0</v>
      </c>
      <c r="BG868" s="204">
        <f>IF(N868="zákl. přenesená",J868,0)</f>
        <v>0</v>
      </c>
      <c r="BH868" s="204">
        <f>IF(N868="sníž. přenesená",J868,0)</f>
        <v>0</v>
      </c>
      <c r="BI868" s="204">
        <f>IF(N868="nulová",J868,0)</f>
        <v>0</v>
      </c>
      <c r="BJ868" s="23" t="s">
        <v>24</v>
      </c>
      <c r="BK868" s="204">
        <f>ROUND(I868*H868,2)</f>
        <v>0</v>
      </c>
      <c r="BL868" s="23" t="s">
        <v>253</v>
      </c>
      <c r="BM868" s="23" t="s">
        <v>1997</v>
      </c>
    </row>
    <row r="869" spans="2:51" s="12" customFormat="1" ht="13.5">
      <c r="B869" s="220"/>
      <c r="C869" s="221"/>
      <c r="D869" s="210" t="s">
        <v>255</v>
      </c>
      <c r="E869" s="232" t="s">
        <v>22</v>
      </c>
      <c r="F869" s="233" t="s">
        <v>1998</v>
      </c>
      <c r="G869" s="221"/>
      <c r="H869" s="234">
        <v>32.81</v>
      </c>
      <c r="I869" s="226"/>
      <c r="J869" s="221"/>
      <c r="K869" s="221"/>
      <c r="L869" s="227"/>
      <c r="M869" s="228"/>
      <c r="N869" s="229"/>
      <c r="O869" s="229"/>
      <c r="P869" s="229"/>
      <c r="Q869" s="229"/>
      <c r="R869" s="229"/>
      <c r="S869" s="229"/>
      <c r="T869" s="230"/>
      <c r="AT869" s="231" t="s">
        <v>255</v>
      </c>
      <c r="AU869" s="231" t="s">
        <v>84</v>
      </c>
      <c r="AV869" s="12" t="s">
        <v>84</v>
      </c>
      <c r="AW869" s="12" t="s">
        <v>39</v>
      </c>
      <c r="AX869" s="12" t="s">
        <v>75</v>
      </c>
      <c r="AY869" s="231" t="s">
        <v>205</v>
      </c>
    </row>
    <row r="870" spans="2:51" s="12" customFormat="1" ht="13.5">
      <c r="B870" s="220"/>
      <c r="C870" s="221"/>
      <c r="D870" s="210" t="s">
        <v>255</v>
      </c>
      <c r="E870" s="232" t="s">
        <v>22</v>
      </c>
      <c r="F870" s="233" t="s">
        <v>1999</v>
      </c>
      <c r="G870" s="221"/>
      <c r="H870" s="234">
        <v>5.79</v>
      </c>
      <c r="I870" s="226"/>
      <c r="J870" s="221"/>
      <c r="K870" s="221"/>
      <c r="L870" s="227"/>
      <c r="M870" s="228"/>
      <c r="N870" s="229"/>
      <c r="O870" s="229"/>
      <c r="P870" s="229"/>
      <c r="Q870" s="229"/>
      <c r="R870" s="229"/>
      <c r="S870" s="229"/>
      <c r="T870" s="230"/>
      <c r="AT870" s="231" t="s">
        <v>255</v>
      </c>
      <c r="AU870" s="231" t="s">
        <v>84</v>
      </c>
      <c r="AV870" s="12" t="s">
        <v>84</v>
      </c>
      <c r="AW870" s="12" t="s">
        <v>39</v>
      </c>
      <c r="AX870" s="12" t="s">
        <v>75</v>
      </c>
      <c r="AY870" s="231" t="s">
        <v>205</v>
      </c>
    </row>
    <row r="871" spans="2:51" s="13" customFormat="1" ht="13.5">
      <c r="B871" s="248"/>
      <c r="C871" s="249"/>
      <c r="D871" s="222" t="s">
        <v>255</v>
      </c>
      <c r="E871" s="250" t="s">
        <v>22</v>
      </c>
      <c r="F871" s="251" t="s">
        <v>568</v>
      </c>
      <c r="G871" s="249"/>
      <c r="H871" s="252">
        <v>38.6</v>
      </c>
      <c r="I871" s="253"/>
      <c r="J871" s="249"/>
      <c r="K871" s="249"/>
      <c r="L871" s="254"/>
      <c r="M871" s="255"/>
      <c r="N871" s="256"/>
      <c r="O871" s="256"/>
      <c r="P871" s="256"/>
      <c r="Q871" s="256"/>
      <c r="R871" s="256"/>
      <c r="S871" s="256"/>
      <c r="T871" s="257"/>
      <c r="AT871" s="258" t="s">
        <v>255</v>
      </c>
      <c r="AU871" s="258" t="s">
        <v>84</v>
      </c>
      <c r="AV871" s="13" t="s">
        <v>266</v>
      </c>
      <c r="AW871" s="13" t="s">
        <v>39</v>
      </c>
      <c r="AX871" s="13" t="s">
        <v>24</v>
      </c>
      <c r="AY871" s="258" t="s">
        <v>205</v>
      </c>
    </row>
    <row r="872" spans="2:65" s="1" customFormat="1" ht="31.5" customHeight="1">
      <c r="B872" s="40"/>
      <c r="C872" s="192" t="s">
        <v>2000</v>
      </c>
      <c r="D872" s="192" t="s">
        <v>208</v>
      </c>
      <c r="E872" s="193" t="s">
        <v>2001</v>
      </c>
      <c r="F872" s="194" t="s">
        <v>2002</v>
      </c>
      <c r="G872" s="195" t="s">
        <v>1764</v>
      </c>
      <c r="H872" s="196">
        <v>29.3</v>
      </c>
      <c r="I872" s="197"/>
      <c r="J872" s="198">
        <f>ROUND(I872*H872,2)</f>
        <v>0</v>
      </c>
      <c r="K872" s="194" t="s">
        <v>22</v>
      </c>
      <c r="L872" s="60"/>
      <c r="M872" s="199" t="s">
        <v>22</v>
      </c>
      <c r="N872" s="205" t="s">
        <v>46</v>
      </c>
      <c r="O872" s="41"/>
      <c r="P872" s="206">
        <f>O872*H872</f>
        <v>0</v>
      </c>
      <c r="Q872" s="206">
        <v>0</v>
      </c>
      <c r="R872" s="206">
        <f>Q872*H872</f>
        <v>0</v>
      </c>
      <c r="S872" s="206">
        <v>0</v>
      </c>
      <c r="T872" s="207">
        <f>S872*H872</f>
        <v>0</v>
      </c>
      <c r="AR872" s="23" t="s">
        <v>253</v>
      </c>
      <c r="AT872" s="23" t="s">
        <v>208</v>
      </c>
      <c r="AU872" s="23" t="s">
        <v>84</v>
      </c>
      <c r="AY872" s="23" t="s">
        <v>205</v>
      </c>
      <c r="BE872" s="204">
        <f>IF(N872="základní",J872,0)</f>
        <v>0</v>
      </c>
      <c r="BF872" s="204">
        <f>IF(N872="snížená",J872,0)</f>
        <v>0</v>
      </c>
      <c r="BG872" s="204">
        <f>IF(N872="zákl. přenesená",J872,0)</f>
        <v>0</v>
      </c>
      <c r="BH872" s="204">
        <f>IF(N872="sníž. přenesená",J872,0)</f>
        <v>0</v>
      </c>
      <c r="BI872" s="204">
        <f>IF(N872="nulová",J872,0)</f>
        <v>0</v>
      </c>
      <c r="BJ872" s="23" t="s">
        <v>24</v>
      </c>
      <c r="BK872" s="204">
        <f>ROUND(I872*H872,2)</f>
        <v>0</v>
      </c>
      <c r="BL872" s="23" t="s">
        <v>253</v>
      </c>
      <c r="BM872" s="23" t="s">
        <v>2003</v>
      </c>
    </row>
    <row r="873" spans="2:51" s="12" customFormat="1" ht="13.5">
      <c r="B873" s="220"/>
      <c r="C873" s="221"/>
      <c r="D873" s="222" t="s">
        <v>255</v>
      </c>
      <c r="E873" s="223" t="s">
        <v>22</v>
      </c>
      <c r="F873" s="224" t="s">
        <v>2004</v>
      </c>
      <c r="G873" s="221"/>
      <c r="H873" s="225">
        <v>29.3</v>
      </c>
      <c r="I873" s="226"/>
      <c r="J873" s="221"/>
      <c r="K873" s="221"/>
      <c r="L873" s="227"/>
      <c r="M873" s="228"/>
      <c r="N873" s="229"/>
      <c r="O873" s="229"/>
      <c r="P873" s="229"/>
      <c r="Q873" s="229"/>
      <c r="R873" s="229"/>
      <c r="S873" s="229"/>
      <c r="T873" s="230"/>
      <c r="AT873" s="231" t="s">
        <v>255</v>
      </c>
      <c r="AU873" s="231" t="s">
        <v>84</v>
      </c>
      <c r="AV873" s="12" t="s">
        <v>84</v>
      </c>
      <c r="AW873" s="12" t="s">
        <v>39</v>
      </c>
      <c r="AX873" s="12" t="s">
        <v>24</v>
      </c>
      <c r="AY873" s="231" t="s">
        <v>205</v>
      </c>
    </row>
    <row r="874" spans="2:65" s="1" customFormat="1" ht="22.5" customHeight="1">
      <c r="B874" s="40"/>
      <c r="C874" s="192" t="s">
        <v>2005</v>
      </c>
      <c r="D874" s="192" t="s">
        <v>208</v>
      </c>
      <c r="E874" s="193" t="s">
        <v>2006</v>
      </c>
      <c r="F874" s="194" t="s">
        <v>2007</v>
      </c>
      <c r="G874" s="195" t="s">
        <v>1764</v>
      </c>
      <c r="H874" s="196">
        <v>28.55</v>
      </c>
      <c r="I874" s="197"/>
      <c r="J874" s="198">
        <f>ROUND(I874*H874,2)</f>
        <v>0</v>
      </c>
      <c r="K874" s="194" t="s">
        <v>22</v>
      </c>
      <c r="L874" s="60"/>
      <c r="M874" s="199" t="s">
        <v>22</v>
      </c>
      <c r="N874" s="205" t="s">
        <v>46</v>
      </c>
      <c r="O874" s="41"/>
      <c r="P874" s="206">
        <f>O874*H874</f>
        <v>0</v>
      </c>
      <c r="Q874" s="206">
        <v>0</v>
      </c>
      <c r="R874" s="206">
        <f>Q874*H874</f>
        <v>0</v>
      </c>
      <c r="S874" s="206">
        <v>0</v>
      </c>
      <c r="T874" s="207">
        <f>S874*H874</f>
        <v>0</v>
      </c>
      <c r="AR874" s="23" t="s">
        <v>253</v>
      </c>
      <c r="AT874" s="23" t="s">
        <v>208</v>
      </c>
      <c r="AU874" s="23" t="s">
        <v>84</v>
      </c>
      <c r="AY874" s="23" t="s">
        <v>205</v>
      </c>
      <c r="BE874" s="204">
        <f>IF(N874="základní",J874,0)</f>
        <v>0</v>
      </c>
      <c r="BF874" s="204">
        <f>IF(N874="snížená",J874,0)</f>
        <v>0</v>
      </c>
      <c r="BG874" s="204">
        <f>IF(N874="zákl. přenesená",J874,0)</f>
        <v>0</v>
      </c>
      <c r="BH874" s="204">
        <f>IF(N874="sníž. přenesená",J874,0)</f>
        <v>0</v>
      </c>
      <c r="BI874" s="204">
        <f>IF(N874="nulová",J874,0)</f>
        <v>0</v>
      </c>
      <c r="BJ874" s="23" t="s">
        <v>24</v>
      </c>
      <c r="BK874" s="204">
        <f>ROUND(I874*H874,2)</f>
        <v>0</v>
      </c>
      <c r="BL874" s="23" t="s">
        <v>253</v>
      </c>
      <c r="BM874" s="23" t="s">
        <v>2008</v>
      </c>
    </row>
    <row r="875" spans="2:51" s="12" customFormat="1" ht="13.5">
      <c r="B875" s="220"/>
      <c r="C875" s="221"/>
      <c r="D875" s="222" t="s">
        <v>255</v>
      </c>
      <c r="E875" s="223" t="s">
        <v>22</v>
      </c>
      <c r="F875" s="224" t="s">
        <v>2009</v>
      </c>
      <c r="G875" s="221"/>
      <c r="H875" s="225">
        <v>28.55</v>
      </c>
      <c r="I875" s="226"/>
      <c r="J875" s="221"/>
      <c r="K875" s="221"/>
      <c r="L875" s="227"/>
      <c r="M875" s="228"/>
      <c r="N875" s="229"/>
      <c r="O875" s="229"/>
      <c r="P875" s="229"/>
      <c r="Q875" s="229"/>
      <c r="R875" s="229"/>
      <c r="S875" s="229"/>
      <c r="T875" s="230"/>
      <c r="AT875" s="231" t="s">
        <v>255</v>
      </c>
      <c r="AU875" s="231" t="s">
        <v>84</v>
      </c>
      <c r="AV875" s="12" t="s">
        <v>84</v>
      </c>
      <c r="AW875" s="12" t="s">
        <v>39</v>
      </c>
      <c r="AX875" s="12" t="s">
        <v>24</v>
      </c>
      <c r="AY875" s="231" t="s">
        <v>205</v>
      </c>
    </row>
    <row r="876" spans="2:65" s="1" customFormat="1" ht="22.5" customHeight="1">
      <c r="B876" s="40"/>
      <c r="C876" s="192" t="s">
        <v>2010</v>
      </c>
      <c r="D876" s="192" t="s">
        <v>208</v>
      </c>
      <c r="E876" s="193" t="s">
        <v>2011</v>
      </c>
      <c r="F876" s="194" t="s">
        <v>2012</v>
      </c>
      <c r="G876" s="195" t="s">
        <v>1764</v>
      </c>
      <c r="H876" s="196">
        <v>26.39</v>
      </c>
      <c r="I876" s="197"/>
      <c r="J876" s="198">
        <f>ROUND(I876*H876,2)</f>
        <v>0</v>
      </c>
      <c r="K876" s="194" t="s">
        <v>22</v>
      </c>
      <c r="L876" s="60"/>
      <c r="M876" s="199" t="s">
        <v>22</v>
      </c>
      <c r="N876" s="205" t="s">
        <v>46</v>
      </c>
      <c r="O876" s="41"/>
      <c r="P876" s="206">
        <f>O876*H876</f>
        <v>0</v>
      </c>
      <c r="Q876" s="206">
        <v>0</v>
      </c>
      <c r="R876" s="206">
        <f>Q876*H876</f>
        <v>0</v>
      </c>
      <c r="S876" s="206">
        <v>0</v>
      </c>
      <c r="T876" s="207">
        <f>S876*H876</f>
        <v>0</v>
      </c>
      <c r="AR876" s="23" t="s">
        <v>253</v>
      </c>
      <c r="AT876" s="23" t="s">
        <v>208</v>
      </c>
      <c r="AU876" s="23" t="s">
        <v>84</v>
      </c>
      <c r="AY876" s="23" t="s">
        <v>205</v>
      </c>
      <c r="BE876" s="204">
        <f>IF(N876="základní",J876,0)</f>
        <v>0</v>
      </c>
      <c r="BF876" s="204">
        <f>IF(N876="snížená",J876,0)</f>
        <v>0</v>
      </c>
      <c r="BG876" s="204">
        <f>IF(N876="zákl. přenesená",J876,0)</f>
        <v>0</v>
      </c>
      <c r="BH876" s="204">
        <f>IF(N876="sníž. přenesená",J876,0)</f>
        <v>0</v>
      </c>
      <c r="BI876" s="204">
        <f>IF(N876="nulová",J876,0)</f>
        <v>0</v>
      </c>
      <c r="BJ876" s="23" t="s">
        <v>24</v>
      </c>
      <c r="BK876" s="204">
        <f>ROUND(I876*H876,2)</f>
        <v>0</v>
      </c>
      <c r="BL876" s="23" t="s">
        <v>253</v>
      </c>
      <c r="BM876" s="23" t="s">
        <v>2013</v>
      </c>
    </row>
    <row r="877" spans="2:51" s="12" customFormat="1" ht="13.5">
      <c r="B877" s="220"/>
      <c r="C877" s="221"/>
      <c r="D877" s="222" t="s">
        <v>255</v>
      </c>
      <c r="E877" s="223" t="s">
        <v>22</v>
      </c>
      <c r="F877" s="224" t="s">
        <v>2014</v>
      </c>
      <c r="G877" s="221"/>
      <c r="H877" s="225">
        <v>26.39</v>
      </c>
      <c r="I877" s="226"/>
      <c r="J877" s="221"/>
      <c r="K877" s="221"/>
      <c r="L877" s="227"/>
      <c r="M877" s="228"/>
      <c r="N877" s="229"/>
      <c r="O877" s="229"/>
      <c r="P877" s="229"/>
      <c r="Q877" s="229"/>
      <c r="R877" s="229"/>
      <c r="S877" s="229"/>
      <c r="T877" s="230"/>
      <c r="AT877" s="231" t="s">
        <v>255</v>
      </c>
      <c r="AU877" s="231" t="s">
        <v>84</v>
      </c>
      <c r="AV877" s="12" t="s">
        <v>84</v>
      </c>
      <c r="AW877" s="12" t="s">
        <v>39</v>
      </c>
      <c r="AX877" s="12" t="s">
        <v>24</v>
      </c>
      <c r="AY877" s="231" t="s">
        <v>205</v>
      </c>
    </row>
    <row r="878" spans="2:65" s="1" customFormat="1" ht="31.5" customHeight="1">
      <c r="B878" s="40"/>
      <c r="C878" s="192" t="s">
        <v>2015</v>
      </c>
      <c r="D878" s="192" t="s">
        <v>208</v>
      </c>
      <c r="E878" s="193" t="s">
        <v>2016</v>
      </c>
      <c r="F878" s="194" t="s">
        <v>2017</v>
      </c>
      <c r="G878" s="195" t="s">
        <v>1764</v>
      </c>
      <c r="H878" s="196">
        <v>51.315</v>
      </c>
      <c r="I878" s="197"/>
      <c r="J878" s="198">
        <f>ROUND(I878*H878,2)</f>
        <v>0</v>
      </c>
      <c r="K878" s="194" t="s">
        <v>22</v>
      </c>
      <c r="L878" s="60"/>
      <c r="M878" s="199" t="s">
        <v>22</v>
      </c>
      <c r="N878" s="205" t="s">
        <v>46</v>
      </c>
      <c r="O878" s="41"/>
      <c r="P878" s="206">
        <f>O878*H878</f>
        <v>0</v>
      </c>
      <c r="Q878" s="206">
        <v>0</v>
      </c>
      <c r="R878" s="206">
        <f>Q878*H878</f>
        <v>0</v>
      </c>
      <c r="S878" s="206">
        <v>0</v>
      </c>
      <c r="T878" s="207">
        <f>S878*H878</f>
        <v>0</v>
      </c>
      <c r="AR878" s="23" t="s">
        <v>253</v>
      </c>
      <c r="AT878" s="23" t="s">
        <v>208</v>
      </c>
      <c r="AU878" s="23" t="s">
        <v>84</v>
      </c>
      <c r="AY878" s="23" t="s">
        <v>205</v>
      </c>
      <c r="BE878" s="204">
        <f>IF(N878="základní",J878,0)</f>
        <v>0</v>
      </c>
      <c r="BF878" s="204">
        <f>IF(N878="snížená",J878,0)</f>
        <v>0</v>
      </c>
      <c r="BG878" s="204">
        <f>IF(N878="zákl. přenesená",J878,0)</f>
        <v>0</v>
      </c>
      <c r="BH878" s="204">
        <f>IF(N878="sníž. přenesená",J878,0)</f>
        <v>0</v>
      </c>
      <c r="BI878" s="204">
        <f>IF(N878="nulová",J878,0)</f>
        <v>0</v>
      </c>
      <c r="BJ878" s="23" t="s">
        <v>24</v>
      </c>
      <c r="BK878" s="204">
        <f>ROUND(I878*H878,2)</f>
        <v>0</v>
      </c>
      <c r="BL878" s="23" t="s">
        <v>253</v>
      </c>
      <c r="BM878" s="23" t="s">
        <v>2018</v>
      </c>
    </row>
    <row r="879" spans="2:51" s="12" customFormat="1" ht="27">
      <c r="B879" s="220"/>
      <c r="C879" s="221"/>
      <c r="D879" s="210" t="s">
        <v>255</v>
      </c>
      <c r="E879" s="232" t="s">
        <v>22</v>
      </c>
      <c r="F879" s="233" t="s">
        <v>2019</v>
      </c>
      <c r="G879" s="221"/>
      <c r="H879" s="234">
        <v>34.785</v>
      </c>
      <c r="I879" s="226"/>
      <c r="J879" s="221"/>
      <c r="K879" s="221"/>
      <c r="L879" s="227"/>
      <c r="M879" s="228"/>
      <c r="N879" s="229"/>
      <c r="O879" s="229"/>
      <c r="P879" s="229"/>
      <c r="Q879" s="229"/>
      <c r="R879" s="229"/>
      <c r="S879" s="229"/>
      <c r="T879" s="230"/>
      <c r="AT879" s="231" t="s">
        <v>255</v>
      </c>
      <c r="AU879" s="231" t="s">
        <v>84</v>
      </c>
      <c r="AV879" s="12" t="s">
        <v>84</v>
      </c>
      <c r="AW879" s="12" t="s">
        <v>39</v>
      </c>
      <c r="AX879" s="12" t="s">
        <v>75</v>
      </c>
      <c r="AY879" s="231" t="s">
        <v>205</v>
      </c>
    </row>
    <row r="880" spans="2:51" s="12" customFormat="1" ht="13.5">
      <c r="B880" s="220"/>
      <c r="C880" s="221"/>
      <c r="D880" s="210" t="s">
        <v>255</v>
      </c>
      <c r="E880" s="232" t="s">
        <v>22</v>
      </c>
      <c r="F880" s="233" t="s">
        <v>2020</v>
      </c>
      <c r="G880" s="221"/>
      <c r="H880" s="234">
        <v>16.53</v>
      </c>
      <c r="I880" s="226"/>
      <c r="J880" s="221"/>
      <c r="K880" s="221"/>
      <c r="L880" s="227"/>
      <c r="M880" s="228"/>
      <c r="N880" s="229"/>
      <c r="O880" s="229"/>
      <c r="P880" s="229"/>
      <c r="Q880" s="229"/>
      <c r="R880" s="229"/>
      <c r="S880" s="229"/>
      <c r="T880" s="230"/>
      <c r="AT880" s="231" t="s">
        <v>255</v>
      </c>
      <c r="AU880" s="231" t="s">
        <v>84</v>
      </c>
      <c r="AV880" s="12" t="s">
        <v>84</v>
      </c>
      <c r="AW880" s="12" t="s">
        <v>39</v>
      </c>
      <c r="AX880" s="12" t="s">
        <v>75</v>
      </c>
      <c r="AY880" s="231" t="s">
        <v>205</v>
      </c>
    </row>
    <row r="881" spans="2:51" s="13" customFormat="1" ht="13.5">
      <c r="B881" s="248"/>
      <c r="C881" s="249"/>
      <c r="D881" s="222" t="s">
        <v>255</v>
      </c>
      <c r="E881" s="250" t="s">
        <v>22</v>
      </c>
      <c r="F881" s="251" t="s">
        <v>568</v>
      </c>
      <c r="G881" s="249"/>
      <c r="H881" s="252">
        <v>51.315</v>
      </c>
      <c r="I881" s="253"/>
      <c r="J881" s="249"/>
      <c r="K881" s="249"/>
      <c r="L881" s="254"/>
      <c r="M881" s="255"/>
      <c r="N881" s="256"/>
      <c r="O881" s="256"/>
      <c r="P881" s="256"/>
      <c r="Q881" s="256"/>
      <c r="R881" s="256"/>
      <c r="S881" s="256"/>
      <c r="T881" s="257"/>
      <c r="AT881" s="258" t="s">
        <v>255</v>
      </c>
      <c r="AU881" s="258" t="s">
        <v>84</v>
      </c>
      <c r="AV881" s="13" t="s">
        <v>266</v>
      </c>
      <c r="AW881" s="13" t="s">
        <v>39</v>
      </c>
      <c r="AX881" s="13" t="s">
        <v>24</v>
      </c>
      <c r="AY881" s="258" t="s">
        <v>205</v>
      </c>
    </row>
    <row r="882" spans="2:65" s="1" customFormat="1" ht="22.5" customHeight="1">
      <c r="B882" s="40"/>
      <c r="C882" s="192" t="s">
        <v>2021</v>
      </c>
      <c r="D882" s="192" t="s">
        <v>208</v>
      </c>
      <c r="E882" s="193" t="s">
        <v>2022</v>
      </c>
      <c r="F882" s="194" t="s">
        <v>2023</v>
      </c>
      <c r="G882" s="195" t="s">
        <v>1764</v>
      </c>
      <c r="H882" s="196">
        <v>8.1</v>
      </c>
      <c r="I882" s="197"/>
      <c r="J882" s="198">
        <f>ROUND(I882*H882,2)</f>
        <v>0</v>
      </c>
      <c r="K882" s="194" t="s">
        <v>22</v>
      </c>
      <c r="L882" s="60"/>
      <c r="M882" s="199" t="s">
        <v>22</v>
      </c>
      <c r="N882" s="205" t="s">
        <v>46</v>
      </c>
      <c r="O882" s="41"/>
      <c r="P882" s="206">
        <f>O882*H882</f>
        <v>0</v>
      </c>
      <c r="Q882" s="206">
        <v>0</v>
      </c>
      <c r="R882" s="206">
        <f>Q882*H882</f>
        <v>0</v>
      </c>
      <c r="S882" s="206">
        <v>0</v>
      </c>
      <c r="T882" s="207">
        <f>S882*H882</f>
        <v>0</v>
      </c>
      <c r="AR882" s="23" t="s">
        <v>253</v>
      </c>
      <c r="AT882" s="23" t="s">
        <v>208</v>
      </c>
      <c r="AU882" s="23" t="s">
        <v>84</v>
      </c>
      <c r="AY882" s="23" t="s">
        <v>205</v>
      </c>
      <c r="BE882" s="204">
        <f>IF(N882="základní",J882,0)</f>
        <v>0</v>
      </c>
      <c r="BF882" s="204">
        <f>IF(N882="snížená",J882,0)</f>
        <v>0</v>
      </c>
      <c r="BG882" s="204">
        <f>IF(N882="zákl. přenesená",J882,0)</f>
        <v>0</v>
      </c>
      <c r="BH882" s="204">
        <f>IF(N882="sníž. přenesená",J882,0)</f>
        <v>0</v>
      </c>
      <c r="BI882" s="204">
        <f>IF(N882="nulová",J882,0)</f>
        <v>0</v>
      </c>
      <c r="BJ882" s="23" t="s">
        <v>24</v>
      </c>
      <c r="BK882" s="204">
        <f>ROUND(I882*H882,2)</f>
        <v>0</v>
      </c>
      <c r="BL882" s="23" t="s">
        <v>253</v>
      </c>
      <c r="BM882" s="23" t="s">
        <v>2024</v>
      </c>
    </row>
    <row r="883" spans="2:51" s="12" customFormat="1" ht="13.5">
      <c r="B883" s="220"/>
      <c r="C883" s="221"/>
      <c r="D883" s="222" t="s">
        <v>255</v>
      </c>
      <c r="E883" s="223" t="s">
        <v>22</v>
      </c>
      <c r="F883" s="224" t="s">
        <v>2025</v>
      </c>
      <c r="G883" s="221"/>
      <c r="H883" s="225">
        <v>8.1</v>
      </c>
      <c r="I883" s="226"/>
      <c r="J883" s="221"/>
      <c r="K883" s="221"/>
      <c r="L883" s="227"/>
      <c r="M883" s="228"/>
      <c r="N883" s="229"/>
      <c r="O883" s="229"/>
      <c r="P883" s="229"/>
      <c r="Q883" s="229"/>
      <c r="R883" s="229"/>
      <c r="S883" s="229"/>
      <c r="T883" s="230"/>
      <c r="AT883" s="231" t="s">
        <v>255</v>
      </c>
      <c r="AU883" s="231" t="s">
        <v>84</v>
      </c>
      <c r="AV883" s="12" t="s">
        <v>84</v>
      </c>
      <c r="AW883" s="12" t="s">
        <v>39</v>
      </c>
      <c r="AX883" s="12" t="s">
        <v>24</v>
      </c>
      <c r="AY883" s="231" t="s">
        <v>205</v>
      </c>
    </row>
    <row r="884" spans="2:65" s="1" customFormat="1" ht="22.5" customHeight="1">
      <c r="B884" s="40"/>
      <c r="C884" s="192" t="s">
        <v>2026</v>
      </c>
      <c r="D884" s="192" t="s">
        <v>208</v>
      </c>
      <c r="E884" s="193" t="s">
        <v>2027</v>
      </c>
      <c r="F884" s="194" t="s">
        <v>2028</v>
      </c>
      <c r="G884" s="195" t="s">
        <v>1764</v>
      </c>
      <c r="H884" s="196">
        <v>25.6</v>
      </c>
      <c r="I884" s="197"/>
      <c r="J884" s="198">
        <f>ROUND(I884*H884,2)</f>
        <v>0</v>
      </c>
      <c r="K884" s="194" t="s">
        <v>22</v>
      </c>
      <c r="L884" s="60"/>
      <c r="M884" s="199" t="s">
        <v>22</v>
      </c>
      <c r="N884" s="205" t="s">
        <v>46</v>
      </c>
      <c r="O884" s="41"/>
      <c r="P884" s="206">
        <f>O884*H884</f>
        <v>0</v>
      </c>
      <c r="Q884" s="206">
        <v>0</v>
      </c>
      <c r="R884" s="206">
        <f>Q884*H884</f>
        <v>0</v>
      </c>
      <c r="S884" s="206">
        <v>0</v>
      </c>
      <c r="T884" s="207">
        <f>S884*H884</f>
        <v>0</v>
      </c>
      <c r="AR884" s="23" t="s">
        <v>253</v>
      </c>
      <c r="AT884" s="23" t="s">
        <v>208</v>
      </c>
      <c r="AU884" s="23" t="s">
        <v>84</v>
      </c>
      <c r="AY884" s="23" t="s">
        <v>205</v>
      </c>
      <c r="BE884" s="204">
        <f>IF(N884="základní",J884,0)</f>
        <v>0</v>
      </c>
      <c r="BF884" s="204">
        <f>IF(N884="snížená",J884,0)</f>
        <v>0</v>
      </c>
      <c r="BG884" s="204">
        <f>IF(N884="zákl. přenesená",J884,0)</f>
        <v>0</v>
      </c>
      <c r="BH884" s="204">
        <f>IF(N884="sníž. přenesená",J884,0)</f>
        <v>0</v>
      </c>
      <c r="BI884" s="204">
        <f>IF(N884="nulová",J884,0)</f>
        <v>0</v>
      </c>
      <c r="BJ884" s="23" t="s">
        <v>24</v>
      </c>
      <c r="BK884" s="204">
        <f>ROUND(I884*H884,2)</f>
        <v>0</v>
      </c>
      <c r="BL884" s="23" t="s">
        <v>253</v>
      </c>
      <c r="BM884" s="23" t="s">
        <v>2029</v>
      </c>
    </row>
    <row r="885" spans="2:51" s="11" customFormat="1" ht="13.5">
      <c r="B885" s="208"/>
      <c r="C885" s="209"/>
      <c r="D885" s="210" t="s">
        <v>255</v>
      </c>
      <c r="E885" s="211" t="s">
        <v>22</v>
      </c>
      <c r="F885" s="212" t="s">
        <v>2030</v>
      </c>
      <c r="G885" s="209"/>
      <c r="H885" s="213" t="s">
        <v>22</v>
      </c>
      <c r="I885" s="214"/>
      <c r="J885" s="209"/>
      <c r="K885" s="209"/>
      <c r="L885" s="215"/>
      <c r="M885" s="216"/>
      <c r="N885" s="217"/>
      <c r="O885" s="217"/>
      <c r="P885" s="217"/>
      <c r="Q885" s="217"/>
      <c r="R885" s="217"/>
      <c r="S885" s="217"/>
      <c r="T885" s="218"/>
      <c r="AT885" s="219" t="s">
        <v>255</v>
      </c>
      <c r="AU885" s="219" t="s">
        <v>84</v>
      </c>
      <c r="AV885" s="11" t="s">
        <v>24</v>
      </c>
      <c r="AW885" s="11" t="s">
        <v>39</v>
      </c>
      <c r="AX885" s="11" t="s">
        <v>75</v>
      </c>
      <c r="AY885" s="219" t="s">
        <v>205</v>
      </c>
    </row>
    <row r="886" spans="2:51" s="12" customFormat="1" ht="13.5">
      <c r="B886" s="220"/>
      <c r="C886" s="221"/>
      <c r="D886" s="210" t="s">
        <v>255</v>
      </c>
      <c r="E886" s="232" t="s">
        <v>22</v>
      </c>
      <c r="F886" s="233" t="s">
        <v>22</v>
      </c>
      <c r="G886" s="221"/>
      <c r="H886" s="234">
        <v>0</v>
      </c>
      <c r="I886" s="226"/>
      <c r="J886" s="221"/>
      <c r="K886" s="221"/>
      <c r="L886" s="227"/>
      <c r="M886" s="228"/>
      <c r="N886" s="229"/>
      <c r="O886" s="229"/>
      <c r="P886" s="229"/>
      <c r="Q886" s="229"/>
      <c r="R886" s="229"/>
      <c r="S886" s="229"/>
      <c r="T886" s="230"/>
      <c r="AT886" s="231" t="s">
        <v>255</v>
      </c>
      <c r="AU886" s="231" t="s">
        <v>84</v>
      </c>
      <c r="AV886" s="12" t="s">
        <v>84</v>
      </c>
      <c r="AW886" s="12" t="s">
        <v>39</v>
      </c>
      <c r="AX886" s="12" t="s">
        <v>75</v>
      </c>
      <c r="AY886" s="231" t="s">
        <v>205</v>
      </c>
    </row>
    <row r="887" spans="2:51" s="12" customFormat="1" ht="13.5">
      <c r="B887" s="220"/>
      <c r="C887" s="221"/>
      <c r="D887" s="210" t="s">
        <v>255</v>
      </c>
      <c r="E887" s="232" t="s">
        <v>22</v>
      </c>
      <c r="F887" s="233" t="s">
        <v>22</v>
      </c>
      <c r="G887" s="221"/>
      <c r="H887" s="234">
        <v>0</v>
      </c>
      <c r="I887" s="226"/>
      <c r="J887" s="221"/>
      <c r="K887" s="221"/>
      <c r="L887" s="227"/>
      <c r="M887" s="228"/>
      <c r="N887" s="229"/>
      <c r="O887" s="229"/>
      <c r="P887" s="229"/>
      <c r="Q887" s="229"/>
      <c r="R887" s="229"/>
      <c r="S887" s="229"/>
      <c r="T887" s="230"/>
      <c r="AT887" s="231" t="s">
        <v>255</v>
      </c>
      <c r="AU887" s="231" t="s">
        <v>84</v>
      </c>
      <c r="AV887" s="12" t="s">
        <v>84</v>
      </c>
      <c r="AW887" s="12" t="s">
        <v>39</v>
      </c>
      <c r="AX887" s="12" t="s">
        <v>75</v>
      </c>
      <c r="AY887" s="231" t="s">
        <v>205</v>
      </c>
    </row>
    <row r="888" spans="2:51" s="12" customFormat="1" ht="13.5">
      <c r="B888" s="220"/>
      <c r="C888" s="221"/>
      <c r="D888" s="210" t="s">
        <v>255</v>
      </c>
      <c r="E888" s="232" t="s">
        <v>22</v>
      </c>
      <c r="F888" s="233" t="s">
        <v>22</v>
      </c>
      <c r="G888" s="221"/>
      <c r="H888" s="234">
        <v>0</v>
      </c>
      <c r="I888" s="226"/>
      <c r="J888" s="221"/>
      <c r="K888" s="221"/>
      <c r="L888" s="227"/>
      <c r="M888" s="228"/>
      <c r="N888" s="229"/>
      <c r="O888" s="229"/>
      <c r="P888" s="229"/>
      <c r="Q888" s="229"/>
      <c r="R888" s="229"/>
      <c r="S888" s="229"/>
      <c r="T888" s="230"/>
      <c r="AT888" s="231" t="s">
        <v>255</v>
      </c>
      <c r="AU888" s="231" t="s">
        <v>84</v>
      </c>
      <c r="AV888" s="12" t="s">
        <v>84</v>
      </c>
      <c r="AW888" s="12" t="s">
        <v>39</v>
      </c>
      <c r="AX888" s="12" t="s">
        <v>75</v>
      </c>
      <c r="AY888" s="231" t="s">
        <v>205</v>
      </c>
    </row>
    <row r="889" spans="2:51" s="12" customFormat="1" ht="13.5">
      <c r="B889" s="220"/>
      <c r="C889" s="221"/>
      <c r="D889" s="210" t="s">
        <v>255</v>
      </c>
      <c r="E889" s="232" t="s">
        <v>22</v>
      </c>
      <c r="F889" s="233" t="s">
        <v>22</v>
      </c>
      <c r="G889" s="221"/>
      <c r="H889" s="234">
        <v>0</v>
      </c>
      <c r="I889" s="226"/>
      <c r="J889" s="221"/>
      <c r="K889" s="221"/>
      <c r="L889" s="227"/>
      <c r="M889" s="228"/>
      <c r="N889" s="229"/>
      <c r="O889" s="229"/>
      <c r="P889" s="229"/>
      <c r="Q889" s="229"/>
      <c r="R889" s="229"/>
      <c r="S889" s="229"/>
      <c r="T889" s="230"/>
      <c r="AT889" s="231" t="s">
        <v>255</v>
      </c>
      <c r="AU889" s="231" t="s">
        <v>84</v>
      </c>
      <c r="AV889" s="12" t="s">
        <v>84</v>
      </c>
      <c r="AW889" s="12" t="s">
        <v>39</v>
      </c>
      <c r="AX889" s="12" t="s">
        <v>75</v>
      </c>
      <c r="AY889" s="231" t="s">
        <v>205</v>
      </c>
    </row>
    <row r="890" spans="2:51" s="12" customFormat="1" ht="13.5">
      <c r="B890" s="220"/>
      <c r="C890" s="221"/>
      <c r="D890" s="210" t="s">
        <v>255</v>
      </c>
      <c r="E890" s="232" t="s">
        <v>22</v>
      </c>
      <c r="F890" s="233" t="s">
        <v>22</v>
      </c>
      <c r="G890" s="221"/>
      <c r="H890" s="234">
        <v>0</v>
      </c>
      <c r="I890" s="226"/>
      <c r="J890" s="221"/>
      <c r="K890" s="221"/>
      <c r="L890" s="227"/>
      <c r="M890" s="228"/>
      <c r="N890" s="229"/>
      <c r="O890" s="229"/>
      <c r="P890" s="229"/>
      <c r="Q890" s="229"/>
      <c r="R890" s="229"/>
      <c r="S890" s="229"/>
      <c r="T890" s="230"/>
      <c r="AT890" s="231" t="s">
        <v>255</v>
      </c>
      <c r="AU890" s="231" t="s">
        <v>84</v>
      </c>
      <c r="AV890" s="12" t="s">
        <v>84</v>
      </c>
      <c r="AW890" s="12" t="s">
        <v>39</v>
      </c>
      <c r="AX890" s="12" t="s">
        <v>75</v>
      </c>
      <c r="AY890" s="231" t="s">
        <v>205</v>
      </c>
    </row>
    <row r="891" spans="2:51" s="12" customFormat="1" ht="13.5">
      <c r="B891" s="220"/>
      <c r="C891" s="221"/>
      <c r="D891" s="210" t="s">
        <v>255</v>
      </c>
      <c r="E891" s="232" t="s">
        <v>22</v>
      </c>
      <c r="F891" s="233" t="s">
        <v>22</v>
      </c>
      <c r="G891" s="221"/>
      <c r="H891" s="234">
        <v>0</v>
      </c>
      <c r="I891" s="226"/>
      <c r="J891" s="221"/>
      <c r="K891" s="221"/>
      <c r="L891" s="227"/>
      <c r="M891" s="228"/>
      <c r="N891" s="229"/>
      <c r="O891" s="229"/>
      <c r="P891" s="229"/>
      <c r="Q891" s="229"/>
      <c r="R891" s="229"/>
      <c r="S891" s="229"/>
      <c r="T891" s="230"/>
      <c r="AT891" s="231" t="s">
        <v>255</v>
      </c>
      <c r="AU891" s="231" t="s">
        <v>84</v>
      </c>
      <c r="AV891" s="12" t="s">
        <v>84</v>
      </c>
      <c r="AW891" s="12" t="s">
        <v>39</v>
      </c>
      <c r="AX891" s="12" t="s">
        <v>75</v>
      </c>
      <c r="AY891" s="231" t="s">
        <v>205</v>
      </c>
    </row>
    <row r="892" spans="2:51" s="12" customFormat="1" ht="13.5">
      <c r="B892" s="220"/>
      <c r="C892" s="221"/>
      <c r="D892" s="210" t="s">
        <v>255</v>
      </c>
      <c r="E892" s="232" t="s">
        <v>22</v>
      </c>
      <c r="F892" s="233" t="s">
        <v>22</v>
      </c>
      <c r="G892" s="221"/>
      <c r="H892" s="234">
        <v>0</v>
      </c>
      <c r="I892" s="226"/>
      <c r="J892" s="221"/>
      <c r="K892" s="221"/>
      <c r="L892" s="227"/>
      <c r="M892" s="228"/>
      <c r="N892" s="229"/>
      <c r="O892" s="229"/>
      <c r="P892" s="229"/>
      <c r="Q892" s="229"/>
      <c r="R892" s="229"/>
      <c r="S892" s="229"/>
      <c r="T892" s="230"/>
      <c r="AT892" s="231" t="s">
        <v>255</v>
      </c>
      <c r="AU892" s="231" t="s">
        <v>84</v>
      </c>
      <c r="AV892" s="12" t="s">
        <v>84</v>
      </c>
      <c r="AW892" s="12" t="s">
        <v>39</v>
      </c>
      <c r="AX892" s="12" t="s">
        <v>75</v>
      </c>
      <c r="AY892" s="231" t="s">
        <v>205</v>
      </c>
    </row>
    <row r="893" spans="2:51" s="12" customFormat="1" ht="13.5">
      <c r="B893" s="220"/>
      <c r="C893" s="221"/>
      <c r="D893" s="210" t="s">
        <v>255</v>
      </c>
      <c r="E893" s="232" t="s">
        <v>22</v>
      </c>
      <c r="F893" s="233" t="s">
        <v>22</v>
      </c>
      <c r="G893" s="221"/>
      <c r="H893" s="234">
        <v>0</v>
      </c>
      <c r="I893" s="226"/>
      <c r="J893" s="221"/>
      <c r="K893" s="221"/>
      <c r="L893" s="227"/>
      <c r="M893" s="228"/>
      <c r="N893" s="229"/>
      <c r="O893" s="229"/>
      <c r="P893" s="229"/>
      <c r="Q893" s="229"/>
      <c r="R893" s="229"/>
      <c r="S893" s="229"/>
      <c r="T893" s="230"/>
      <c r="AT893" s="231" t="s">
        <v>255</v>
      </c>
      <c r="AU893" s="231" t="s">
        <v>84</v>
      </c>
      <c r="AV893" s="12" t="s">
        <v>84</v>
      </c>
      <c r="AW893" s="12" t="s">
        <v>39</v>
      </c>
      <c r="AX893" s="12" t="s">
        <v>75</v>
      </c>
      <c r="AY893" s="231" t="s">
        <v>205</v>
      </c>
    </row>
    <row r="894" spans="2:51" s="12" customFormat="1" ht="13.5">
      <c r="B894" s="220"/>
      <c r="C894" s="221"/>
      <c r="D894" s="210" t="s">
        <v>255</v>
      </c>
      <c r="E894" s="232" t="s">
        <v>22</v>
      </c>
      <c r="F894" s="233" t="s">
        <v>22</v>
      </c>
      <c r="G894" s="221"/>
      <c r="H894" s="234">
        <v>0</v>
      </c>
      <c r="I894" s="226"/>
      <c r="J894" s="221"/>
      <c r="K894" s="221"/>
      <c r="L894" s="227"/>
      <c r="M894" s="228"/>
      <c r="N894" s="229"/>
      <c r="O894" s="229"/>
      <c r="P894" s="229"/>
      <c r="Q894" s="229"/>
      <c r="R894" s="229"/>
      <c r="S894" s="229"/>
      <c r="T894" s="230"/>
      <c r="AT894" s="231" t="s">
        <v>255</v>
      </c>
      <c r="AU894" s="231" t="s">
        <v>84</v>
      </c>
      <c r="AV894" s="12" t="s">
        <v>84</v>
      </c>
      <c r="AW894" s="12" t="s">
        <v>39</v>
      </c>
      <c r="AX894" s="12" t="s">
        <v>75</v>
      </c>
      <c r="AY894" s="231" t="s">
        <v>205</v>
      </c>
    </row>
    <row r="895" spans="2:51" s="12" customFormat="1" ht="13.5">
      <c r="B895" s="220"/>
      <c r="C895" s="221"/>
      <c r="D895" s="222" t="s">
        <v>255</v>
      </c>
      <c r="E895" s="223" t="s">
        <v>22</v>
      </c>
      <c r="F895" s="224" t="s">
        <v>2031</v>
      </c>
      <c r="G895" s="221"/>
      <c r="H895" s="225">
        <v>25.6</v>
      </c>
      <c r="I895" s="226"/>
      <c r="J895" s="221"/>
      <c r="K895" s="221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255</v>
      </c>
      <c r="AU895" s="231" t="s">
        <v>84</v>
      </c>
      <c r="AV895" s="12" t="s">
        <v>84</v>
      </c>
      <c r="AW895" s="12" t="s">
        <v>39</v>
      </c>
      <c r="AX895" s="12" t="s">
        <v>24</v>
      </c>
      <c r="AY895" s="231" t="s">
        <v>205</v>
      </c>
    </row>
    <row r="896" spans="2:65" s="1" customFormat="1" ht="22.5" customHeight="1">
      <c r="B896" s="40"/>
      <c r="C896" s="192" t="s">
        <v>2032</v>
      </c>
      <c r="D896" s="192" t="s">
        <v>208</v>
      </c>
      <c r="E896" s="193" t="s">
        <v>2033</v>
      </c>
      <c r="F896" s="194" t="s">
        <v>2034</v>
      </c>
      <c r="G896" s="195" t="s">
        <v>1990</v>
      </c>
      <c r="H896" s="196">
        <v>11.197</v>
      </c>
      <c r="I896" s="197"/>
      <c r="J896" s="198">
        <f>ROUND(I896*H896,2)</f>
        <v>0</v>
      </c>
      <c r="K896" s="194" t="s">
        <v>22</v>
      </c>
      <c r="L896" s="60"/>
      <c r="M896" s="199" t="s">
        <v>22</v>
      </c>
      <c r="N896" s="205" t="s">
        <v>46</v>
      </c>
      <c r="O896" s="41"/>
      <c r="P896" s="206">
        <f>O896*H896</f>
        <v>0</v>
      </c>
      <c r="Q896" s="206">
        <v>0</v>
      </c>
      <c r="R896" s="206">
        <f>Q896*H896</f>
        <v>0</v>
      </c>
      <c r="S896" s="206">
        <v>0</v>
      </c>
      <c r="T896" s="207">
        <f>S896*H896</f>
        <v>0</v>
      </c>
      <c r="AR896" s="23" t="s">
        <v>253</v>
      </c>
      <c r="AT896" s="23" t="s">
        <v>208</v>
      </c>
      <c r="AU896" s="23" t="s">
        <v>84</v>
      </c>
      <c r="AY896" s="23" t="s">
        <v>205</v>
      </c>
      <c r="BE896" s="204">
        <f>IF(N896="základní",J896,0)</f>
        <v>0</v>
      </c>
      <c r="BF896" s="204">
        <f>IF(N896="snížená",J896,0)</f>
        <v>0</v>
      </c>
      <c r="BG896" s="204">
        <f>IF(N896="zákl. přenesená",J896,0)</f>
        <v>0</v>
      </c>
      <c r="BH896" s="204">
        <f>IF(N896="sníž. přenesená",J896,0)</f>
        <v>0</v>
      </c>
      <c r="BI896" s="204">
        <f>IF(N896="nulová",J896,0)</f>
        <v>0</v>
      </c>
      <c r="BJ896" s="23" t="s">
        <v>24</v>
      </c>
      <c r="BK896" s="204">
        <f>ROUND(I896*H896,2)</f>
        <v>0</v>
      </c>
      <c r="BL896" s="23" t="s">
        <v>253</v>
      </c>
      <c r="BM896" s="23" t="s">
        <v>2035</v>
      </c>
    </row>
    <row r="897" spans="2:51" s="12" customFormat="1" ht="13.5">
      <c r="B897" s="220"/>
      <c r="C897" s="221"/>
      <c r="D897" s="222" t="s">
        <v>255</v>
      </c>
      <c r="E897" s="223" t="s">
        <v>22</v>
      </c>
      <c r="F897" s="224" t="s">
        <v>2036</v>
      </c>
      <c r="G897" s="221"/>
      <c r="H897" s="225">
        <v>11.197</v>
      </c>
      <c r="I897" s="226"/>
      <c r="J897" s="221"/>
      <c r="K897" s="221"/>
      <c r="L897" s="227"/>
      <c r="M897" s="228"/>
      <c r="N897" s="229"/>
      <c r="O897" s="229"/>
      <c r="P897" s="229"/>
      <c r="Q897" s="229"/>
      <c r="R897" s="229"/>
      <c r="S897" s="229"/>
      <c r="T897" s="230"/>
      <c r="AT897" s="231" t="s">
        <v>255</v>
      </c>
      <c r="AU897" s="231" t="s">
        <v>84</v>
      </c>
      <c r="AV897" s="12" t="s">
        <v>84</v>
      </c>
      <c r="AW897" s="12" t="s">
        <v>39</v>
      </c>
      <c r="AX897" s="12" t="s">
        <v>24</v>
      </c>
      <c r="AY897" s="231" t="s">
        <v>205</v>
      </c>
    </row>
    <row r="898" spans="2:65" s="1" customFormat="1" ht="22.5" customHeight="1">
      <c r="B898" s="40"/>
      <c r="C898" s="192" t="s">
        <v>2037</v>
      </c>
      <c r="D898" s="192" t="s">
        <v>208</v>
      </c>
      <c r="E898" s="193" t="s">
        <v>2038</v>
      </c>
      <c r="F898" s="194" t="s">
        <v>2039</v>
      </c>
      <c r="G898" s="195" t="s">
        <v>494</v>
      </c>
      <c r="H898" s="196">
        <v>43.724</v>
      </c>
      <c r="I898" s="197"/>
      <c r="J898" s="198">
        <f>ROUND(I898*H898,2)</f>
        <v>0</v>
      </c>
      <c r="K898" s="194" t="s">
        <v>22</v>
      </c>
      <c r="L898" s="60"/>
      <c r="M898" s="199" t="s">
        <v>22</v>
      </c>
      <c r="N898" s="205" t="s">
        <v>46</v>
      </c>
      <c r="O898" s="41"/>
      <c r="P898" s="206">
        <f>O898*H898</f>
        <v>0</v>
      </c>
      <c r="Q898" s="206">
        <v>0</v>
      </c>
      <c r="R898" s="206">
        <f>Q898*H898</f>
        <v>0</v>
      </c>
      <c r="S898" s="206">
        <v>0</v>
      </c>
      <c r="T898" s="207">
        <f>S898*H898</f>
        <v>0</v>
      </c>
      <c r="AR898" s="23" t="s">
        <v>253</v>
      </c>
      <c r="AT898" s="23" t="s">
        <v>208</v>
      </c>
      <c r="AU898" s="23" t="s">
        <v>84</v>
      </c>
      <c r="AY898" s="23" t="s">
        <v>205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23" t="s">
        <v>24</v>
      </c>
      <c r="BK898" s="204">
        <f>ROUND(I898*H898,2)</f>
        <v>0</v>
      </c>
      <c r="BL898" s="23" t="s">
        <v>253</v>
      </c>
      <c r="BM898" s="23" t="s">
        <v>2040</v>
      </c>
    </row>
    <row r="899" spans="2:51" s="12" customFormat="1" ht="13.5">
      <c r="B899" s="220"/>
      <c r="C899" s="221"/>
      <c r="D899" s="222" t="s">
        <v>255</v>
      </c>
      <c r="E899" s="223" t="s">
        <v>22</v>
      </c>
      <c r="F899" s="224" t="s">
        <v>2041</v>
      </c>
      <c r="G899" s="221"/>
      <c r="H899" s="225">
        <v>43.724</v>
      </c>
      <c r="I899" s="226"/>
      <c r="J899" s="221"/>
      <c r="K899" s="221"/>
      <c r="L899" s="227"/>
      <c r="M899" s="228"/>
      <c r="N899" s="229"/>
      <c r="O899" s="229"/>
      <c r="P899" s="229"/>
      <c r="Q899" s="229"/>
      <c r="R899" s="229"/>
      <c r="S899" s="229"/>
      <c r="T899" s="230"/>
      <c r="AT899" s="231" t="s">
        <v>255</v>
      </c>
      <c r="AU899" s="231" t="s">
        <v>84</v>
      </c>
      <c r="AV899" s="12" t="s">
        <v>84</v>
      </c>
      <c r="AW899" s="12" t="s">
        <v>39</v>
      </c>
      <c r="AX899" s="12" t="s">
        <v>24</v>
      </c>
      <c r="AY899" s="231" t="s">
        <v>205</v>
      </c>
    </row>
    <row r="900" spans="2:65" s="1" customFormat="1" ht="22.5" customHeight="1">
      <c r="B900" s="40"/>
      <c r="C900" s="192" t="s">
        <v>2042</v>
      </c>
      <c r="D900" s="192" t="s">
        <v>208</v>
      </c>
      <c r="E900" s="193" t="s">
        <v>2043</v>
      </c>
      <c r="F900" s="194" t="s">
        <v>2044</v>
      </c>
      <c r="G900" s="195" t="s">
        <v>494</v>
      </c>
      <c r="H900" s="196">
        <v>9.09</v>
      </c>
      <c r="I900" s="197"/>
      <c r="J900" s="198">
        <f>ROUND(I900*H900,2)</f>
        <v>0</v>
      </c>
      <c r="K900" s="194" t="s">
        <v>22</v>
      </c>
      <c r="L900" s="60"/>
      <c r="M900" s="199" t="s">
        <v>22</v>
      </c>
      <c r="N900" s="205" t="s">
        <v>46</v>
      </c>
      <c r="O900" s="41"/>
      <c r="P900" s="206">
        <f>O900*H900</f>
        <v>0</v>
      </c>
      <c r="Q900" s="206">
        <v>0</v>
      </c>
      <c r="R900" s="206">
        <f>Q900*H900</f>
        <v>0</v>
      </c>
      <c r="S900" s="206">
        <v>0</v>
      </c>
      <c r="T900" s="207">
        <f>S900*H900</f>
        <v>0</v>
      </c>
      <c r="AR900" s="23" t="s">
        <v>253</v>
      </c>
      <c r="AT900" s="23" t="s">
        <v>208</v>
      </c>
      <c r="AU900" s="23" t="s">
        <v>84</v>
      </c>
      <c r="AY900" s="23" t="s">
        <v>205</v>
      </c>
      <c r="BE900" s="204">
        <f>IF(N900="základní",J900,0)</f>
        <v>0</v>
      </c>
      <c r="BF900" s="204">
        <f>IF(N900="snížená",J900,0)</f>
        <v>0</v>
      </c>
      <c r="BG900" s="204">
        <f>IF(N900="zákl. přenesená",J900,0)</f>
        <v>0</v>
      </c>
      <c r="BH900" s="204">
        <f>IF(N900="sníž. přenesená",J900,0)</f>
        <v>0</v>
      </c>
      <c r="BI900" s="204">
        <f>IF(N900="nulová",J900,0)</f>
        <v>0</v>
      </c>
      <c r="BJ900" s="23" t="s">
        <v>24</v>
      </c>
      <c r="BK900" s="204">
        <f>ROUND(I900*H900,2)</f>
        <v>0</v>
      </c>
      <c r="BL900" s="23" t="s">
        <v>253</v>
      </c>
      <c r="BM900" s="23" t="s">
        <v>2045</v>
      </c>
    </row>
    <row r="901" spans="2:51" s="12" customFormat="1" ht="13.5">
      <c r="B901" s="220"/>
      <c r="C901" s="221"/>
      <c r="D901" s="222" t="s">
        <v>255</v>
      </c>
      <c r="E901" s="223" t="s">
        <v>22</v>
      </c>
      <c r="F901" s="224" t="s">
        <v>2046</v>
      </c>
      <c r="G901" s="221"/>
      <c r="H901" s="225">
        <v>9.09</v>
      </c>
      <c r="I901" s="226"/>
      <c r="J901" s="221"/>
      <c r="K901" s="221"/>
      <c r="L901" s="227"/>
      <c r="M901" s="228"/>
      <c r="N901" s="229"/>
      <c r="O901" s="229"/>
      <c r="P901" s="229"/>
      <c r="Q901" s="229"/>
      <c r="R901" s="229"/>
      <c r="S901" s="229"/>
      <c r="T901" s="230"/>
      <c r="AT901" s="231" t="s">
        <v>255</v>
      </c>
      <c r="AU901" s="231" t="s">
        <v>84</v>
      </c>
      <c r="AV901" s="12" t="s">
        <v>84</v>
      </c>
      <c r="AW901" s="12" t="s">
        <v>39</v>
      </c>
      <c r="AX901" s="12" t="s">
        <v>24</v>
      </c>
      <c r="AY901" s="231" t="s">
        <v>205</v>
      </c>
    </row>
    <row r="902" spans="2:65" s="1" customFormat="1" ht="22.5" customHeight="1">
      <c r="B902" s="40"/>
      <c r="C902" s="192" t="s">
        <v>2047</v>
      </c>
      <c r="D902" s="192" t="s">
        <v>208</v>
      </c>
      <c r="E902" s="193" t="s">
        <v>2048</v>
      </c>
      <c r="F902" s="194" t="s">
        <v>2049</v>
      </c>
      <c r="G902" s="195" t="s">
        <v>494</v>
      </c>
      <c r="H902" s="196">
        <v>50.455</v>
      </c>
      <c r="I902" s="197"/>
      <c r="J902" s="198">
        <f>ROUND(I902*H902,2)</f>
        <v>0</v>
      </c>
      <c r="K902" s="194" t="s">
        <v>22</v>
      </c>
      <c r="L902" s="60"/>
      <c r="M902" s="199" t="s">
        <v>22</v>
      </c>
      <c r="N902" s="205" t="s">
        <v>46</v>
      </c>
      <c r="O902" s="41"/>
      <c r="P902" s="206">
        <f>O902*H902</f>
        <v>0</v>
      </c>
      <c r="Q902" s="206">
        <v>0</v>
      </c>
      <c r="R902" s="206">
        <f>Q902*H902</f>
        <v>0</v>
      </c>
      <c r="S902" s="206">
        <v>0</v>
      </c>
      <c r="T902" s="207">
        <f>S902*H902</f>
        <v>0</v>
      </c>
      <c r="AR902" s="23" t="s">
        <v>253</v>
      </c>
      <c r="AT902" s="23" t="s">
        <v>208</v>
      </c>
      <c r="AU902" s="23" t="s">
        <v>84</v>
      </c>
      <c r="AY902" s="23" t="s">
        <v>205</v>
      </c>
      <c r="BE902" s="204">
        <f>IF(N902="základní",J902,0)</f>
        <v>0</v>
      </c>
      <c r="BF902" s="204">
        <f>IF(N902="snížená",J902,0)</f>
        <v>0</v>
      </c>
      <c r="BG902" s="204">
        <f>IF(N902="zákl. přenesená",J902,0)</f>
        <v>0</v>
      </c>
      <c r="BH902" s="204">
        <f>IF(N902="sníž. přenesená",J902,0)</f>
        <v>0</v>
      </c>
      <c r="BI902" s="204">
        <f>IF(N902="nulová",J902,0)</f>
        <v>0</v>
      </c>
      <c r="BJ902" s="23" t="s">
        <v>24</v>
      </c>
      <c r="BK902" s="204">
        <f>ROUND(I902*H902,2)</f>
        <v>0</v>
      </c>
      <c r="BL902" s="23" t="s">
        <v>253</v>
      </c>
      <c r="BM902" s="23" t="s">
        <v>2050</v>
      </c>
    </row>
    <row r="903" spans="2:51" s="12" customFormat="1" ht="13.5">
      <c r="B903" s="220"/>
      <c r="C903" s="221"/>
      <c r="D903" s="222" t="s">
        <v>255</v>
      </c>
      <c r="E903" s="223" t="s">
        <v>22</v>
      </c>
      <c r="F903" s="224" t="s">
        <v>2051</v>
      </c>
      <c r="G903" s="221"/>
      <c r="H903" s="225">
        <v>50.455</v>
      </c>
      <c r="I903" s="226"/>
      <c r="J903" s="221"/>
      <c r="K903" s="221"/>
      <c r="L903" s="227"/>
      <c r="M903" s="228"/>
      <c r="N903" s="229"/>
      <c r="O903" s="229"/>
      <c r="P903" s="229"/>
      <c r="Q903" s="229"/>
      <c r="R903" s="229"/>
      <c r="S903" s="229"/>
      <c r="T903" s="230"/>
      <c r="AT903" s="231" t="s">
        <v>255</v>
      </c>
      <c r="AU903" s="231" t="s">
        <v>84</v>
      </c>
      <c r="AV903" s="12" t="s">
        <v>84</v>
      </c>
      <c r="AW903" s="12" t="s">
        <v>39</v>
      </c>
      <c r="AX903" s="12" t="s">
        <v>24</v>
      </c>
      <c r="AY903" s="231" t="s">
        <v>205</v>
      </c>
    </row>
    <row r="904" spans="2:65" s="1" customFormat="1" ht="22.5" customHeight="1">
      <c r="B904" s="40"/>
      <c r="C904" s="192" t="s">
        <v>2052</v>
      </c>
      <c r="D904" s="192" t="s">
        <v>208</v>
      </c>
      <c r="E904" s="193" t="s">
        <v>2053</v>
      </c>
      <c r="F904" s="194" t="s">
        <v>2054</v>
      </c>
      <c r="G904" s="195" t="s">
        <v>494</v>
      </c>
      <c r="H904" s="196">
        <v>19.17</v>
      </c>
      <c r="I904" s="197"/>
      <c r="J904" s="198">
        <f>ROUND(I904*H904,2)</f>
        <v>0</v>
      </c>
      <c r="K904" s="194" t="s">
        <v>22</v>
      </c>
      <c r="L904" s="60"/>
      <c r="M904" s="199" t="s">
        <v>22</v>
      </c>
      <c r="N904" s="205" t="s">
        <v>46</v>
      </c>
      <c r="O904" s="41"/>
      <c r="P904" s="206">
        <f>O904*H904</f>
        <v>0</v>
      </c>
      <c r="Q904" s="206">
        <v>0</v>
      </c>
      <c r="R904" s="206">
        <f>Q904*H904</f>
        <v>0</v>
      </c>
      <c r="S904" s="206">
        <v>0</v>
      </c>
      <c r="T904" s="207">
        <f>S904*H904</f>
        <v>0</v>
      </c>
      <c r="AR904" s="23" t="s">
        <v>253</v>
      </c>
      <c r="AT904" s="23" t="s">
        <v>208</v>
      </c>
      <c r="AU904" s="23" t="s">
        <v>84</v>
      </c>
      <c r="AY904" s="23" t="s">
        <v>205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23" t="s">
        <v>24</v>
      </c>
      <c r="BK904" s="204">
        <f>ROUND(I904*H904,2)</f>
        <v>0</v>
      </c>
      <c r="BL904" s="23" t="s">
        <v>253</v>
      </c>
      <c r="BM904" s="23" t="s">
        <v>2055</v>
      </c>
    </row>
    <row r="905" spans="2:51" s="12" customFormat="1" ht="13.5">
      <c r="B905" s="220"/>
      <c r="C905" s="221"/>
      <c r="D905" s="222" t="s">
        <v>255</v>
      </c>
      <c r="E905" s="223" t="s">
        <v>22</v>
      </c>
      <c r="F905" s="224" t="s">
        <v>2056</v>
      </c>
      <c r="G905" s="221"/>
      <c r="H905" s="225">
        <v>19.17</v>
      </c>
      <c r="I905" s="226"/>
      <c r="J905" s="221"/>
      <c r="K905" s="221"/>
      <c r="L905" s="227"/>
      <c r="M905" s="228"/>
      <c r="N905" s="229"/>
      <c r="O905" s="229"/>
      <c r="P905" s="229"/>
      <c r="Q905" s="229"/>
      <c r="R905" s="229"/>
      <c r="S905" s="229"/>
      <c r="T905" s="230"/>
      <c r="AT905" s="231" t="s">
        <v>255</v>
      </c>
      <c r="AU905" s="231" t="s">
        <v>84</v>
      </c>
      <c r="AV905" s="12" t="s">
        <v>84</v>
      </c>
      <c r="AW905" s="12" t="s">
        <v>39</v>
      </c>
      <c r="AX905" s="12" t="s">
        <v>24</v>
      </c>
      <c r="AY905" s="231" t="s">
        <v>205</v>
      </c>
    </row>
    <row r="906" spans="2:65" s="1" customFormat="1" ht="22.5" customHeight="1">
      <c r="B906" s="40"/>
      <c r="C906" s="192" t="s">
        <v>2057</v>
      </c>
      <c r="D906" s="192" t="s">
        <v>208</v>
      </c>
      <c r="E906" s="193" t="s">
        <v>2058</v>
      </c>
      <c r="F906" s="194" t="s">
        <v>2059</v>
      </c>
      <c r="G906" s="195" t="s">
        <v>252</v>
      </c>
      <c r="H906" s="196">
        <v>15</v>
      </c>
      <c r="I906" s="197"/>
      <c r="J906" s="198">
        <f>ROUND(I906*H906,2)</f>
        <v>0</v>
      </c>
      <c r="K906" s="194" t="s">
        <v>22</v>
      </c>
      <c r="L906" s="60"/>
      <c r="M906" s="199" t="s">
        <v>22</v>
      </c>
      <c r="N906" s="205" t="s">
        <v>46</v>
      </c>
      <c r="O906" s="41"/>
      <c r="P906" s="206">
        <f>O906*H906</f>
        <v>0</v>
      </c>
      <c r="Q906" s="206">
        <v>0</v>
      </c>
      <c r="R906" s="206">
        <f>Q906*H906</f>
        <v>0</v>
      </c>
      <c r="S906" s="206">
        <v>0</v>
      </c>
      <c r="T906" s="207">
        <f>S906*H906</f>
        <v>0</v>
      </c>
      <c r="AR906" s="23" t="s">
        <v>253</v>
      </c>
      <c r="AT906" s="23" t="s">
        <v>208</v>
      </c>
      <c r="AU906" s="23" t="s">
        <v>84</v>
      </c>
      <c r="AY906" s="23" t="s">
        <v>205</v>
      </c>
      <c r="BE906" s="204">
        <f>IF(N906="základní",J906,0)</f>
        <v>0</v>
      </c>
      <c r="BF906" s="204">
        <f>IF(N906="snížená",J906,0)</f>
        <v>0</v>
      </c>
      <c r="BG906" s="204">
        <f>IF(N906="zákl. přenesená",J906,0)</f>
        <v>0</v>
      </c>
      <c r="BH906" s="204">
        <f>IF(N906="sníž. přenesená",J906,0)</f>
        <v>0</v>
      </c>
      <c r="BI906" s="204">
        <f>IF(N906="nulová",J906,0)</f>
        <v>0</v>
      </c>
      <c r="BJ906" s="23" t="s">
        <v>24</v>
      </c>
      <c r="BK906" s="204">
        <f>ROUND(I906*H906,2)</f>
        <v>0</v>
      </c>
      <c r="BL906" s="23" t="s">
        <v>253</v>
      </c>
      <c r="BM906" s="23" t="s">
        <v>2060</v>
      </c>
    </row>
    <row r="907" spans="2:51" s="12" customFormat="1" ht="13.5">
      <c r="B907" s="220"/>
      <c r="C907" s="221"/>
      <c r="D907" s="222" t="s">
        <v>255</v>
      </c>
      <c r="E907" s="223" t="s">
        <v>22</v>
      </c>
      <c r="F907" s="224" t="s">
        <v>2061</v>
      </c>
      <c r="G907" s="221"/>
      <c r="H907" s="225">
        <v>15</v>
      </c>
      <c r="I907" s="226"/>
      <c r="J907" s="221"/>
      <c r="K907" s="221"/>
      <c r="L907" s="227"/>
      <c r="M907" s="228"/>
      <c r="N907" s="229"/>
      <c r="O907" s="229"/>
      <c r="P907" s="229"/>
      <c r="Q907" s="229"/>
      <c r="R907" s="229"/>
      <c r="S907" s="229"/>
      <c r="T907" s="230"/>
      <c r="AT907" s="231" t="s">
        <v>255</v>
      </c>
      <c r="AU907" s="231" t="s">
        <v>84</v>
      </c>
      <c r="AV907" s="12" t="s">
        <v>84</v>
      </c>
      <c r="AW907" s="12" t="s">
        <v>39</v>
      </c>
      <c r="AX907" s="12" t="s">
        <v>24</v>
      </c>
      <c r="AY907" s="231" t="s">
        <v>205</v>
      </c>
    </row>
    <row r="908" spans="2:65" s="1" customFormat="1" ht="22.5" customHeight="1">
      <c r="B908" s="40"/>
      <c r="C908" s="192" t="s">
        <v>2062</v>
      </c>
      <c r="D908" s="192" t="s">
        <v>208</v>
      </c>
      <c r="E908" s="193" t="s">
        <v>2063</v>
      </c>
      <c r="F908" s="194" t="s">
        <v>2064</v>
      </c>
      <c r="G908" s="195" t="s">
        <v>252</v>
      </c>
      <c r="H908" s="196">
        <v>1</v>
      </c>
      <c r="I908" s="197"/>
      <c r="J908" s="198">
        <f>ROUND(I908*H908,2)</f>
        <v>0</v>
      </c>
      <c r="K908" s="194" t="s">
        <v>22</v>
      </c>
      <c r="L908" s="60"/>
      <c r="M908" s="199" t="s">
        <v>22</v>
      </c>
      <c r="N908" s="205" t="s">
        <v>46</v>
      </c>
      <c r="O908" s="41"/>
      <c r="P908" s="206">
        <f>O908*H908</f>
        <v>0</v>
      </c>
      <c r="Q908" s="206">
        <v>0</v>
      </c>
      <c r="R908" s="206">
        <f>Q908*H908</f>
        <v>0</v>
      </c>
      <c r="S908" s="206">
        <v>0</v>
      </c>
      <c r="T908" s="207">
        <f>S908*H908</f>
        <v>0</v>
      </c>
      <c r="AR908" s="23" t="s">
        <v>253</v>
      </c>
      <c r="AT908" s="23" t="s">
        <v>208</v>
      </c>
      <c r="AU908" s="23" t="s">
        <v>84</v>
      </c>
      <c r="AY908" s="23" t="s">
        <v>205</v>
      </c>
      <c r="BE908" s="204">
        <f>IF(N908="základní",J908,0)</f>
        <v>0</v>
      </c>
      <c r="BF908" s="204">
        <f>IF(N908="snížená",J908,0)</f>
        <v>0</v>
      </c>
      <c r="BG908" s="204">
        <f>IF(N908="zákl. přenesená",J908,0)</f>
        <v>0</v>
      </c>
      <c r="BH908" s="204">
        <f>IF(N908="sníž. přenesená",J908,0)</f>
        <v>0</v>
      </c>
      <c r="BI908" s="204">
        <f>IF(N908="nulová",J908,0)</f>
        <v>0</v>
      </c>
      <c r="BJ908" s="23" t="s">
        <v>24</v>
      </c>
      <c r="BK908" s="204">
        <f>ROUND(I908*H908,2)</f>
        <v>0</v>
      </c>
      <c r="BL908" s="23" t="s">
        <v>253</v>
      </c>
      <c r="BM908" s="23" t="s">
        <v>2065</v>
      </c>
    </row>
    <row r="909" spans="2:51" s="12" customFormat="1" ht="13.5">
      <c r="B909" s="220"/>
      <c r="C909" s="221"/>
      <c r="D909" s="222" t="s">
        <v>255</v>
      </c>
      <c r="E909" s="223" t="s">
        <v>22</v>
      </c>
      <c r="F909" s="224" t="s">
        <v>2066</v>
      </c>
      <c r="G909" s="221"/>
      <c r="H909" s="225">
        <v>1</v>
      </c>
      <c r="I909" s="226"/>
      <c r="J909" s="221"/>
      <c r="K909" s="221"/>
      <c r="L909" s="227"/>
      <c r="M909" s="228"/>
      <c r="N909" s="229"/>
      <c r="O909" s="229"/>
      <c r="P909" s="229"/>
      <c r="Q909" s="229"/>
      <c r="R909" s="229"/>
      <c r="S909" s="229"/>
      <c r="T909" s="230"/>
      <c r="AT909" s="231" t="s">
        <v>255</v>
      </c>
      <c r="AU909" s="231" t="s">
        <v>84</v>
      </c>
      <c r="AV909" s="12" t="s">
        <v>84</v>
      </c>
      <c r="AW909" s="12" t="s">
        <v>39</v>
      </c>
      <c r="AX909" s="12" t="s">
        <v>24</v>
      </c>
      <c r="AY909" s="231" t="s">
        <v>205</v>
      </c>
    </row>
    <row r="910" spans="2:65" s="1" customFormat="1" ht="22.5" customHeight="1">
      <c r="B910" s="40"/>
      <c r="C910" s="192" t="s">
        <v>2067</v>
      </c>
      <c r="D910" s="192" t="s">
        <v>208</v>
      </c>
      <c r="E910" s="193" t="s">
        <v>2068</v>
      </c>
      <c r="F910" s="194" t="s">
        <v>2069</v>
      </c>
      <c r="G910" s="195" t="s">
        <v>1764</v>
      </c>
      <c r="H910" s="196">
        <v>35</v>
      </c>
      <c r="I910" s="197"/>
      <c r="J910" s="198">
        <f>ROUND(I910*H910,2)</f>
        <v>0</v>
      </c>
      <c r="K910" s="194" t="s">
        <v>22</v>
      </c>
      <c r="L910" s="60"/>
      <c r="M910" s="199" t="s">
        <v>22</v>
      </c>
      <c r="N910" s="205" t="s">
        <v>46</v>
      </c>
      <c r="O910" s="41"/>
      <c r="P910" s="206">
        <f>O910*H910</f>
        <v>0</v>
      </c>
      <c r="Q910" s="206">
        <v>0</v>
      </c>
      <c r="R910" s="206">
        <f>Q910*H910</f>
        <v>0</v>
      </c>
      <c r="S910" s="206">
        <v>0</v>
      </c>
      <c r="T910" s="207">
        <f>S910*H910</f>
        <v>0</v>
      </c>
      <c r="AR910" s="23" t="s">
        <v>253</v>
      </c>
      <c r="AT910" s="23" t="s">
        <v>208</v>
      </c>
      <c r="AU910" s="23" t="s">
        <v>84</v>
      </c>
      <c r="AY910" s="23" t="s">
        <v>205</v>
      </c>
      <c r="BE910" s="204">
        <f>IF(N910="základní",J910,0)</f>
        <v>0</v>
      </c>
      <c r="BF910" s="204">
        <f>IF(N910="snížená",J910,0)</f>
        <v>0</v>
      </c>
      <c r="BG910" s="204">
        <f>IF(N910="zákl. přenesená",J910,0)</f>
        <v>0</v>
      </c>
      <c r="BH910" s="204">
        <f>IF(N910="sníž. přenesená",J910,0)</f>
        <v>0</v>
      </c>
      <c r="BI910" s="204">
        <f>IF(N910="nulová",J910,0)</f>
        <v>0</v>
      </c>
      <c r="BJ910" s="23" t="s">
        <v>24</v>
      </c>
      <c r="BK910" s="204">
        <f>ROUND(I910*H910,2)</f>
        <v>0</v>
      </c>
      <c r="BL910" s="23" t="s">
        <v>253</v>
      </c>
      <c r="BM910" s="23" t="s">
        <v>2070</v>
      </c>
    </row>
    <row r="911" spans="2:51" s="12" customFormat="1" ht="13.5">
      <c r="B911" s="220"/>
      <c r="C911" s="221"/>
      <c r="D911" s="222" t="s">
        <v>255</v>
      </c>
      <c r="E911" s="223" t="s">
        <v>22</v>
      </c>
      <c r="F911" s="224" t="s">
        <v>2071</v>
      </c>
      <c r="G911" s="221"/>
      <c r="H911" s="225">
        <v>35</v>
      </c>
      <c r="I911" s="226"/>
      <c r="J911" s="221"/>
      <c r="K911" s="221"/>
      <c r="L911" s="227"/>
      <c r="M911" s="228"/>
      <c r="N911" s="229"/>
      <c r="O911" s="229"/>
      <c r="P911" s="229"/>
      <c r="Q911" s="229"/>
      <c r="R911" s="229"/>
      <c r="S911" s="229"/>
      <c r="T911" s="230"/>
      <c r="AT911" s="231" t="s">
        <v>255</v>
      </c>
      <c r="AU911" s="231" t="s">
        <v>84</v>
      </c>
      <c r="AV911" s="12" t="s">
        <v>84</v>
      </c>
      <c r="AW911" s="12" t="s">
        <v>39</v>
      </c>
      <c r="AX911" s="12" t="s">
        <v>24</v>
      </c>
      <c r="AY911" s="231" t="s">
        <v>205</v>
      </c>
    </row>
    <row r="912" spans="2:65" s="1" customFormat="1" ht="22.5" customHeight="1">
      <c r="B912" s="40"/>
      <c r="C912" s="192" t="s">
        <v>2072</v>
      </c>
      <c r="D912" s="192" t="s">
        <v>208</v>
      </c>
      <c r="E912" s="193" t="s">
        <v>2073</v>
      </c>
      <c r="F912" s="194" t="s">
        <v>2074</v>
      </c>
      <c r="G912" s="195" t="s">
        <v>494</v>
      </c>
      <c r="H912" s="196">
        <v>76.064</v>
      </c>
      <c r="I912" s="197"/>
      <c r="J912" s="198">
        <f>ROUND(I912*H912,2)</f>
        <v>0</v>
      </c>
      <c r="K912" s="194" t="s">
        <v>22</v>
      </c>
      <c r="L912" s="60"/>
      <c r="M912" s="199" t="s">
        <v>22</v>
      </c>
      <c r="N912" s="205" t="s">
        <v>46</v>
      </c>
      <c r="O912" s="41"/>
      <c r="P912" s="206">
        <f>O912*H912</f>
        <v>0</v>
      </c>
      <c r="Q912" s="206">
        <v>0</v>
      </c>
      <c r="R912" s="206">
        <f>Q912*H912</f>
        <v>0</v>
      </c>
      <c r="S912" s="206">
        <v>0</v>
      </c>
      <c r="T912" s="207">
        <f>S912*H912</f>
        <v>0</v>
      </c>
      <c r="AR912" s="23" t="s">
        <v>253</v>
      </c>
      <c r="AT912" s="23" t="s">
        <v>208</v>
      </c>
      <c r="AU912" s="23" t="s">
        <v>84</v>
      </c>
      <c r="AY912" s="23" t="s">
        <v>205</v>
      </c>
      <c r="BE912" s="204">
        <f>IF(N912="základní",J912,0)</f>
        <v>0</v>
      </c>
      <c r="BF912" s="204">
        <f>IF(N912="snížená",J912,0)</f>
        <v>0</v>
      </c>
      <c r="BG912" s="204">
        <f>IF(N912="zákl. přenesená",J912,0)</f>
        <v>0</v>
      </c>
      <c r="BH912" s="204">
        <f>IF(N912="sníž. přenesená",J912,0)</f>
        <v>0</v>
      </c>
      <c r="BI912" s="204">
        <f>IF(N912="nulová",J912,0)</f>
        <v>0</v>
      </c>
      <c r="BJ912" s="23" t="s">
        <v>24</v>
      </c>
      <c r="BK912" s="204">
        <f>ROUND(I912*H912,2)</f>
        <v>0</v>
      </c>
      <c r="BL912" s="23" t="s">
        <v>253</v>
      </c>
      <c r="BM912" s="23" t="s">
        <v>2075</v>
      </c>
    </row>
    <row r="913" spans="2:51" s="12" customFormat="1" ht="13.5">
      <c r="B913" s="220"/>
      <c r="C913" s="221"/>
      <c r="D913" s="222" t="s">
        <v>255</v>
      </c>
      <c r="E913" s="223" t="s">
        <v>22</v>
      </c>
      <c r="F913" s="224" t="s">
        <v>2076</v>
      </c>
      <c r="G913" s="221"/>
      <c r="H913" s="225">
        <v>76.064</v>
      </c>
      <c r="I913" s="226"/>
      <c r="J913" s="221"/>
      <c r="K913" s="221"/>
      <c r="L913" s="227"/>
      <c r="M913" s="228"/>
      <c r="N913" s="229"/>
      <c r="O913" s="229"/>
      <c r="P913" s="229"/>
      <c r="Q913" s="229"/>
      <c r="R913" s="229"/>
      <c r="S913" s="229"/>
      <c r="T913" s="230"/>
      <c r="AT913" s="231" t="s">
        <v>255</v>
      </c>
      <c r="AU913" s="231" t="s">
        <v>84</v>
      </c>
      <c r="AV913" s="12" t="s">
        <v>84</v>
      </c>
      <c r="AW913" s="12" t="s">
        <v>39</v>
      </c>
      <c r="AX913" s="12" t="s">
        <v>24</v>
      </c>
      <c r="AY913" s="231" t="s">
        <v>205</v>
      </c>
    </row>
    <row r="914" spans="2:65" s="1" customFormat="1" ht="22.5" customHeight="1">
      <c r="B914" s="40"/>
      <c r="C914" s="192" t="s">
        <v>2077</v>
      </c>
      <c r="D914" s="192" t="s">
        <v>208</v>
      </c>
      <c r="E914" s="193" t="s">
        <v>2078</v>
      </c>
      <c r="F914" s="194" t="s">
        <v>2079</v>
      </c>
      <c r="G914" s="195" t="s">
        <v>494</v>
      </c>
      <c r="H914" s="196">
        <v>16.563</v>
      </c>
      <c r="I914" s="197"/>
      <c r="J914" s="198">
        <f>ROUND(I914*H914,2)</f>
        <v>0</v>
      </c>
      <c r="K914" s="194" t="s">
        <v>22</v>
      </c>
      <c r="L914" s="60"/>
      <c r="M914" s="199" t="s">
        <v>22</v>
      </c>
      <c r="N914" s="205" t="s">
        <v>46</v>
      </c>
      <c r="O914" s="41"/>
      <c r="P914" s="206">
        <f>O914*H914</f>
        <v>0</v>
      </c>
      <c r="Q914" s="206">
        <v>0</v>
      </c>
      <c r="R914" s="206">
        <f>Q914*H914</f>
        <v>0</v>
      </c>
      <c r="S914" s="206">
        <v>0</v>
      </c>
      <c r="T914" s="207">
        <f>S914*H914</f>
        <v>0</v>
      </c>
      <c r="AR914" s="23" t="s">
        <v>253</v>
      </c>
      <c r="AT914" s="23" t="s">
        <v>208</v>
      </c>
      <c r="AU914" s="23" t="s">
        <v>84</v>
      </c>
      <c r="AY914" s="23" t="s">
        <v>205</v>
      </c>
      <c r="BE914" s="204">
        <f>IF(N914="základní",J914,0)</f>
        <v>0</v>
      </c>
      <c r="BF914" s="204">
        <f>IF(N914="snížená",J914,0)</f>
        <v>0</v>
      </c>
      <c r="BG914" s="204">
        <f>IF(N914="zákl. přenesená",J914,0)</f>
        <v>0</v>
      </c>
      <c r="BH914" s="204">
        <f>IF(N914="sníž. přenesená",J914,0)</f>
        <v>0</v>
      </c>
      <c r="BI914" s="204">
        <f>IF(N914="nulová",J914,0)</f>
        <v>0</v>
      </c>
      <c r="BJ914" s="23" t="s">
        <v>24</v>
      </c>
      <c r="BK914" s="204">
        <f>ROUND(I914*H914,2)</f>
        <v>0</v>
      </c>
      <c r="BL914" s="23" t="s">
        <v>253</v>
      </c>
      <c r="BM914" s="23" t="s">
        <v>2080</v>
      </c>
    </row>
    <row r="915" spans="2:51" s="12" customFormat="1" ht="13.5">
      <c r="B915" s="220"/>
      <c r="C915" s="221"/>
      <c r="D915" s="222" t="s">
        <v>255</v>
      </c>
      <c r="E915" s="223" t="s">
        <v>22</v>
      </c>
      <c r="F915" s="224" t="s">
        <v>2081</v>
      </c>
      <c r="G915" s="221"/>
      <c r="H915" s="225">
        <v>16.563</v>
      </c>
      <c r="I915" s="226"/>
      <c r="J915" s="221"/>
      <c r="K915" s="221"/>
      <c r="L915" s="227"/>
      <c r="M915" s="228"/>
      <c r="N915" s="229"/>
      <c r="O915" s="229"/>
      <c r="P915" s="229"/>
      <c r="Q915" s="229"/>
      <c r="R915" s="229"/>
      <c r="S915" s="229"/>
      <c r="T915" s="230"/>
      <c r="AT915" s="231" t="s">
        <v>255</v>
      </c>
      <c r="AU915" s="231" t="s">
        <v>84</v>
      </c>
      <c r="AV915" s="12" t="s">
        <v>84</v>
      </c>
      <c r="AW915" s="12" t="s">
        <v>39</v>
      </c>
      <c r="AX915" s="12" t="s">
        <v>24</v>
      </c>
      <c r="AY915" s="231" t="s">
        <v>205</v>
      </c>
    </row>
    <row r="916" spans="2:65" s="1" customFormat="1" ht="22.5" customHeight="1">
      <c r="B916" s="40"/>
      <c r="C916" s="192" t="s">
        <v>2082</v>
      </c>
      <c r="D916" s="192" t="s">
        <v>208</v>
      </c>
      <c r="E916" s="193" t="s">
        <v>2083</v>
      </c>
      <c r="F916" s="194" t="s">
        <v>2084</v>
      </c>
      <c r="G916" s="195" t="s">
        <v>252</v>
      </c>
      <c r="H916" s="196">
        <v>1</v>
      </c>
      <c r="I916" s="197"/>
      <c r="J916" s="198">
        <f>ROUND(I916*H916,2)</f>
        <v>0</v>
      </c>
      <c r="K916" s="194" t="s">
        <v>22</v>
      </c>
      <c r="L916" s="60"/>
      <c r="M916" s="199" t="s">
        <v>22</v>
      </c>
      <c r="N916" s="205" t="s">
        <v>46</v>
      </c>
      <c r="O916" s="41"/>
      <c r="P916" s="206">
        <f>O916*H916</f>
        <v>0</v>
      </c>
      <c r="Q916" s="206">
        <v>0</v>
      </c>
      <c r="R916" s="206">
        <f>Q916*H916</f>
        <v>0</v>
      </c>
      <c r="S916" s="206">
        <v>0</v>
      </c>
      <c r="T916" s="207">
        <f>S916*H916</f>
        <v>0</v>
      </c>
      <c r="AR916" s="23" t="s">
        <v>253</v>
      </c>
      <c r="AT916" s="23" t="s">
        <v>208</v>
      </c>
      <c r="AU916" s="23" t="s">
        <v>84</v>
      </c>
      <c r="AY916" s="23" t="s">
        <v>205</v>
      </c>
      <c r="BE916" s="204">
        <f>IF(N916="základní",J916,0)</f>
        <v>0</v>
      </c>
      <c r="BF916" s="204">
        <f>IF(N916="snížená",J916,0)</f>
        <v>0</v>
      </c>
      <c r="BG916" s="204">
        <f>IF(N916="zákl. přenesená",J916,0)</f>
        <v>0</v>
      </c>
      <c r="BH916" s="204">
        <f>IF(N916="sníž. přenesená",J916,0)</f>
        <v>0</v>
      </c>
      <c r="BI916" s="204">
        <f>IF(N916="nulová",J916,0)</f>
        <v>0</v>
      </c>
      <c r="BJ916" s="23" t="s">
        <v>24</v>
      </c>
      <c r="BK916" s="204">
        <f>ROUND(I916*H916,2)</f>
        <v>0</v>
      </c>
      <c r="BL916" s="23" t="s">
        <v>253</v>
      </c>
      <c r="BM916" s="23" t="s">
        <v>2085</v>
      </c>
    </row>
    <row r="917" spans="2:51" s="12" customFormat="1" ht="13.5">
      <c r="B917" s="220"/>
      <c r="C917" s="221"/>
      <c r="D917" s="222" t="s">
        <v>255</v>
      </c>
      <c r="E917" s="223" t="s">
        <v>22</v>
      </c>
      <c r="F917" s="224" t="s">
        <v>2086</v>
      </c>
      <c r="G917" s="221"/>
      <c r="H917" s="225">
        <v>1</v>
      </c>
      <c r="I917" s="226"/>
      <c r="J917" s="221"/>
      <c r="K917" s="221"/>
      <c r="L917" s="227"/>
      <c r="M917" s="228"/>
      <c r="N917" s="229"/>
      <c r="O917" s="229"/>
      <c r="P917" s="229"/>
      <c r="Q917" s="229"/>
      <c r="R917" s="229"/>
      <c r="S917" s="229"/>
      <c r="T917" s="230"/>
      <c r="AT917" s="231" t="s">
        <v>255</v>
      </c>
      <c r="AU917" s="231" t="s">
        <v>84</v>
      </c>
      <c r="AV917" s="12" t="s">
        <v>84</v>
      </c>
      <c r="AW917" s="12" t="s">
        <v>39</v>
      </c>
      <c r="AX917" s="12" t="s">
        <v>24</v>
      </c>
      <c r="AY917" s="231" t="s">
        <v>205</v>
      </c>
    </row>
    <row r="918" spans="2:65" s="1" customFormat="1" ht="31.5" customHeight="1">
      <c r="B918" s="40"/>
      <c r="C918" s="192" t="s">
        <v>2087</v>
      </c>
      <c r="D918" s="192" t="s">
        <v>208</v>
      </c>
      <c r="E918" s="193" t="s">
        <v>2088</v>
      </c>
      <c r="F918" s="194" t="s">
        <v>2089</v>
      </c>
      <c r="G918" s="195" t="s">
        <v>252</v>
      </c>
      <c r="H918" s="196">
        <v>4</v>
      </c>
      <c r="I918" s="197"/>
      <c r="J918" s="198">
        <f>ROUND(I918*H918,2)</f>
        <v>0</v>
      </c>
      <c r="K918" s="194" t="s">
        <v>22</v>
      </c>
      <c r="L918" s="60"/>
      <c r="M918" s="199" t="s">
        <v>22</v>
      </c>
      <c r="N918" s="205" t="s">
        <v>46</v>
      </c>
      <c r="O918" s="41"/>
      <c r="P918" s="206">
        <f>O918*H918</f>
        <v>0</v>
      </c>
      <c r="Q918" s="206">
        <v>0</v>
      </c>
      <c r="R918" s="206">
        <f>Q918*H918</f>
        <v>0</v>
      </c>
      <c r="S918" s="206">
        <v>0</v>
      </c>
      <c r="T918" s="207">
        <f>S918*H918</f>
        <v>0</v>
      </c>
      <c r="AR918" s="23" t="s">
        <v>253</v>
      </c>
      <c r="AT918" s="23" t="s">
        <v>208</v>
      </c>
      <c r="AU918" s="23" t="s">
        <v>84</v>
      </c>
      <c r="AY918" s="23" t="s">
        <v>205</v>
      </c>
      <c r="BE918" s="204">
        <f>IF(N918="základní",J918,0)</f>
        <v>0</v>
      </c>
      <c r="BF918" s="204">
        <f>IF(N918="snížená",J918,0)</f>
        <v>0</v>
      </c>
      <c r="BG918" s="204">
        <f>IF(N918="zákl. přenesená",J918,0)</f>
        <v>0</v>
      </c>
      <c r="BH918" s="204">
        <f>IF(N918="sníž. přenesená",J918,0)</f>
        <v>0</v>
      </c>
      <c r="BI918" s="204">
        <f>IF(N918="nulová",J918,0)</f>
        <v>0</v>
      </c>
      <c r="BJ918" s="23" t="s">
        <v>24</v>
      </c>
      <c r="BK918" s="204">
        <f>ROUND(I918*H918,2)</f>
        <v>0</v>
      </c>
      <c r="BL918" s="23" t="s">
        <v>253</v>
      </c>
      <c r="BM918" s="23" t="s">
        <v>2090</v>
      </c>
    </row>
    <row r="919" spans="2:51" s="12" customFormat="1" ht="13.5">
      <c r="B919" s="220"/>
      <c r="C919" s="221"/>
      <c r="D919" s="222" t="s">
        <v>255</v>
      </c>
      <c r="E919" s="223" t="s">
        <v>22</v>
      </c>
      <c r="F919" s="224" t="s">
        <v>2091</v>
      </c>
      <c r="G919" s="221"/>
      <c r="H919" s="225">
        <v>4</v>
      </c>
      <c r="I919" s="226"/>
      <c r="J919" s="221"/>
      <c r="K919" s="221"/>
      <c r="L919" s="227"/>
      <c r="M919" s="228"/>
      <c r="N919" s="229"/>
      <c r="O919" s="229"/>
      <c r="P919" s="229"/>
      <c r="Q919" s="229"/>
      <c r="R919" s="229"/>
      <c r="S919" s="229"/>
      <c r="T919" s="230"/>
      <c r="AT919" s="231" t="s">
        <v>255</v>
      </c>
      <c r="AU919" s="231" t="s">
        <v>84</v>
      </c>
      <c r="AV919" s="12" t="s">
        <v>84</v>
      </c>
      <c r="AW919" s="12" t="s">
        <v>39</v>
      </c>
      <c r="AX919" s="12" t="s">
        <v>24</v>
      </c>
      <c r="AY919" s="231" t="s">
        <v>205</v>
      </c>
    </row>
    <row r="920" spans="2:65" s="1" customFormat="1" ht="22.5" customHeight="1">
      <c r="B920" s="40"/>
      <c r="C920" s="192" t="s">
        <v>2092</v>
      </c>
      <c r="D920" s="192" t="s">
        <v>208</v>
      </c>
      <c r="E920" s="193" t="s">
        <v>2093</v>
      </c>
      <c r="F920" s="194" t="s">
        <v>2094</v>
      </c>
      <c r="G920" s="195" t="s">
        <v>211</v>
      </c>
      <c r="H920" s="196">
        <v>1</v>
      </c>
      <c r="I920" s="197"/>
      <c r="J920" s="198">
        <f>ROUND(I920*H920,2)</f>
        <v>0</v>
      </c>
      <c r="K920" s="194" t="s">
        <v>22</v>
      </c>
      <c r="L920" s="60"/>
      <c r="M920" s="199" t="s">
        <v>22</v>
      </c>
      <c r="N920" s="205" t="s">
        <v>46</v>
      </c>
      <c r="O920" s="41"/>
      <c r="P920" s="206">
        <f>O920*H920</f>
        <v>0</v>
      </c>
      <c r="Q920" s="206">
        <v>0</v>
      </c>
      <c r="R920" s="206">
        <f>Q920*H920</f>
        <v>0</v>
      </c>
      <c r="S920" s="206">
        <v>0</v>
      </c>
      <c r="T920" s="207">
        <f>S920*H920</f>
        <v>0</v>
      </c>
      <c r="AR920" s="23" t="s">
        <v>253</v>
      </c>
      <c r="AT920" s="23" t="s">
        <v>208</v>
      </c>
      <c r="AU920" s="23" t="s">
        <v>84</v>
      </c>
      <c r="AY920" s="23" t="s">
        <v>205</v>
      </c>
      <c r="BE920" s="204">
        <f>IF(N920="základní",J920,0)</f>
        <v>0</v>
      </c>
      <c r="BF920" s="204">
        <f>IF(N920="snížená",J920,0)</f>
        <v>0</v>
      </c>
      <c r="BG920" s="204">
        <f>IF(N920="zákl. přenesená",J920,0)</f>
        <v>0</v>
      </c>
      <c r="BH920" s="204">
        <f>IF(N920="sníž. přenesená",J920,0)</f>
        <v>0</v>
      </c>
      <c r="BI920" s="204">
        <f>IF(N920="nulová",J920,0)</f>
        <v>0</v>
      </c>
      <c r="BJ920" s="23" t="s">
        <v>24</v>
      </c>
      <c r="BK920" s="204">
        <f>ROUND(I920*H920,2)</f>
        <v>0</v>
      </c>
      <c r="BL920" s="23" t="s">
        <v>253</v>
      </c>
      <c r="BM920" s="23" t="s">
        <v>2095</v>
      </c>
    </row>
    <row r="921" spans="2:51" s="12" customFormat="1" ht="13.5">
      <c r="B921" s="220"/>
      <c r="C921" s="221"/>
      <c r="D921" s="222" t="s">
        <v>255</v>
      </c>
      <c r="E921" s="223" t="s">
        <v>22</v>
      </c>
      <c r="F921" s="224" t="s">
        <v>2096</v>
      </c>
      <c r="G921" s="221"/>
      <c r="H921" s="225">
        <v>1</v>
      </c>
      <c r="I921" s="226"/>
      <c r="J921" s="221"/>
      <c r="K921" s="221"/>
      <c r="L921" s="227"/>
      <c r="M921" s="228"/>
      <c r="N921" s="229"/>
      <c r="O921" s="229"/>
      <c r="P921" s="229"/>
      <c r="Q921" s="229"/>
      <c r="R921" s="229"/>
      <c r="S921" s="229"/>
      <c r="T921" s="230"/>
      <c r="AT921" s="231" t="s">
        <v>255</v>
      </c>
      <c r="AU921" s="231" t="s">
        <v>84</v>
      </c>
      <c r="AV921" s="12" t="s">
        <v>84</v>
      </c>
      <c r="AW921" s="12" t="s">
        <v>39</v>
      </c>
      <c r="AX921" s="12" t="s">
        <v>24</v>
      </c>
      <c r="AY921" s="231" t="s">
        <v>205</v>
      </c>
    </row>
    <row r="922" spans="2:65" s="1" customFormat="1" ht="22.5" customHeight="1">
      <c r="B922" s="40"/>
      <c r="C922" s="192" t="s">
        <v>2097</v>
      </c>
      <c r="D922" s="192" t="s">
        <v>208</v>
      </c>
      <c r="E922" s="193" t="s">
        <v>2098</v>
      </c>
      <c r="F922" s="194" t="s">
        <v>2099</v>
      </c>
      <c r="G922" s="195" t="s">
        <v>252</v>
      </c>
      <c r="H922" s="196">
        <v>1</v>
      </c>
      <c r="I922" s="197"/>
      <c r="J922" s="198">
        <f>ROUND(I922*H922,2)</f>
        <v>0</v>
      </c>
      <c r="K922" s="194" t="s">
        <v>22</v>
      </c>
      <c r="L922" s="60"/>
      <c r="M922" s="199" t="s">
        <v>22</v>
      </c>
      <c r="N922" s="205" t="s">
        <v>46</v>
      </c>
      <c r="O922" s="41"/>
      <c r="P922" s="206">
        <f>O922*H922</f>
        <v>0</v>
      </c>
      <c r="Q922" s="206">
        <v>0</v>
      </c>
      <c r="R922" s="206">
        <f>Q922*H922</f>
        <v>0</v>
      </c>
      <c r="S922" s="206">
        <v>0</v>
      </c>
      <c r="T922" s="207">
        <f>S922*H922</f>
        <v>0</v>
      </c>
      <c r="AR922" s="23" t="s">
        <v>253</v>
      </c>
      <c r="AT922" s="23" t="s">
        <v>208</v>
      </c>
      <c r="AU922" s="23" t="s">
        <v>84</v>
      </c>
      <c r="AY922" s="23" t="s">
        <v>205</v>
      </c>
      <c r="BE922" s="204">
        <f>IF(N922="základní",J922,0)</f>
        <v>0</v>
      </c>
      <c r="BF922" s="204">
        <f>IF(N922="snížená",J922,0)</f>
        <v>0</v>
      </c>
      <c r="BG922" s="204">
        <f>IF(N922="zákl. přenesená",J922,0)</f>
        <v>0</v>
      </c>
      <c r="BH922" s="204">
        <f>IF(N922="sníž. přenesená",J922,0)</f>
        <v>0</v>
      </c>
      <c r="BI922" s="204">
        <f>IF(N922="nulová",J922,0)</f>
        <v>0</v>
      </c>
      <c r="BJ922" s="23" t="s">
        <v>24</v>
      </c>
      <c r="BK922" s="204">
        <f>ROUND(I922*H922,2)</f>
        <v>0</v>
      </c>
      <c r="BL922" s="23" t="s">
        <v>253</v>
      </c>
      <c r="BM922" s="23" t="s">
        <v>2100</v>
      </c>
    </row>
    <row r="923" spans="2:51" s="12" customFormat="1" ht="13.5">
      <c r="B923" s="220"/>
      <c r="C923" s="221"/>
      <c r="D923" s="222" t="s">
        <v>255</v>
      </c>
      <c r="E923" s="223" t="s">
        <v>22</v>
      </c>
      <c r="F923" s="224" t="s">
        <v>2101</v>
      </c>
      <c r="G923" s="221"/>
      <c r="H923" s="225">
        <v>1</v>
      </c>
      <c r="I923" s="226"/>
      <c r="J923" s="221"/>
      <c r="K923" s="221"/>
      <c r="L923" s="227"/>
      <c r="M923" s="228"/>
      <c r="N923" s="229"/>
      <c r="O923" s="229"/>
      <c r="P923" s="229"/>
      <c r="Q923" s="229"/>
      <c r="R923" s="229"/>
      <c r="S923" s="229"/>
      <c r="T923" s="230"/>
      <c r="AT923" s="231" t="s">
        <v>255</v>
      </c>
      <c r="AU923" s="231" t="s">
        <v>84</v>
      </c>
      <c r="AV923" s="12" t="s">
        <v>84</v>
      </c>
      <c r="AW923" s="12" t="s">
        <v>39</v>
      </c>
      <c r="AX923" s="12" t="s">
        <v>24</v>
      </c>
      <c r="AY923" s="231" t="s">
        <v>205</v>
      </c>
    </row>
    <row r="924" spans="2:65" s="1" customFormat="1" ht="22.5" customHeight="1">
      <c r="B924" s="40"/>
      <c r="C924" s="192" t="s">
        <v>2102</v>
      </c>
      <c r="D924" s="192" t="s">
        <v>208</v>
      </c>
      <c r="E924" s="193" t="s">
        <v>2103</v>
      </c>
      <c r="F924" s="194" t="s">
        <v>2104</v>
      </c>
      <c r="G924" s="195" t="s">
        <v>494</v>
      </c>
      <c r="H924" s="196">
        <v>12.15</v>
      </c>
      <c r="I924" s="197"/>
      <c r="J924" s="198">
        <f>ROUND(I924*H924,2)</f>
        <v>0</v>
      </c>
      <c r="K924" s="194" t="s">
        <v>22</v>
      </c>
      <c r="L924" s="60"/>
      <c r="M924" s="199" t="s">
        <v>22</v>
      </c>
      <c r="N924" s="205" t="s">
        <v>46</v>
      </c>
      <c r="O924" s="41"/>
      <c r="P924" s="206">
        <f>O924*H924</f>
        <v>0</v>
      </c>
      <c r="Q924" s="206">
        <v>0</v>
      </c>
      <c r="R924" s="206">
        <f>Q924*H924</f>
        <v>0</v>
      </c>
      <c r="S924" s="206">
        <v>0</v>
      </c>
      <c r="T924" s="207">
        <f>S924*H924</f>
        <v>0</v>
      </c>
      <c r="AR924" s="23" t="s">
        <v>253</v>
      </c>
      <c r="AT924" s="23" t="s">
        <v>208</v>
      </c>
      <c r="AU924" s="23" t="s">
        <v>84</v>
      </c>
      <c r="AY924" s="23" t="s">
        <v>205</v>
      </c>
      <c r="BE924" s="204">
        <f>IF(N924="základní",J924,0)</f>
        <v>0</v>
      </c>
      <c r="BF924" s="204">
        <f>IF(N924="snížená",J924,0)</f>
        <v>0</v>
      </c>
      <c r="BG924" s="204">
        <f>IF(N924="zákl. přenesená",J924,0)</f>
        <v>0</v>
      </c>
      <c r="BH924" s="204">
        <f>IF(N924="sníž. přenesená",J924,0)</f>
        <v>0</v>
      </c>
      <c r="BI924" s="204">
        <f>IF(N924="nulová",J924,0)</f>
        <v>0</v>
      </c>
      <c r="BJ924" s="23" t="s">
        <v>24</v>
      </c>
      <c r="BK924" s="204">
        <f>ROUND(I924*H924,2)</f>
        <v>0</v>
      </c>
      <c r="BL924" s="23" t="s">
        <v>253</v>
      </c>
      <c r="BM924" s="23" t="s">
        <v>2105</v>
      </c>
    </row>
    <row r="925" spans="2:51" s="12" customFormat="1" ht="13.5">
      <c r="B925" s="220"/>
      <c r="C925" s="221"/>
      <c r="D925" s="222" t="s">
        <v>255</v>
      </c>
      <c r="E925" s="223" t="s">
        <v>22</v>
      </c>
      <c r="F925" s="224" t="s">
        <v>2106</v>
      </c>
      <c r="G925" s="221"/>
      <c r="H925" s="225">
        <v>12.15</v>
      </c>
      <c r="I925" s="226"/>
      <c r="J925" s="221"/>
      <c r="K925" s="221"/>
      <c r="L925" s="227"/>
      <c r="M925" s="228"/>
      <c r="N925" s="229"/>
      <c r="O925" s="229"/>
      <c r="P925" s="229"/>
      <c r="Q925" s="229"/>
      <c r="R925" s="229"/>
      <c r="S925" s="229"/>
      <c r="T925" s="230"/>
      <c r="AT925" s="231" t="s">
        <v>255</v>
      </c>
      <c r="AU925" s="231" t="s">
        <v>84</v>
      </c>
      <c r="AV925" s="12" t="s">
        <v>84</v>
      </c>
      <c r="AW925" s="12" t="s">
        <v>39</v>
      </c>
      <c r="AX925" s="12" t="s">
        <v>24</v>
      </c>
      <c r="AY925" s="231" t="s">
        <v>205</v>
      </c>
    </row>
    <row r="926" spans="2:65" s="1" customFormat="1" ht="22.5" customHeight="1">
      <c r="B926" s="40"/>
      <c r="C926" s="192" t="s">
        <v>2107</v>
      </c>
      <c r="D926" s="192" t="s">
        <v>208</v>
      </c>
      <c r="E926" s="193" t="s">
        <v>2108</v>
      </c>
      <c r="F926" s="194" t="s">
        <v>2109</v>
      </c>
      <c r="G926" s="195" t="s">
        <v>494</v>
      </c>
      <c r="H926" s="196">
        <v>7.1</v>
      </c>
      <c r="I926" s="197"/>
      <c r="J926" s="198">
        <f>ROUND(I926*H926,2)</f>
        <v>0</v>
      </c>
      <c r="K926" s="194" t="s">
        <v>22</v>
      </c>
      <c r="L926" s="60"/>
      <c r="M926" s="199" t="s">
        <v>22</v>
      </c>
      <c r="N926" s="205" t="s">
        <v>46</v>
      </c>
      <c r="O926" s="41"/>
      <c r="P926" s="206">
        <f>O926*H926</f>
        <v>0</v>
      </c>
      <c r="Q926" s="206">
        <v>0</v>
      </c>
      <c r="R926" s="206">
        <f>Q926*H926</f>
        <v>0</v>
      </c>
      <c r="S926" s="206">
        <v>0</v>
      </c>
      <c r="T926" s="207">
        <f>S926*H926</f>
        <v>0</v>
      </c>
      <c r="AR926" s="23" t="s">
        <v>253</v>
      </c>
      <c r="AT926" s="23" t="s">
        <v>208</v>
      </c>
      <c r="AU926" s="23" t="s">
        <v>84</v>
      </c>
      <c r="AY926" s="23" t="s">
        <v>205</v>
      </c>
      <c r="BE926" s="204">
        <f>IF(N926="základní",J926,0)</f>
        <v>0</v>
      </c>
      <c r="BF926" s="204">
        <f>IF(N926="snížená",J926,0)</f>
        <v>0</v>
      </c>
      <c r="BG926" s="204">
        <f>IF(N926="zákl. přenesená",J926,0)</f>
        <v>0</v>
      </c>
      <c r="BH926" s="204">
        <f>IF(N926="sníž. přenesená",J926,0)</f>
        <v>0</v>
      </c>
      <c r="BI926" s="204">
        <f>IF(N926="nulová",J926,0)</f>
        <v>0</v>
      </c>
      <c r="BJ926" s="23" t="s">
        <v>24</v>
      </c>
      <c r="BK926" s="204">
        <f>ROUND(I926*H926,2)</f>
        <v>0</v>
      </c>
      <c r="BL926" s="23" t="s">
        <v>253</v>
      </c>
      <c r="BM926" s="23" t="s">
        <v>2110</v>
      </c>
    </row>
    <row r="927" spans="2:51" s="12" customFormat="1" ht="13.5">
      <c r="B927" s="220"/>
      <c r="C927" s="221"/>
      <c r="D927" s="222" t="s">
        <v>255</v>
      </c>
      <c r="E927" s="223" t="s">
        <v>22</v>
      </c>
      <c r="F927" s="224" t="s">
        <v>2111</v>
      </c>
      <c r="G927" s="221"/>
      <c r="H927" s="225">
        <v>7.1</v>
      </c>
      <c r="I927" s="226"/>
      <c r="J927" s="221"/>
      <c r="K927" s="221"/>
      <c r="L927" s="227"/>
      <c r="M927" s="228"/>
      <c r="N927" s="229"/>
      <c r="O927" s="229"/>
      <c r="P927" s="229"/>
      <c r="Q927" s="229"/>
      <c r="R927" s="229"/>
      <c r="S927" s="229"/>
      <c r="T927" s="230"/>
      <c r="AT927" s="231" t="s">
        <v>255</v>
      </c>
      <c r="AU927" s="231" t="s">
        <v>84</v>
      </c>
      <c r="AV927" s="12" t="s">
        <v>84</v>
      </c>
      <c r="AW927" s="12" t="s">
        <v>39</v>
      </c>
      <c r="AX927" s="12" t="s">
        <v>24</v>
      </c>
      <c r="AY927" s="231" t="s">
        <v>205</v>
      </c>
    </row>
    <row r="928" spans="2:65" s="1" customFormat="1" ht="22.5" customHeight="1">
      <c r="B928" s="40"/>
      <c r="C928" s="192" t="s">
        <v>2112</v>
      </c>
      <c r="D928" s="192" t="s">
        <v>208</v>
      </c>
      <c r="E928" s="193" t="s">
        <v>2113</v>
      </c>
      <c r="F928" s="194" t="s">
        <v>2114</v>
      </c>
      <c r="G928" s="195" t="s">
        <v>494</v>
      </c>
      <c r="H928" s="196">
        <v>43.076</v>
      </c>
      <c r="I928" s="197"/>
      <c r="J928" s="198">
        <f>ROUND(I928*H928,2)</f>
        <v>0</v>
      </c>
      <c r="K928" s="194" t="s">
        <v>22</v>
      </c>
      <c r="L928" s="60"/>
      <c r="M928" s="199" t="s">
        <v>22</v>
      </c>
      <c r="N928" s="205" t="s">
        <v>46</v>
      </c>
      <c r="O928" s="41"/>
      <c r="P928" s="206">
        <f>O928*H928</f>
        <v>0</v>
      </c>
      <c r="Q928" s="206">
        <v>0</v>
      </c>
      <c r="R928" s="206">
        <f>Q928*H928</f>
        <v>0</v>
      </c>
      <c r="S928" s="206">
        <v>0</v>
      </c>
      <c r="T928" s="207">
        <f>S928*H928</f>
        <v>0</v>
      </c>
      <c r="AR928" s="23" t="s">
        <v>253</v>
      </c>
      <c r="AT928" s="23" t="s">
        <v>208</v>
      </c>
      <c r="AU928" s="23" t="s">
        <v>84</v>
      </c>
      <c r="AY928" s="23" t="s">
        <v>205</v>
      </c>
      <c r="BE928" s="204">
        <f>IF(N928="základní",J928,0)</f>
        <v>0</v>
      </c>
      <c r="BF928" s="204">
        <f>IF(N928="snížená",J928,0)</f>
        <v>0</v>
      </c>
      <c r="BG928" s="204">
        <f>IF(N928="zákl. přenesená",J928,0)</f>
        <v>0</v>
      </c>
      <c r="BH928" s="204">
        <f>IF(N928="sníž. přenesená",J928,0)</f>
        <v>0</v>
      </c>
      <c r="BI928" s="204">
        <f>IF(N928="nulová",J928,0)</f>
        <v>0</v>
      </c>
      <c r="BJ928" s="23" t="s">
        <v>24</v>
      </c>
      <c r="BK928" s="204">
        <f>ROUND(I928*H928,2)</f>
        <v>0</v>
      </c>
      <c r="BL928" s="23" t="s">
        <v>253</v>
      </c>
      <c r="BM928" s="23" t="s">
        <v>2115</v>
      </c>
    </row>
    <row r="929" spans="2:51" s="12" customFormat="1" ht="13.5">
      <c r="B929" s="220"/>
      <c r="C929" s="221"/>
      <c r="D929" s="222" t="s">
        <v>255</v>
      </c>
      <c r="E929" s="223" t="s">
        <v>22</v>
      </c>
      <c r="F929" s="224" t="s">
        <v>2116</v>
      </c>
      <c r="G929" s="221"/>
      <c r="H929" s="225">
        <v>43.076</v>
      </c>
      <c r="I929" s="226"/>
      <c r="J929" s="221"/>
      <c r="K929" s="221"/>
      <c r="L929" s="227"/>
      <c r="M929" s="228"/>
      <c r="N929" s="229"/>
      <c r="O929" s="229"/>
      <c r="P929" s="229"/>
      <c r="Q929" s="229"/>
      <c r="R929" s="229"/>
      <c r="S929" s="229"/>
      <c r="T929" s="230"/>
      <c r="AT929" s="231" t="s">
        <v>255</v>
      </c>
      <c r="AU929" s="231" t="s">
        <v>84</v>
      </c>
      <c r="AV929" s="12" t="s">
        <v>84</v>
      </c>
      <c r="AW929" s="12" t="s">
        <v>39</v>
      </c>
      <c r="AX929" s="12" t="s">
        <v>24</v>
      </c>
      <c r="AY929" s="231" t="s">
        <v>205</v>
      </c>
    </row>
    <row r="930" spans="2:65" s="1" customFormat="1" ht="31.5" customHeight="1">
      <c r="B930" s="40"/>
      <c r="C930" s="192" t="s">
        <v>2117</v>
      </c>
      <c r="D930" s="192" t="s">
        <v>208</v>
      </c>
      <c r="E930" s="193" t="s">
        <v>2118</v>
      </c>
      <c r="F930" s="194" t="s">
        <v>2119</v>
      </c>
      <c r="G930" s="195" t="s">
        <v>494</v>
      </c>
      <c r="H930" s="196">
        <v>24.575</v>
      </c>
      <c r="I930" s="197"/>
      <c r="J930" s="198">
        <f>ROUND(I930*H930,2)</f>
        <v>0</v>
      </c>
      <c r="K930" s="194" t="s">
        <v>22</v>
      </c>
      <c r="L930" s="60"/>
      <c r="M930" s="199" t="s">
        <v>22</v>
      </c>
      <c r="N930" s="205" t="s">
        <v>46</v>
      </c>
      <c r="O930" s="41"/>
      <c r="P930" s="206">
        <f>O930*H930</f>
        <v>0</v>
      </c>
      <c r="Q930" s="206">
        <v>0</v>
      </c>
      <c r="R930" s="206">
        <f>Q930*H930</f>
        <v>0</v>
      </c>
      <c r="S930" s="206">
        <v>0</v>
      </c>
      <c r="T930" s="207">
        <f>S930*H930</f>
        <v>0</v>
      </c>
      <c r="AR930" s="23" t="s">
        <v>253</v>
      </c>
      <c r="AT930" s="23" t="s">
        <v>208</v>
      </c>
      <c r="AU930" s="23" t="s">
        <v>84</v>
      </c>
      <c r="AY930" s="23" t="s">
        <v>205</v>
      </c>
      <c r="BE930" s="204">
        <f>IF(N930="základní",J930,0)</f>
        <v>0</v>
      </c>
      <c r="BF930" s="204">
        <f>IF(N930="snížená",J930,0)</f>
        <v>0</v>
      </c>
      <c r="BG930" s="204">
        <f>IF(N930="zákl. přenesená",J930,0)</f>
        <v>0</v>
      </c>
      <c r="BH930" s="204">
        <f>IF(N930="sníž. přenesená",J930,0)</f>
        <v>0</v>
      </c>
      <c r="BI930" s="204">
        <f>IF(N930="nulová",J930,0)</f>
        <v>0</v>
      </c>
      <c r="BJ930" s="23" t="s">
        <v>24</v>
      </c>
      <c r="BK930" s="204">
        <f>ROUND(I930*H930,2)</f>
        <v>0</v>
      </c>
      <c r="BL930" s="23" t="s">
        <v>253</v>
      </c>
      <c r="BM930" s="23" t="s">
        <v>2120</v>
      </c>
    </row>
    <row r="931" spans="2:51" s="12" customFormat="1" ht="13.5">
      <c r="B931" s="220"/>
      <c r="C931" s="221"/>
      <c r="D931" s="210" t="s">
        <v>255</v>
      </c>
      <c r="E931" s="232" t="s">
        <v>22</v>
      </c>
      <c r="F931" s="233" t="s">
        <v>2121</v>
      </c>
      <c r="G931" s="221"/>
      <c r="H931" s="234">
        <v>17.4</v>
      </c>
      <c r="I931" s="226"/>
      <c r="J931" s="221"/>
      <c r="K931" s="221"/>
      <c r="L931" s="227"/>
      <c r="M931" s="228"/>
      <c r="N931" s="229"/>
      <c r="O931" s="229"/>
      <c r="P931" s="229"/>
      <c r="Q931" s="229"/>
      <c r="R931" s="229"/>
      <c r="S931" s="229"/>
      <c r="T931" s="230"/>
      <c r="AT931" s="231" t="s">
        <v>255</v>
      </c>
      <c r="AU931" s="231" t="s">
        <v>84</v>
      </c>
      <c r="AV931" s="12" t="s">
        <v>84</v>
      </c>
      <c r="AW931" s="12" t="s">
        <v>39</v>
      </c>
      <c r="AX931" s="12" t="s">
        <v>75</v>
      </c>
      <c r="AY931" s="231" t="s">
        <v>205</v>
      </c>
    </row>
    <row r="932" spans="2:51" s="12" customFormat="1" ht="13.5">
      <c r="B932" s="220"/>
      <c r="C932" s="221"/>
      <c r="D932" s="210" t="s">
        <v>255</v>
      </c>
      <c r="E932" s="232" t="s">
        <v>22</v>
      </c>
      <c r="F932" s="233" t="s">
        <v>2122</v>
      </c>
      <c r="G932" s="221"/>
      <c r="H932" s="234">
        <v>7.175</v>
      </c>
      <c r="I932" s="226"/>
      <c r="J932" s="221"/>
      <c r="K932" s="221"/>
      <c r="L932" s="227"/>
      <c r="M932" s="228"/>
      <c r="N932" s="229"/>
      <c r="O932" s="229"/>
      <c r="P932" s="229"/>
      <c r="Q932" s="229"/>
      <c r="R932" s="229"/>
      <c r="S932" s="229"/>
      <c r="T932" s="230"/>
      <c r="AT932" s="231" t="s">
        <v>255</v>
      </c>
      <c r="AU932" s="231" t="s">
        <v>84</v>
      </c>
      <c r="AV932" s="12" t="s">
        <v>84</v>
      </c>
      <c r="AW932" s="12" t="s">
        <v>39</v>
      </c>
      <c r="AX932" s="12" t="s">
        <v>75</v>
      </c>
      <c r="AY932" s="231" t="s">
        <v>205</v>
      </c>
    </row>
    <row r="933" spans="2:51" s="13" customFormat="1" ht="13.5">
      <c r="B933" s="248"/>
      <c r="C933" s="249"/>
      <c r="D933" s="222" t="s">
        <v>255</v>
      </c>
      <c r="E933" s="250" t="s">
        <v>22</v>
      </c>
      <c r="F933" s="251" t="s">
        <v>568</v>
      </c>
      <c r="G933" s="249"/>
      <c r="H933" s="252">
        <v>24.575</v>
      </c>
      <c r="I933" s="253"/>
      <c r="J933" s="249"/>
      <c r="K933" s="249"/>
      <c r="L933" s="254"/>
      <c r="M933" s="255"/>
      <c r="N933" s="256"/>
      <c r="O933" s="256"/>
      <c r="P933" s="256"/>
      <c r="Q933" s="256"/>
      <c r="R933" s="256"/>
      <c r="S933" s="256"/>
      <c r="T933" s="257"/>
      <c r="AT933" s="258" t="s">
        <v>255</v>
      </c>
      <c r="AU933" s="258" t="s">
        <v>84</v>
      </c>
      <c r="AV933" s="13" t="s">
        <v>266</v>
      </c>
      <c r="AW933" s="13" t="s">
        <v>39</v>
      </c>
      <c r="AX933" s="13" t="s">
        <v>24</v>
      </c>
      <c r="AY933" s="258" t="s">
        <v>205</v>
      </c>
    </row>
    <row r="934" spans="2:65" s="1" customFormat="1" ht="31.5" customHeight="1">
      <c r="B934" s="40"/>
      <c r="C934" s="192" t="s">
        <v>2123</v>
      </c>
      <c r="D934" s="192" t="s">
        <v>208</v>
      </c>
      <c r="E934" s="193" t="s">
        <v>2124</v>
      </c>
      <c r="F934" s="194" t="s">
        <v>2125</v>
      </c>
      <c r="G934" s="195" t="s">
        <v>252</v>
      </c>
      <c r="H934" s="196">
        <v>1</v>
      </c>
      <c r="I934" s="197"/>
      <c r="J934" s="198">
        <f>ROUND(I934*H934,2)</f>
        <v>0</v>
      </c>
      <c r="K934" s="194" t="s">
        <v>22</v>
      </c>
      <c r="L934" s="60"/>
      <c r="M934" s="199" t="s">
        <v>22</v>
      </c>
      <c r="N934" s="205" t="s">
        <v>46</v>
      </c>
      <c r="O934" s="41"/>
      <c r="P934" s="206">
        <f>O934*H934</f>
        <v>0</v>
      </c>
      <c r="Q934" s="206">
        <v>0</v>
      </c>
      <c r="R934" s="206">
        <f>Q934*H934</f>
        <v>0</v>
      </c>
      <c r="S934" s="206">
        <v>0</v>
      </c>
      <c r="T934" s="207">
        <f>S934*H934</f>
        <v>0</v>
      </c>
      <c r="AR934" s="23" t="s">
        <v>253</v>
      </c>
      <c r="AT934" s="23" t="s">
        <v>208</v>
      </c>
      <c r="AU934" s="23" t="s">
        <v>84</v>
      </c>
      <c r="AY934" s="23" t="s">
        <v>205</v>
      </c>
      <c r="BE934" s="204">
        <f>IF(N934="základní",J934,0)</f>
        <v>0</v>
      </c>
      <c r="BF934" s="204">
        <f>IF(N934="snížená",J934,0)</f>
        <v>0</v>
      </c>
      <c r="BG934" s="204">
        <f>IF(N934="zákl. přenesená",J934,0)</f>
        <v>0</v>
      </c>
      <c r="BH934" s="204">
        <f>IF(N934="sníž. přenesená",J934,0)</f>
        <v>0</v>
      </c>
      <c r="BI934" s="204">
        <f>IF(N934="nulová",J934,0)</f>
        <v>0</v>
      </c>
      <c r="BJ934" s="23" t="s">
        <v>24</v>
      </c>
      <c r="BK934" s="204">
        <f>ROUND(I934*H934,2)</f>
        <v>0</v>
      </c>
      <c r="BL934" s="23" t="s">
        <v>253</v>
      </c>
      <c r="BM934" s="23" t="s">
        <v>2126</v>
      </c>
    </row>
    <row r="935" spans="2:51" s="12" customFormat="1" ht="13.5">
      <c r="B935" s="220"/>
      <c r="C935" s="221"/>
      <c r="D935" s="222" t="s">
        <v>255</v>
      </c>
      <c r="E935" s="223" t="s">
        <v>22</v>
      </c>
      <c r="F935" s="224" t="s">
        <v>2127</v>
      </c>
      <c r="G935" s="221"/>
      <c r="H935" s="225">
        <v>1</v>
      </c>
      <c r="I935" s="226"/>
      <c r="J935" s="221"/>
      <c r="K935" s="221"/>
      <c r="L935" s="227"/>
      <c r="M935" s="228"/>
      <c r="N935" s="229"/>
      <c r="O935" s="229"/>
      <c r="P935" s="229"/>
      <c r="Q935" s="229"/>
      <c r="R935" s="229"/>
      <c r="S935" s="229"/>
      <c r="T935" s="230"/>
      <c r="AT935" s="231" t="s">
        <v>255</v>
      </c>
      <c r="AU935" s="231" t="s">
        <v>84</v>
      </c>
      <c r="AV935" s="12" t="s">
        <v>84</v>
      </c>
      <c r="AW935" s="12" t="s">
        <v>39</v>
      </c>
      <c r="AX935" s="12" t="s">
        <v>24</v>
      </c>
      <c r="AY935" s="231" t="s">
        <v>205</v>
      </c>
    </row>
    <row r="936" spans="2:65" s="1" customFormat="1" ht="22.5" customHeight="1">
      <c r="B936" s="40"/>
      <c r="C936" s="192" t="s">
        <v>2128</v>
      </c>
      <c r="D936" s="192" t="s">
        <v>208</v>
      </c>
      <c r="E936" s="193" t="s">
        <v>2129</v>
      </c>
      <c r="F936" s="194" t="s">
        <v>2130</v>
      </c>
      <c r="G936" s="195" t="s">
        <v>494</v>
      </c>
      <c r="H936" s="196">
        <v>11.64</v>
      </c>
      <c r="I936" s="197"/>
      <c r="J936" s="198">
        <f>ROUND(I936*H936,2)</f>
        <v>0</v>
      </c>
      <c r="K936" s="194" t="s">
        <v>22</v>
      </c>
      <c r="L936" s="60"/>
      <c r="M936" s="199" t="s">
        <v>22</v>
      </c>
      <c r="N936" s="205" t="s">
        <v>46</v>
      </c>
      <c r="O936" s="41"/>
      <c r="P936" s="206">
        <f>O936*H936</f>
        <v>0</v>
      </c>
      <c r="Q936" s="206">
        <v>0</v>
      </c>
      <c r="R936" s="206">
        <f>Q936*H936</f>
        <v>0</v>
      </c>
      <c r="S936" s="206">
        <v>0</v>
      </c>
      <c r="T936" s="207">
        <f>S936*H936</f>
        <v>0</v>
      </c>
      <c r="AR936" s="23" t="s">
        <v>253</v>
      </c>
      <c r="AT936" s="23" t="s">
        <v>208</v>
      </c>
      <c r="AU936" s="23" t="s">
        <v>84</v>
      </c>
      <c r="AY936" s="23" t="s">
        <v>205</v>
      </c>
      <c r="BE936" s="204">
        <f>IF(N936="základní",J936,0)</f>
        <v>0</v>
      </c>
      <c r="BF936" s="204">
        <f>IF(N936="snížená",J936,0)</f>
        <v>0</v>
      </c>
      <c r="BG936" s="204">
        <f>IF(N936="zákl. přenesená",J936,0)</f>
        <v>0</v>
      </c>
      <c r="BH936" s="204">
        <f>IF(N936="sníž. přenesená",J936,0)</f>
        <v>0</v>
      </c>
      <c r="BI936" s="204">
        <f>IF(N936="nulová",J936,0)</f>
        <v>0</v>
      </c>
      <c r="BJ936" s="23" t="s">
        <v>24</v>
      </c>
      <c r="BK936" s="204">
        <f>ROUND(I936*H936,2)</f>
        <v>0</v>
      </c>
      <c r="BL936" s="23" t="s">
        <v>253</v>
      </c>
      <c r="BM936" s="23" t="s">
        <v>2131</v>
      </c>
    </row>
    <row r="937" spans="2:51" s="12" customFormat="1" ht="13.5">
      <c r="B937" s="220"/>
      <c r="C937" s="221"/>
      <c r="D937" s="222" t="s">
        <v>255</v>
      </c>
      <c r="E937" s="223" t="s">
        <v>22</v>
      </c>
      <c r="F937" s="224" t="s">
        <v>2132</v>
      </c>
      <c r="G937" s="221"/>
      <c r="H937" s="225">
        <v>11.64</v>
      </c>
      <c r="I937" s="226"/>
      <c r="J937" s="221"/>
      <c r="K937" s="221"/>
      <c r="L937" s="227"/>
      <c r="M937" s="228"/>
      <c r="N937" s="229"/>
      <c r="O937" s="229"/>
      <c r="P937" s="229"/>
      <c r="Q937" s="229"/>
      <c r="R937" s="229"/>
      <c r="S937" s="229"/>
      <c r="T937" s="230"/>
      <c r="AT937" s="231" t="s">
        <v>255</v>
      </c>
      <c r="AU937" s="231" t="s">
        <v>84</v>
      </c>
      <c r="AV937" s="12" t="s">
        <v>84</v>
      </c>
      <c r="AW937" s="12" t="s">
        <v>39</v>
      </c>
      <c r="AX937" s="12" t="s">
        <v>24</v>
      </c>
      <c r="AY937" s="231" t="s">
        <v>205</v>
      </c>
    </row>
    <row r="938" spans="2:65" s="1" customFormat="1" ht="22.5" customHeight="1">
      <c r="B938" s="40"/>
      <c r="C938" s="192" t="s">
        <v>2133</v>
      </c>
      <c r="D938" s="192" t="s">
        <v>208</v>
      </c>
      <c r="E938" s="193" t="s">
        <v>2134</v>
      </c>
      <c r="F938" s="194" t="s">
        <v>2135</v>
      </c>
      <c r="G938" s="195" t="s">
        <v>1990</v>
      </c>
      <c r="H938" s="196">
        <v>432</v>
      </c>
      <c r="I938" s="197"/>
      <c r="J938" s="198">
        <f>ROUND(I938*H938,2)</f>
        <v>0</v>
      </c>
      <c r="K938" s="194" t="s">
        <v>22</v>
      </c>
      <c r="L938" s="60"/>
      <c r="M938" s="199" t="s">
        <v>22</v>
      </c>
      <c r="N938" s="205" t="s">
        <v>46</v>
      </c>
      <c r="O938" s="41"/>
      <c r="P938" s="206">
        <f>O938*H938</f>
        <v>0</v>
      </c>
      <c r="Q938" s="206">
        <v>0</v>
      </c>
      <c r="R938" s="206">
        <f>Q938*H938</f>
        <v>0</v>
      </c>
      <c r="S938" s="206">
        <v>0</v>
      </c>
      <c r="T938" s="207">
        <f>S938*H938</f>
        <v>0</v>
      </c>
      <c r="AR938" s="23" t="s">
        <v>253</v>
      </c>
      <c r="AT938" s="23" t="s">
        <v>208</v>
      </c>
      <c r="AU938" s="23" t="s">
        <v>84</v>
      </c>
      <c r="AY938" s="23" t="s">
        <v>205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23" t="s">
        <v>24</v>
      </c>
      <c r="BK938" s="204">
        <f>ROUND(I938*H938,2)</f>
        <v>0</v>
      </c>
      <c r="BL938" s="23" t="s">
        <v>253</v>
      </c>
      <c r="BM938" s="23" t="s">
        <v>2136</v>
      </c>
    </row>
    <row r="939" spans="2:65" s="1" customFormat="1" ht="22.5" customHeight="1">
      <c r="B939" s="40"/>
      <c r="C939" s="192" t="s">
        <v>2137</v>
      </c>
      <c r="D939" s="192" t="s">
        <v>208</v>
      </c>
      <c r="E939" s="193" t="s">
        <v>2138</v>
      </c>
      <c r="F939" s="194" t="s">
        <v>2139</v>
      </c>
      <c r="G939" s="195" t="s">
        <v>494</v>
      </c>
      <c r="H939" s="196">
        <v>40.56</v>
      </c>
      <c r="I939" s="197"/>
      <c r="J939" s="198">
        <f>ROUND(I939*H939,2)</f>
        <v>0</v>
      </c>
      <c r="K939" s="194" t="s">
        <v>22</v>
      </c>
      <c r="L939" s="60"/>
      <c r="M939" s="199" t="s">
        <v>22</v>
      </c>
      <c r="N939" s="205" t="s">
        <v>46</v>
      </c>
      <c r="O939" s="41"/>
      <c r="P939" s="206">
        <f>O939*H939</f>
        <v>0</v>
      </c>
      <c r="Q939" s="206">
        <v>0</v>
      </c>
      <c r="R939" s="206">
        <f>Q939*H939</f>
        <v>0</v>
      </c>
      <c r="S939" s="206">
        <v>0</v>
      </c>
      <c r="T939" s="207">
        <f>S939*H939</f>
        <v>0</v>
      </c>
      <c r="AR939" s="23" t="s">
        <v>253</v>
      </c>
      <c r="AT939" s="23" t="s">
        <v>208</v>
      </c>
      <c r="AU939" s="23" t="s">
        <v>84</v>
      </c>
      <c r="AY939" s="23" t="s">
        <v>205</v>
      </c>
      <c r="BE939" s="204">
        <f>IF(N939="základní",J939,0)</f>
        <v>0</v>
      </c>
      <c r="BF939" s="204">
        <f>IF(N939="snížená",J939,0)</f>
        <v>0</v>
      </c>
      <c r="BG939" s="204">
        <f>IF(N939="zákl. přenesená",J939,0)</f>
        <v>0</v>
      </c>
      <c r="BH939" s="204">
        <f>IF(N939="sníž. přenesená",J939,0)</f>
        <v>0</v>
      </c>
      <c r="BI939" s="204">
        <f>IF(N939="nulová",J939,0)</f>
        <v>0</v>
      </c>
      <c r="BJ939" s="23" t="s">
        <v>24</v>
      </c>
      <c r="BK939" s="204">
        <f>ROUND(I939*H939,2)</f>
        <v>0</v>
      </c>
      <c r="BL939" s="23" t="s">
        <v>253</v>
      </c>
      <c r="BM939" s="23" t="s">
        <v>2140</v>
      </c>
    </row>
    <row r="940" spans="2:51" s="12" customFormat="1" ht="13.5">
      <c r="B940" s="220"/>
      <c r="C940" s="221"/>
      <c r="D940" s="222" t="s">
        <v>255</v>
      </c>
      <c r="E940" s="223" t="s">
        <v>22</v>
      </c>
      <c r="F940" s="224" t="s">
        <v>2141</v>
      </c>
      <c r="G940" s="221"/>
      <c r="H940" s="225">
        <v>40.56</v>
      </c>
      <c r="I940" s="226"/>
      <c r="J940" s="221"/>
      <c r="K940" s="221"/>
      <c r="L940" s="227"/>
      <c r="M940" s="228"/>
      <c r="N940" s="229"/>
      <c r="O940" s="229"/>
      <c r="P940" s="229"/>
      <c r="Q940" s="229"/>
      <c r="R940" s="229"/>
      <c r="S940" s="229"/>
      <c r="T940" s="230"/>
      <c r="AT940" s="231" t="s">
        <v>255</v>
      </c>
      <c r="AU940" s="231" t="s">
        <v>84</v>
      </c>
      <c r="AV940" s="12" t="s">
        <v>84</v>
      </c>
      <c r="AW940" s="12" t="s">
        <v>39</v>
      </c>
      <c r="AX940" s="12" t="s">
        <v>24</v>
      </c>
      <c r="AY940" s="231" t="s">
        <v>205</v>
      </c>
    </row>
    <row r="941" spans="2:65" s="1" customFormat="1" ht="22.5" customHeight="1">
      <c r="B941" s="40"/>
      <c r="C941" s="192" t="s">
        <v>2142</v>
      </c>
      <c r="D941" s="192" t="s">
        <v>208</v>
      </c>
      <c r="E941" s="193" t="s">
        <v>2143</v>
      </c>
      <c r="F941" s="194" t="s">
        <v>2144</v>
      </c>
      <c r="G941" s="195" t="s">
        <v>1990</v>
      </c>
      <c r="H941" s="196">
        <v>360</v>
      </c>
      <c r="I941" s="197"/>
      <c r="J941" s="198">
        <f>ROUND(I941*H941,2)</f>
        <v>0</v>
      </c>
      <c r="K941" s="194" t="s">
        <v>22</v>
      </c>
      <c r="L941" s="60"/>
      <c r="M941" s="199" t="s">
        <v>22</v>
      </c>
      <c r="N941" s="205" t="s">
        <v>46</v>
      </c>
      <c r="O941" s="41"/>
      <c r="P941" s="206">
        <f>O941*H941</f>
        <v>0</v>
      </c>
      <c r="Q941" s="206">
        <v>0</v>
      </c>
      <c r="R941" s="206">
        <f>Q941*H941</f>
        <v>0</v>
      </c>
      <c r="S941" s="206">
        <v>0</v>
      </c>
      <c r="T941" s="207">
        <f>S941*H941</f>
        <v>0</v>
      </c>
      <c r="AR941" s="23" t="s">
        <v>253</v>
      </c>
      <c r="AT941" s="23" t="s">
        <v>208</v>
      </c>
      <c r="AU941" s="23" t="s">
        <v>84</v>
      </c>
      <c r="AY941" s="23" t="s">
        <v>205</v>
      </c>
      <c r="BE941" s="204">
        <f>IF(N941="základní",J941,0)</f>
        <v>0</v>
      </c>
      <c r="BF941" s="204">
        <f>IF(N941="snížená",J941,0)</f>
        <v>0</v>
      </c>
      <c r="BG941" s="204">
        <f>IF(N941="zákl. přenesená",J941,0)</f>
        <v>0</v>
      </c>
      <c r="BH941" s="204">
        <f>IF(N941="sníž. přenesená",J941,0)</f>
        <v>0</v>
      </c>
      <c r="BI941" s="204">
        <f>IF(N941="nulová",J941,0)</f>
        <v>0</v>
      </c>
      <c r="BJ941" s="23" t="s">
        <v>24</v>
      </c>
      <c r="BK941" s="204">
        <f>ROUND(I941*H941,2)</f>
        <v>0</v>
      </c>
      <c r="BL941" s="23" t="s">
        <v>253</v>
      </c>
      <c r="BM941" s="23" t="s">
        <v>2145</v>
      </c>
    </row>
    <row r="942" spans="2:65" s="1" customFormat="1" ht="22.5" customHeight="1">
      <c r="B942" s="40"/>
      <c r="C942" s="192" t="s">
        <v>2146</v>
      </c>
      <c r="D942" s="192" t="s">
        <v>208</v>
      </c>
      <c r="E942" s="193" t="s">
        <v>2147</v>
      </c>
      <c r="F942" s="194" t="s">
        <v>2148</v>
      </c>
      <c r="G942" s="195" t="s">
        <v>1990</v>
      </c>
      <c r="H942" s="196">
        <v>3544.8</v>
      </c>
      <c r="I942" s="197"/>
      <c r="J942" s="198">
        <f>ROUND(I942*H942,2)</f>
        <v>0</v>
      </c>
      <c r="K942" s="194" t="s">
        <v>22</v>
      </c>
      <c r="L942" s="60"/>
      <c r="M942" s="199" t="s">
        <v>22</v>
      </c>
      <c r="N942" s="205" t="s">
        <v>46</v>
      </c>
      <c r="O942" s="41"/>
      <c r="P942" s="206">
        <f>O942*H942</f>
        <v>0</v>
      </c>
      <c r="Q942" s="206">
        <v>0</v>
      </c>
      <c r="R942" s="206">
        <f>Q942*H942</f>
        <v>0</v>
      </c>
      <c r="S942" s="206">
        <v>0</v>
      </c>
      <c r="T942" s="207">
        <f>S942*H942</f>
        <v>0</v>
      </c>
      <c r="AR942" s="23" t="s">
        <v>253</v>
      </c>
      <c r="AT942" s="23" t="s">
        <v>208</v>
      </c>
      <c r="AU942" s="23" t="s">
        <v>84</v>
      </c>
      <c r="AY942" s="23" t="s">
        <v>205</v>
      </c>
      <c r="BE942" s="204">
        <f>IF(N942="základní",J942,0)</f>
        <v>0</v>
      </c>
      <c r="BF942" s="204">
        <f>IF(N942="snížená",J942,0)</f>
        <v>0</v>
      </c>
      <c r="BG942" s="204">
        <f>IF(N942="zákl. přenesená",J942,0)</f>
        <v>0</v>
      </c>
      <c r="BH942" s="204">
        <f>IF(N942="sníž. přenesená",J942,0)</f>
        <v>0</v>
      </c>
      <c r="BI942" s="204">
        <f>IF(N942="nulová",J942,0)</f>
        <v>0</v>
      </c>
      <c r="BJ942" s="23" t="s">
        <v>24</v>
      </c>
      <c r="BK942" s="204">
        <f>ROUND(I942*H942,2)</f>
        <v>0</v>
      </c>
      <c r="BL942" s="23" t="s">
        <v>253</v>
      </c>
      <c r="BM942" s="23" t="s">
        <v>2149</v>
      </c>
    </row>
    <row r="943" spans="2:51" s="12" customFormat="1" ht="13.5">
      <c r="B943" s="220"/>
      <c r="C943" s="221"/>
      <c r="D943" s="222" t="s">
        <v>255</v>
      </c>
      <c r="E943" s="223" t="s">
        <v>22</v>
      </c>
      <c r="F943" s="224" t="s">
        <v>2150</v>
      </c>
      <c r="G943" s="221"/>
      <c r="H943" s="225">
        <v>3544.8</v>
      </c>
      <c r="I943" s="226"/>
      <c r="J943" s="221"/>
      <c r="K943" s="221"/>
      <c r="L943" s="227"/>
      <c r="M943" s="228"/>
      <c r="N943" s="229"/>
      <c r="O943" s="229"/>
      <c r="P943" s="229"/>
      <c r="Q943" s="229"/>
      <c r="R943" s="229"/>
      <c r="S943" s="229"/>
      <c r="T943" s="230"/>
      <c r="AT943" s="231" t="s">
        <v>255</v>
      </c>
      <c r="AU943" s="231" t="s">
        <v>84</v>
      </c>
      <c r="AV943" s="12" t="s">
        <v>84</v>
      </c>
      <c r="AW943" s="12" t="s">
        <v>39</v>
      </c>
      <c r="AX943" s="12" t="s">
        <v>24</v>
      </c>
      <c r="AY943" s="231" t="s">
        <v>205</v>
      </c>
    </row>
    <row r="944" spans="2:65" s="1" customFormat="1" ht="22.5" customHeight="1">
      <c r="B944" s="40"/>
      <c r="C944" s="192" t="s">
        <v>2151</v>
      </c>
      <c r="D944" s="192" t="s">
        <v>208</v>
      </c>
      <c r="E944" s="193" t="s">
        <v>2152</v>
      </c>
      <c r="F944" s="194" t="s">
        <v>2153</v>
      </c>
      <c r="G944" s="195" t="s">
        <v>494</v>
      </c>
      <c r="H944" s="196">
        <v>147.61</v>
      </c>
      <c r="I944" s="197"/>
      <c r="J944" s="198">
        <f>ROUND(I944*H944,2)</f>
        <v>0</v>
      </c>
      <c r="K944" s="194" t="s">
        <v>466</v>
      </c>
      <c r="L944" s="60"/>
      <c r="M944" s="199" t="s">
        <v>22</v>
      </c>
      <c r="N944" s="205" t="s">
        <v>46</v>
      </c>
      <c r="O944" s="41"/>
      <c r="P944" s="206">
        <f>O944*H944</f>
        <v>0</v>
      </c>
      <c r="Q944" s="206">
        <v>0</v>
      </c>
      <c r="R944" s="206">
        <f>Q944*H944</f>
        <v>0</v>
      </c>
      <c r="S944" s="206">
        <v>0.055</v>
      </c>
      <c r="T944" s="207">
        <f>S944*H944</f>
        <v>8.11855</v>
      </c>
      <c r="AR944" s="23" t="s">
        <v>253</v>
      </c>
      <c r="AT944" s="23" t="s">
        <v>208</v>
      </c>
      <c r="AU944" s="23" t="s">
        <v>84</v>
      </c>
      <c r="AY944" s="23" t="s">
        <v>205</v>
      </c>
      <c r="BE944" s="204">
        <f>IF(N944="základní",J944,0)</f>
        <v>0</v>
      </c>
      <c r="BF944" s="204">
        <f>IF(N944="snížená",J944,0)</f>
        <v>0</v>
      </c>
      <c r="BG944" s="204">
        <f>IF(N944="zákl. přenesená",J944,0)</f>
        <v>0</v>
      </c>
      <c r="BH944" s="204">
        <f>IF(N944="sníž. přenesená",J944,0)</f>
        <v>0</v>
      </c>
      <c r="BI944" s="204">
        <f>IF(N944="nulová",J944,0)</f>
        <v>0</v>
      </c>
      <c r="BJ944" s="23" t="s">
        <v>24</v>
      </c>
      <c r="BK944" s="204">
        <f>ROUND(I944*H944,2)</f>
        <v>0</v>
      </c>
      <c r="BL944" s="23" t="s">
        <v>253</v>
      </c>
      <c r="BM944" s="23" t="s">
        <v>2154</v>
      </c>
    </row>
    <row r="945" spans="2:51" s="12" customFormat="1" ht="13.5">
      <c r="B945" s="220"/>
      <c r="C945" s="221"/>
      <c r="D945" s="222" t="s">
        <v>255</v>
      </c>
      <c r="E945" s="223" t="s">
        <v>22</v>
      </c>
      <c r="F945" s="224" t="s">
        <v>2155</v>
      </c>
      <c r="G945" s="221"/>
      <c r="H945" s="225">
        <v>147.61</v>
      </c>
      <c r="I945" s="226"/>
      <c r="J945" s="221"/>
      <c r="K945" s="221"/>
      <c r="L945" s="227"/>
      <c r="M945" s="228"/>
      <c r="N945" s="229"/>
      <c r="O945" s="229"/>
      <c r="P945" s="229"/>
      <c r="Q945" s="229"/>
      <c r="R945" s="229"/>
      <c r="S945" s="229"/>
      <c r="T945" s="230"/>
      <c r="AT945" s="231" t="s">
        <v>255</v>
      </c>
      <c r="AU945" s="231" t="s">
        <v>84</v>
      </c>
      <c r="AV945" s="12" t="s">
        <v>84</v>
      </c>
      <c r="AW945" s="12" t="s">
        <v>39</v>
      </c>
      <c r="AX945" s="12" t="s">
        <v>24</v>
      </c>
      <c r="AY945" s="231" t="s">
        <v>205</v>
      </c>
    </row>
    <row r="946" spans="2:65" s="1" customFormat="1" ht="22.5" customHeight="1">
      <c r="B946" s="40"/>
      <c r="C946" s="192" t="s">
        <v>2156</v>
      </c>
      <c r="D946" s="192" t="s">
        <v>208</v>
      </c>
      <c r="E946" s="193" t="s">
        <v>2157</v>
      </c>
      <c r="F946" s="194" t="s">
        <v>2158</v>
      </c>
      <c r="G946" s="195" t="s">
        <v>494</v>
      </c>
      <c r="H946" s="196">
        <v>147.61</v>
      </c>
      <c r="I946" s="197"/>
      <c r="J946" s="198">
        <f>ROUND(I946*H946,2)</f>
        <v>0</v>
      </c>
      <c r="K946" s="194" t="s">
        <v>466</v>
      </c>
      <c r="L946" s="60"/>
      <c r="M946" s="199" t="s">
        <v>22</v>
      </c>
      <c r="N946" s="205" t="s">
        <v>46</v>
      </c>
      <c r="O946" s="41"/>
      <c r="P946" s="206">
        <f>O946*H946</f>
        <v>0</v>
      </c>
      <c r="Q946" s="206">
        <v>0</v>
      </c>
      <c r="R946" s="206">
        <f>Q946*H946</f>
        <v>0</v>
      </c>
      <c r="S946" s="206">
        <v>0.002</v>
      </c>
      <c r="T946" s="207">
        <f>S946*H946</f>
        <v>0.29522000000000004</v>
      </c>
      <c r="AR946" s="23" t="s">
        <v>253</v>
      </c>
      <c r="AT946" s="23" t="s">
        <v>208</v>
      </c>
      <c r="AU946" s="23" t="s">
        <v>84</v>
      </c>
      <c r="AY946" s="23" t="s">
        <v>205</v>
      </c>
      <c r="BE946" s="204">
        <f>IF(N946="základní",J946,0)</f>
        <v>0</v>
      </c>
      <c r="BF946" s="204">
        <f>IF(N946="snížená",J946,0)</f>
        <v>0</v>
      </c>
      <c r="BG946" s="204">
        <f>IF(N946="zákl. přenesená",J946,0)</f>
        <v>0</v>
      </c>
      <c r="BH946" s="204">
        <f>IF(N946="sníž. přenesená",J946,0)</f>
        <v>0</v>
      </c>
      <c r="BI946" s="204">
        <f>IF(N946="nulová",J946,0)</f>
        <v>0</v>
      </c>
      <c r="BJ946" s="23" t="s">
        <v>24</v>
      </c>
      <c r="BK946" s="204">
        <f>ROUND(I946*H946,2)</f>
        <v>0</v>
      </c>
      <c r="BL946" s="23" t="s">
        <v>253</v>
      </c>
      <c r="BM946" s="23" t="s">
        <v>2159</v>
      </c>
    </row>
    <row r="947" spans="2:65" s="1" customFormat="1" ht="31.5" customHeight="1">
      <c r="B947" s="40"/>
      <c r="C947" s="192" t="s">
        <v>2160</v>
      </c>
      <c r="D947" s="192" t="s">
        <v>208</v>
      </c>
      <c r="E947" s="193" t="s">
        <v>2161</v>
      </c>
      <c r="F947" s="194" t="s">
        <v>2162</v>
      </c>
      <c r="G947" s="195" t="s">
        <v>1990</v>
      </c>
      <c r="H947" s="196">
        <v>392.832</v>
      </c>
      <c r="I947" s="197"/>
      <c r="J947" s="198">
        <f>ROUND(I947*H947,2)</f>
        <v>0</v>
      </c>
      <c r="K947" s="194" t="s">
        <v>466</v>
      </c>
      <c r="L947" s="60"/>
      <c r="M947" s="199" t="s">
        <v>22</v>
      </c>
      <c r="N947" s="205" t="s">
        <v>46</v>
      </c>
      <c r="O947" s="41"/>
      <c r="P947" s="206">
        <f>O947*H947</f>
        <v>0</v>
      </c>
      <c r="Q947" s="206">
        <v>0</v>
      </c>
      <c r="R947" s="206">
        <f>Q947*H947</f>
        <v>0</v>
      </c>
      <c r="S947" s="206">
        <v>0.001</v>
      </c>
      <c r="T947" s="207">
        <f>S947*H947</f>
        <v>0.392832</v>
      </c>
      <c r="AR947" s="23" t="s">
        <v>266</v>
      </c>
      <c r="AT947" s="23" t="s">
        <v>208</v>
      </c>
      <c r="AU947" s="23" t="s">
        <v>84</v>
      </c>
      <c r="AY947" s="23" t="s">
        <v>205</v>
      </c>
      <c r="BE947" s="204">
        <f>IF(N947="základní",J947,0)</f>
        <v>0</v>
      </c>
      <c r="BF947" s="204">
        <f>IF(N947="snížená",J947,0)</f>
        <v>0</v>
      </c>
      <c r="BG947" s="204">
        <f>IF(N947="zákl. přenesená",J947,0)</f>
        <v>0</v>
      </c>
      <c r="BH947" s="204">
        <f>IF(N947="sníž. přenesená",J947,0)</f>
        <v>0</v>
      </c>
      <c r="BI947" s="204">
        <f>IF(N947="nulová",J947,0)</f>
        <v>0</v>
      </c>
      <c r="BJ947" s="23" t="s">
        <v>24</v>
      </c>
      <c r="BK947" s="204">
        <f>ROUND(I947*H947,2)</f>
        <v>0</v>
      </c>
      <c r="BL947" s="23" t="s">
        <v>266</v>
      </c>
      <c r="BM947" s="23" t="s">
        <v>2163</v>
      </c>
    </row>
    <row r="948" spans="2:51" s="12" customFormat="1" ht="13.5">
      <c r="B948" s="220"/>
      <c r="C948" s="221"/>
      <c r="D948" s="222" t="s">
        <v>255</v>
      </c>
      <c r="E948" s="223" t="s">
        <v>22</v>
      </c>
      <c r="F948" s="224" t="s">
        <v>2164</v>
      </c>
      <c r="G948" s="221"/>
      <c r="H948" s="225">
        <v>392.832</v>
      </c>
      <c r="I948" s="226"/>
      <c r="J948" s="221"/>
      <c r="K948" s="221"/>
      <c r="L948" s="227"/>
      <c r="M948" s="228"/>
      <c r="N948" s="229"/>
      <c r="O948" s="229"/>
      <c r="P948" s="229"/>
      <c r="Q948" s="229"/>
      <c r="R948" s="229"/>
      <c r="S948" s="229"/>
      <c r="T948" s="230"/>
      <c r="AT948" s="231" t="s">
        <v>255</v>
      </c>
      <c r="AU948" s="231" t="s">
        <v>84</v>
      </c>
      <c r="AV948" s="12" t="s">
        <v>84</v>
      </c>
      <c r="AW948" s="12" t="s">
        <v>39</v>
      </c>
      <c r="AX948" s="12" t="s">
        <v>24</v>
      </c>
      <c r="AY948" s="231" t="s">
        <v>205</v>
      </c>
    </row>
    <row r="949" spans="2:65" s="1" customFormat="1" ht="22.5" customHeight="1">
      <c r="B949" s="40"/>
      <c r="C949" s="192" t="s">
        <v>2165</v>
      </c>
      <c r="D949" s="192" t="s">
        <v>208</v>
      </c>
      <c r="E949" s="193" t="s">
        <v>2166</v>
      </c>
      <c r="F949" s="194" t="s">
        <v>2167</v>
      </c>
      <c r="G949" s="195" t="s">
        <v>1453</v>
      </c>
      <c r="H949" s="259"/>
      <c r="I949" s="197"/>
      <c r="J949" s="198">
        <f>ROUND(I949*H949,2)</f>
        <v>0</v>
      </c>
      <c r="K949" s="194" t="s">
        <v>466</v>
      </c>
      <c r="L949" s="60"/>
      <c r="M949" s="199" t="s">
        <v>22</v>
      </c>
      <c r="N949" s="205" t="s">
        <v>46</v>
      </c>
      <c r="O949" s="41"/>
      <c r="P949" s="206">
        <f>O949*H949</f>
        <v>0</v>
      </c>
      <c r="Q949" s="206">
        <v>0</v>
      </c>
      <c r="R949" s="206">
        <f>Q949*H949</f>
        <v>0</v>
      </c>
      <c r="S949" s="206">
        <v>0</v>
      </c>
      <c r="T949" s="207">
        <f>S949*H949</f>
        <v>0</v>
      </c>
      <c r="AR949" s="23" t="s">
        <v>253</v>
      </c>
      <c r="AT949" s="23" t="s">
        <v>208</v>
      </c>
      <c r="AU949" s="23" t="s">
        <v>84</v>
      </c>
      <c r="AY949" s="23" t="s">
        <v>205</v>
      </c>
      <c r="BE949" s="204">
        <f>IF(N949="základní",J949,0)</f>
        <v>0</v>
      </c>
      <c r="BF949" s="204">
        <f>IF(N949="snížená",J949,0)</f>
        <v>0</v>
      </c>
      <c r="BG949" s="204">
        <f>IF(N949="zákl. přenesená",J949,0)</f>
        <v>0</v>
      </c>
      <c r="BH949" s="204">
        <f>IF(N949="sníž. přenesená",J949,0)</f>
        <v>0</v>
      </c>
      <c r="BI949" s="204">
        <f>IF(N949="nulová",J949,0)</f>
        <v>0</v>
      </c>
      <c r="BJ949" s="23" t="s">
        <v>24</v>
      </c>
      <c r="BK949" s="204">
        <f>ROUND(I949*H949,2)</f>
        <v>0</v>
      </c>
      <c r="BL949" s="23" t="s">
        <v>253</v>
      </c>
      <c r="BM949" s="23" t="s">
        <v>2168</v>
      </c>
    </row>
    <row r="950" spans="2:63" s="10" customFormat="1" ht="29.85" customHeight="1">
      <c r="B950" s="175"/>
      <c r="C950" s="176"/>
      <c r="D950" s="189" t="s">
        <v>74</v>
      </c>
      <c r="E950" s="190" t="s">
        <v>2169</v>
      </c>
      <c r="F950" s="190" t="s">
        <v>2170</v>
      </c>
      <c r="G950" s="176"/>
      <c r="H950" s="176"/>
      <c r="I950" s="179"/>
      <c r="J950" s="191">
        <f>BK950</f>
        <v>0</v>
      </c>
      <c r="K950" s="176"/>
      <c r="L950" s="181"/>
      <c r="M950" s="182"/>
      <c r="N950" s="183"/>
      <c r="O950" s="183"/>
      <c r="P950" s="184">
        <f>SUM(P951:P987)</f>
        <v>0</v>
      </c>
      <c r="Q950" s="183"/>
      <c r="R950" s="184">
        <f>SUM(R951:R987)</f>
        <v>12.616240049999998</v>
      </c>
      <c r="S950" s="183"/>
      <c r="T950" s="185">
        <f>SUM(T951:T987)</f>
        <v>0</v>
      </c>
      <c r="AR950" s="186" t="s">
        <v>84</v>
      </c>
      <c r="AT950" s="187" t="s">
        <v>74</v>
      </c>
      <c r="AU950" s="187" t="s">
        <v>24</v>
      </c>
      <c r="AY950" s="186" t="s">
        <v>205</v>
      </c>
      <c r="BK950" s="188">
        <f>SUM(BK951:BK987)</f>
        <v>0</v>
      </c>
    </row>
    <row r="951" spans="2:65" s="1" customFormat="1" ht="22.5" customHeight="1">
      <c r="B951" s="40"/>
      <c r="C951" s="192" t="s">
        <v>2171</v>
      </c>
      <c r="D951" s="192" t="s">
        <v>208</v>
      </c>
      <c r="E951" s="193" t="s">
        <v>2172</v>
      </c>
      <c r="F951" s="194" t="s">
        <v>2173</v>
      </c>
      <c r="G951" s="195" t="s">
        <v>494</v>
      </c>
      <c r="H951" s="196">
        <v>801.529</v>
      </c>
      <c r="I951" s="197"/>
      <c r="J951" s="198">
        <f>ROUND(I951*H951,2)</f>
        <v>0</v>
      </c>
      <c r="K951" s="194" t="s">
        <v>22</v>
      </c>
      <c r="L951" s="60"/>
      <c r="M951" s="199" t="s">
        <v>22</v>
      </c>
      <c r="N951" s="205" t="s">
        <v>46</v>
      </c>
      <c r="O951" s="41"/>
      <c r="P951" s="206">
        <f>O951*H951</f>
        <v>0</v>
      </c>
      <c r="Q951" s="206">
        <v>0</v>
      </c>
      <c r="R951" s="206">
        <f>Q951*H951</f>
        <v>0</v>
      </c>
      <c r="S951" s="206">
        <v>0</v>
      </c>
      <c r="T951" s="207">
        <f>S951*H951</f>
        <v>0</v>
      </c>
      <c r="AR951" s="23" t="s">
        <v>253</v>
      </c>
      <c r="AT951" s="23" t="s">
        <v>208</v>
      </c>
      <c r="AU951" s="23" t="s">
        <v>84</v>
      </c>
      <c r="AY951" s="23" t="s">
        <v>205</v>
      </c>
      <c r="BE951" s="204">
        <f>IF(N951="základní",J951,0)</f>
        <v>0</v>
      </c>
      <c r="BF951" s="204">
        <f>IF(N951="snížená",J951,0)</f>
        <v>0</v>
      </c>
      <c r="BG951" s="204">
        <f>IF(N951="zákl. přenesená",J951,0)</f>
        <v>0</v>
      </c>
      <c r="BH951" s="204">
        <f>IF(N951="sníž. přenesená",J951,0)</f>
        <v>0</v>
      </c>
      <c r="BI951" s="204">
        <f>IF(N951="nulová",J951,0)</f>
        <v>0</v>
      </c>
      <c r="BJ951" s="23" t="s">
        <v>24</v>
      </c>
      <c r="BK951" s="204">
        <f>ROUND(I951*H951,2)</f>
        <v>0</v>
      </c>
      <c r="BL951" s="23" t="s">
        <v>253</v>
      </c>
      <c r="BM951" s="23" t="s">
        <v>2174</v>
      </c>
    </row>
    <row r="952" spans="2:51" s="12" customFormat="1" ht="13.5">
      <c r="B952" s="220"/>
      <c r="C952" s="221"/>
      <c r="D952" s="210" t="s">
        <v>255</v>
      </c>
      <c r="E952" s="232" t="s">
        <v>22</v>
      </c>
      <c r="F952" s="233" t="s">
        <v>2175</v>
      </c>
      <c r="G952" s="221"/>
      <c r="H952" s="234">
        <v>45.351</v>
      </c>
      <c r="I952" s="226"/>
      <c r="J952" s="221"/>
      <c r="K952" s="221"/>
      <c r="L952" s="227"/>
      <c r="M952" s="228"/>
      <c r="N952" s="229"/>
      <c r="O952" s="229"/>
      <c r="P952" s="229"/>
      <c r="Q952" s="229"/>
      <c r="R952" s="229"/>
      <c r="S952" s="229"/>
      <c r="T952" s="230"/>
      <c r="AT952" s="231" t="s">
        <v>255</v>
      </c>
      <c r="AU952" s="231" t="s">
        <v>84</v>
      </c>
      <c r="AV952" s="12" t="s">
        <v>84</v>
      </c>
      <c r="AW952" s="12" t="s">
        <v>39</v>
      </c>
      <c r="AX952" s="12" t="s">
        <v>75</v>
      </c>
      <c r="AY952" s="231" t="s">
        <v>205</v>
      </c>
    </row>
    <row r="953" spans="2:51" s="12" customFormat="1" ht="13.5">
      <c r="B953" s="220"/>
      <c r="C953" s="221"/>
      <c r="D953" s="210" t="s">
        <v>255</v>
      </c>
      <c r="E953" s="232" t="s">
        <v>22</v>
      </c>
      <c r="F953" s="233" t="s">
        <v>2176</v>
      </c>
      <c r="G953" s="221"/>
      <c r="H953" s="234">
        <v>140.832</v>
      </c>
      <c r="I953" s="226"/>
      <c r="J953" s="221"/>
      <c r="K953" s="221"/>
      <c r="L953" s="227"/>
      <c r="M953" s="228"/>
      <c r="N953" s="229"/>
      <c r="O953" s="229"/>
      <c r="P953" s="229"/>
      <c r="Q953" s="229"/>
      <c r="R953" s="229"/>
      <c r="S953" s="229"/>
      <c r="T953" s="230"/>
      <c r="AT953" s="231" t="s">
        <v>255</v>
      </c>
      <c r="AU953" s="231" t="s">
        <v>84</v>
      </c>
      <c r="AV953" s="12" t="s">
        <v>84</v>
      </c>
      <c r="AW953" s="12" t="s">
        <v>39</v>
      </c>
      <c r="AX953" s="12" t="s">
        <v>75</v>
      </c>
      <c r="AY953" s="231" t="s">
        <v>205</v>
      </c>
    </row>
    <row r="954" spans="2:51" s="12" customFormat="1" ht="13.5">
      <c r="B954" s="220"/>
      <c r="C954" s="221"/>
      <c r="D954" s="210" t="s">
        <v>255</v>
      </c>
      <c r="E954" s="232" t="s">
        <v>22</v>
      </c>
      <c r="F954" s="233" t="s">
        <v>2177</v>
      </c>
      <c r="G954" s="221"/>
      <c r="H954" s="234">
        <v>188.99</v>
      </c>
      <c r="I954" s="226"/>
      <c r="J954" s="221"/>
      <c r="K954" s="221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255</v>
      </c>
      <c r="AU954" s="231" t="s">
        <v>84</v>
      </c>
      <c r="AV954" s="12" t="s">
        <v>84</v>
      </c>
      <c r="AW954" s="12" t="s">
        <v>39</v>
      </c>
      <c r="AX954" s="12" t="s">
        <v>75</v>
      </c>
      <c r="AY954" s="231" t="s">
        <v>205</v>
      </c>
    </row>
    <row r="955" spans="2:51" s="12" customFormat="1" ht="13.5">
      <c r="B955" s="220"/>
      <c r="C955" s="221"/>
      <c r="D955" s="210" t="s">
        <v>255</v>
      </c>
      <c r="E955" s="232" t="s">
        <v>22</v>
      </c>
      <c r="F955" s="233" t="s">
        <v>2178</v>
      </c>
      <c r="G955" s="221"/>
      <c r="H955" s="234">
        <v>103.407</v>
      </c>
      <c r="I955" s="226"/>
      <c r="J955" s="221"/>
      <c r="K955" s="221"/>
      <c r="L955" s="227"/>
      <c r="M955" s="228"/>
      <c r="N955" s="229"/>
      <c r="O955" s="229"/>
      <c r="P955" s="229"/>
      <c r="Q955" s="229"/>
      <c r="R955" s="229"/>
      <c r="S955" s="229"/>
      <c r="T955" s="230"/>
      <c r="AT955" s="231" t="s">
        <v>255</v>
      </c>
      <c r="AU955" s="231" t="s">
        <v>84</v>
      </c>
      <c r="AV955" s="12" t="s">
        <v>84</v>
      </c>
      <c r="AW955" s="12" t="s">
        <v>39</v>
      </c>
      <c r="AX955" s="12" t="s">
        <v>75</v>
      </c>
      <c r="AY955" s="231" t="s">
        <v>205</v>
      </c>
    </row>
    <row r="956" spans="2:51" s="12" customFormat="1" ht="13.5">
      <c r="B956" s="220"/>
      <c r="C956" s="221"/>
      <c r="D956" s="210" t="s">
        <v>255</v>
      </c>
      <c r="E956" s="232" t="s">
        <v>22</v>
      </c>
      <c r="F956" s="233" t="s">
        <v>2179</v>
      </c>
      <c r="G956" s="221"/>
      <c r="H956" s="234">
        <v>88.971</v>
      </c>
      <c r="I956" s="226"/>
      <c r="J956" s="221"/>
      <c r="K956" s="221"/>
      <c r="L956" s="227"/>
      <c r="M956" s="228"/>
      <c r="N956" s="229"/>
      <c r="O956" s="229"/>
      <c r="P956" s="229"/>
      <c r="Q956" s="229"/>
      <c r="R956" s="229"/>
      <c r="S956" s="229"/>
      <c r="T956" s="230"/>
      <c r="AT956" s="231" t="s">
        <v>255</v>
      </c>
      <c r="AU956" s="231" t="s">
        <v>84</v>
      </c>
      <c r="AV956" s="12" t="s">
        <v>84</v>
      </c>
      <c r="AW956" s="12" t="s">
        <v>39</v>
      </c>
      <c r="AX956" s="12" t="s">
        <v>75</v>
      </c>
      <c r="AY956" s="231" t="s">
        <v>205</v>
      </c>
    </row>
    <row r="957" spans="2:51" s="12" customFormat="1" ht="13.5">
      <c r="B957" s="220"/>
      <c r="C957" s="221"/>
      <c r="D957" s="210" t="s">
        <v>255</v>
      </c>
      <c r="E957" s="232" t="s">
        <v>22</v>
      </c>
      <c r="F957" s="233" t="s">
        <v>2180</v>
      </c>
      <c r="G957" s="221"/>
      <c r="H957" s="234">
        <v>145.031</v>
      </c>
      <c r="I957" s="226"/>
      <c r="J957" s="221"/>
      <c r="K957" s="221"/>
      <c r="L957" s="227"/>
      <c r="M957" s="228"/>
      <c r="N957" s="229"/>
      <c r="O957" s="229"/>
      <c r="P957" s="229"/>
      <c r="Q957" s="229"/>
      <c r="R957" s="229"/>
      <c r="S957" s="229"/>
      <c r="T957" s="230"/>
      <c r="AT957" s="231" t="s">
        <v>255</v>
      </c>
      <c r="AU957" s="231" t="s">
        <v>84</v>
      </c>
      <c r="AV957" s="12" t="s">
        <v>84</v>
      </c>
      <c r="AW957" s="12" t="s">
        <v>39</v>
      </c>
      <c r="AX957" s="12" t="s">
        <v>75</v>
      </c>
      <c r="AY957" s="231" t="s">
        <v>205</v>
      </c>
    </row>
    <row r="958" spans="2:51" s="12" customFormat="1" ht="13.5">
      <c r="B958" s="220"/>
      <c r="C958" s="221"/>
      <c r="D958" s="210" t="s">
        <v>255</v>
      </c>
      <c r="E958" s="232" t="s">
        <v>22</v>
      </c>
      <c r="F958" s="233" t="s">
        <v>2181</v>
      </c>
      <c r="G958" s="221"/>
      <c r="H958" s="234">
        <v>88.947</v>
      </c>
      <c r="I958" s="226"/>
      <c r="J958" s="221"/>
      <c r="K958" s="221"/>
      <c r="L958" s="227"/>
      <c r="M958" s="228"/>
      <c r="N958" s="229"/>
      <c r="O958" s="229"/>
      <c r="P958" s="229"/>
      <c r="Q958" s="229"/>
      <c r="R958" s="229"/>
      <c r="S958" s="229"/>
      <c r="T958" s="230"/>
      <c r="AT958" s="231" t="s">
        <v>255</v>
      </c>
      <c r="AU958" s="231" t="s">
        <v>84</v>
      </c>
      <c r="AV958" s="12" t="s">
        <v>84</v>
      </c>
      <c r="AW958" s="12" t="s">
        <v>39</v>
      </c>
      <c r="AX958" s="12" t="s">
        <v>75</v>
      </c>
      <c r="AY958" s="231" t="s">
        <v>205</v>
      </c>
    </row>
    <row r="959" spans="2:51" s="13" customFormat="1" ht="13.5">
      <c r="B959" s="248"/>
      <c r="C959" s="249"/>
      <c r="D959" s="222" t="s">
        <v>255</v>
      </c>
      <c r="E959" s="250" t="s">
        <v>22</v>
      </c>
      <c r="F959" s="251" t="s">
        <v>568</v>
      </c>
      <c r="G959" s="249"/>
      <c r="H959" s="252">
        <v>801.529</v>
      </c>
      <c r="I959" s="253"/>
      <c r="J959" s="249"/>
      <c r="K959" s="249"/>
      <c r="L959" s="254"/>
      <c r="M959" s="255"/>
      <c r="N959" s="256"/>
      <c r="O959" s="256"/>
      <c r="P959" s="256"/>
      <c r="Q959" s="256"/>
      <c r="R959" s="256"/>
      <c r="S959" s="256"/>
      <c r="T959" s="257"/>
      <c r="AT959" s="258" t="s">
        <v>255</v>
      </c>
      <c r="AU959" s="258" t="s">
        <v>84</v>
      </c>
      <c r="AV959" s="13" t="s">
        <v>266</v>
      </c>
      <c r="AW959" s="13" t="s">
        <v>39</v>
      </c>
      <c r="AX959" s="13" t="s">
        <v>24</v>
      </c>
      <c r="AY959" s="258" t="s">
        <v>205</v>
      </c>
    </row>
    <row r="960" spans="2:65" s="1" customFormat="1" ht="22.5" customHeight="1">
      <c r="B960" s="40"/>
      <c r="C960" s="192" t="s">
        <v>2182</v>
      </c>
      <c r="D960" s="192" t="s">
        <v>208</v>
      </c>
      <c r="E960" s="193" t="s">
        <v>2183</v>
      </c>
      <c r="F960" s="194" t="s">
        <v>2184</v>
      </c>
      <c r="G960" s="195" t="s">
        <v>494</v>
      </c>
      <c r="H960" s="196">
        <v>15.573</v>
      </c>
      <c r="I960" s="197"/>
      <c r="J960" s="198">
        <f>ROUND(I960*H960,2)</f>
        <v>0</v>
      </c>
      <c r="K960" s="194" t="s">
        <v>22</v>
      </c>
      <c r="L960" s="60"/>
      <c r="M960" s="199" t="s">
        <v>22</v>
      </c>
      <c r="N960" s="205" t="s">
        <v>46</v>
      </c>
      <c r="O960" s="41"/>
      <c r="P960" s="206">
        <f>O960*H960</f>
        <v>0</v>
      </c>
      <c r="Q960" s="206">
        <v>0</v>
      </c>
      <c r="R960" s="206">
        <f>Q960*H960</f>
        <v>0</v>
      </c>
      <c r="S960" s="206">
        <v>0</v>
      </c>
      <c r="T960" s="207">
        <f>S960*H960</f>
        <v>0</v>
      </c>
      <c r="AR960" s="23" t="s">
        <v>253</v>
      </c>
      <c r="AT960" s="23" t="s">
        <v>208</v>
      </c>
      <c r="AU960" s="23" t="s">
        <v>84</v>
      </c>
      <c r="AY960" s="23" t="s">
        <v>205</v>
      </c>
      <c r="BE960" s="204">
        <f>IF(N960="základní",J960,0)</f>
        <v>0</v>
      </c>
      <c r="BF960" s="204">
        <f>IF(N960="snížená",J960,0)</f>
        <v>0</v>
      </c>
      <c r="BG960" s="204">
        <f>IF(N960="zákl. přenesená",J960,0)</f>
        <v>0</v>
      </c>
      <c r="BH960" s="204">
        <f>IF(N960="sníž. přenesená",J960,0)</f>
        <v>0</v>
      </c>
      <c r="BI960" s="204">
        <f>IF(N960="nulová",J960,0)</f>
        <v>0</v>
      </c>
      <c r="BJ960" s="23" t="s">
        <v>24</v>
      </c>
      <c r="BK960" s="204">
        <f>ROUND(I960*H960,2)</f>
        <v>0</v>
      </c>
      <c r="BL960" s="23" t="s">
        <v>253</v>
      </c>
      <c r="BM960" s="23" t="s">
        <v>2185</v>
      </c>
    </row>
    <row r="961" spans="2:51" s="12" customFormat="1" ht="13.5">
      <c r="B961" s="220"/>
      <c r="C961" s="221"/>
      <c r="D961" s="222" t="s">
        <v>255</v>
      </c>
      <c r="E961" s="223" t="s">
        <v>22</v>
      </c>
      <c r="F961" s="224" t="s">
        <v>2186</v>
      </c>
      <c r="G961" s="221"/>
      <c r="H961" s="225">
        <v>15.573</v>
      </c>
      <c r="I961" s="226"/>
      <c r="J961" s="221"/>
      <c r="K961" s="221"/>
      <c r="L961" s="227"/>
      <c r="M961" s="228"/>
      <c r="N961" s="229"/>
      <c r="O961" s="229"/>
      <c r="P961" s="229"/>
      <c r="Q961" s="229"/>
      <c r="R961" s="229"/>
      <c r="S961" s="229"/>
      <c r="T961" s="230"/>
      <c r="AT961" s="231" t="s">
        <v>255</v>
      </c>
      <c r="AU961" s="231" t="s">
        <v>84</v>
      </c>
      <c r="AV961" s="12" t="s">
        <v>84</v>
      </c>
      <c r="AW961" s="12" t="s">
        <v>39</v>
      </c>
      <c r="AX961" s="12" t="s">
        <v>24</v>
      </c>
      <c r="AY961" s="231" t="s">
        <v>205</v>
      </c>
    </row>
    <row r="962" spans="2:65" s="1" customFormat="1" ht="22.5" customHeight="1">
      <c r="B962" s="40"/>
      <c r="C962" s="192" t="s">
        <v>2187</v>
      </c>
      <c r="D962" s="192" t="s">
        <v>208</v>
      </c>
      <c r="E962" s="193" t="s">
        <v>2188</v>
      </c>
      <c r="F962" s="194" t="s">
        <v>2189</v>
      </c>
      <c r="G962" s="195" t="s">
        <v>494</v>
      </c>
      <c r="H962" s="196">
        <v>23.389</v>
      </c>
      <c r="I962" s="197"/>
      <c r="J962" s="198">
        <f>ROUND(I962*H962,2)</f>
        <v>0</v>
      </c>
      <c r="K962" s="194" t="s">
        <v>22</v>
      </c>
      <c r="L962" s="60"/>
      <c r="M962" s="199" t="s">
        <v>22</v>
      </c>
      <c r="N962" s="205" t="s">
        <v>46</v>
      </c>
      <c r="O962" s="41"/>
      <c r="P962" s="206">
        <f>O962*H962</f>
        <v>0</v>
      </c>
      <c r="Q962" s="206">
        <v>0</v>
      </c>
      <c r="R962" s="206">
        <f>Q962*H962</f>
        <v>0</v>
      </c>
      <c r="S962" s="206">
        <v>0</v>
      </c>
      <c r="T962" s="207">
        <f>S962*H962</f>
        <v>0</v>
      </c>
      <c r="AR962" s="23" t="s">
        <v>253</v>
      </c>
      <c r="AT962" s="23" t="s">
        <v>208</v>
      </c>
      <c r="AU962" s="23" t="s">
        <v>84</v>
      </c>
      <c r="AY962" s="23" t="s">
        <v>205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23" t="s">
        <v>24</v>
      </c>
      <c r="BK962" s="204">
        <f>ROUND(I962*H962,2)</f>
        <v>0</v>
      </c>
      <c r="BL962" s="23" t="s">
        <v>253</v>
      </c>
      <c r="BM962" s="23" t="s">
        <v>2190</v>
      </c>
    </row>
    <row r="963" spans="2:51" s="12" customFormat="1" ht="13.5">
      <c r="B963" s="220"/>
      <c r="C963" s="221"/>
      <c r="D963" s="222" t="s">
        <v>255</v>
      </c>
      <c r="E963" s="223" t="s">
        <v>22</v>
      </c>
      <c r="F963" s="224" t="s">
        <v>2191</v>
      </c>
      <c r="G963" s="221"/>
      <c r="H963" s="225">
        <v>23.389</v>
      </c>
      <c r="I963" s="226"/>
      <c r="J963" s="221"/>
      <c r="K963" s="221"/>
      <c r="L963" s="227"/>
      <c r="M963" s="228"/>
      <c r="N963" s="229"/>
      <c r="O963" s="229"/>
      <c r="P963" s="229"/>
      <c r="Q963" s="229"/>
      <c r="R963" s="229"/>
      <c r="S963" s="229"/>
      <c r="T963" s="230"/>
      <c r="AT963" s="231" t="s">
        <v>255</v>
      </c>
      <c r="AU963" s="231" t="s">
        <v>84</v>
      </c>
      <c r="AV963" s="12" t="s">
        <v>84</v>
      </c>
      <c r="AW963" s="12" t="s">
        <v>39</v>
      </c>
      <c r="AX963" s="12" t="s">
        <v>24</v>
      </c>
      <c r="AY963" s="231" t="s">
        <v>205</v>
      </c>
    </row>
    <row r="964" spans="2:65" s="1" customFormat="1" ht="31.5" customHeight="1">
      <c r="B964" s="40"/>
      <c r="C964" s="192" t="s">
        <v>2192</v>
      </c>
      <c r="D964" s="192" t="s">
        <v>208</v>
      </c>
      <c r="E964" s="193" t="s">
        <v>2193</v>
      </c>
      <c r="F964" s="194" t="s">
        <v>2194</v>
      </c>
      <c r="G964" s="195" t="s">
        <v>494</v>
      </c>
      <c r="H964" s="196">
        <v>765.281</v>
      </c>
      <c r="I964" s="197"/>
      <c r="J964" s="198">
        <f>ROUND(I964*H964,2)</f>
        <v>0</v>
      </c>
      <c r="K964" s="194" t="s">
        <v>466</v>
      </c>
      <c r="L964" s="60"/>
      <c r="M964" s="199" t="s">
        <v>22</v>
      </c>
      <c r="N964" s="205" t="s">
        <v>46</v>
      </c>
      <c r="O964" s="41"/>
      <c r="P964" s="206">
        <f>O964*H964</f>
        <v>0</v>
      </c>
      <c r="Q964" s="206">
        <v>0.009</v>
      </c>
      <c r="R964" s="206">
        <f>Q964*H964</f>
        <v>6.887528999999999</v>
      </c>
      <c r="S964" s="206">
        <v>0</v>
      </c>
      <c r="T964" s="207">
        <f>S964*H964</f>
        <v>0</v>
      </c>
      <c r="AR964" s="23" t="s">
        <v>253</v>
      </c>
      <c r="AT964" s="23" t="s">
        <v>208</v>
      </c>
      <c r="AU964" s="23" t="s">
        <v>84</v>
      </c>
      <c r="AY964" s="23" t="s">
        <v>205</v>
      </c>
      <c r="BE964" s="204">
        <f>IF(N964="základní",J964,0)</f>
        <v>0</v>
      </c>
      <c r="BF964" s="204">
        <f>IF(N964="snížená",J964,0)</f>
        <v>0</v>
      </c>
      <c r="BG964" s="204">
        <f>IF(N964="zákl. přenesená",J964,0)</f>
        <v>0</v>
      </c>
      <c r="BH964" s="204">
        <f>IF(N964="sníž. přenesená",J964,0)</f>
        <v>0</v>
      </c>
      <c r="BI964" s="204">
        <f>IF(N964="nulová",J964,0)</f>
        <v>0</v>
      </c>
      <c r="BJ964" s="23" t="s">
        <v>24</v>
      </c>
      <c r="BK964" s="204">
        <f>ROUND(I964*H964,2)</f>
        <v>0</v>
      </c>
      <c r="BL964" s="23" t="s">
        <v>253</v>
      </c>
      <c r="BM964" s="23" t="s">
        <v>2195</v>
      </c>
    </row>
    <row r="965" spans="2:51" s="12" customFormat="1" ht="13.5">
      <c r="B965" s="220"/>
      <c r="C965" s="221"/>
      <c r="D965" s="210" t="s">
        <v>255</v>
      </c>
      <c r="E965" s="232" t="s">
        <v>22</v>
      </c>
      <c r="F965" s="233" t="s">
        <v>2196</v>
      </c>
      <c r="G965" s="221"/>
      <c r="H965" s="234">
        <v>79.574</v>
      </c>
      <c r="I965" s="226"/>
      <c r="J965" s="221"/>
      <c r="K965" s="221"/>
      <c r="L965" s="227"/>
      <c r="M965" s="228"/>
      <c r="N965" s="229"/>
      <c r="O965" s="229"/>
      <c r="P965" s="229"/>
      <c r="Q965" s="229"/>
      <c r="R965" s="229"/>
      <c r="S965" s="229"/>
      <c r="T965" s="230"/>
      <c r="AT965" s="231" t="s">
        <v>255</v>
      </c>
      <c r="AU965" s="231" t="s">
        <v>84</v>
      </c>
      <c r="AV965" s="12" t="s">
        <v>84</v>
      </c>
      <c r="AW965" s="12" t="s">
        <v>39</v>
      </c>
      <c r="AX965" s="12" t="s">
        <v>75</v>
      </c>
      <c r="AY965" s="231" t="s">
        <v>205</v>
      </c>
    </row>
    <row r="966" spans="2:51" s="12" customFormat="1" ht="13.5">
      <c r="B966" s="220"/>
      <c r="C966" s="221"/>
      <c r="D966" s="210" t="s">
        <v>255</v>
      </c>
      <c r="E966" s="232" t="s">
        <v>22</v>
      </c>
      <c r="F966" s="233" t="s">
        <v>2197</v>
      </c>
      <c r="G966" s="221"/>
      <c r="H966" s="234">
        <v>58.718</v>
      </c>
      <c r="I966" s="226"/>
      <c r="J966" s="221"/>
      <c r="K966" s="221"/>
      <c r="L966" s="227"/>
      <c r="M966" s="228"/>
      <c r="N966" s="229"/>
      <c r="O966" s="229"/>
      <c r="P966" s="229"/>
      <c r="Q966" s="229"/>
      <c r="R966" s="229"/>
      <c r="S966" s="229"/>
      <c r="T966" s="230"/>
      <c r="AT966" s="231" t="s">
        <v>255</v>
      </c>
      <c r="AU966" s="231" t="s">
        <v>84</v>
      </c>
      <c r="AV966" s="12" t="s">
        <v>84</v>
      </c>
      <c r="AW966" s="12" t="s">
        <v>39</v>
      </c>
      <c r="AX966" s="12" t="s">
        <v>75</v>
      </c>
      <c r="AY966" s="231" t="s">
        <v>205</v>
      </c>
    </row>
    <row r="967" spans="2:51" s="12" customFormat="1" ht="13.5">
      <c r="B967" s="220"/>
      <c r="C967" s="221"/>
      <c r="D967" s="210" t="s">
        <v>255</v>
      </c>
      <c r="E967" s="232" t="s">
        <v>22</v>
      </c>
      <c r="F967" s="233" t="s">
        <v>2198</v>
      </c>
      <c r="G967" s="221"/>
      <c r="H967" s="234">
        <v>77.968</v>
      </c>
      <c r="I967" s="226"/>
      <c r="J967" s="221"/>
      <c r="K967" s="221"/>
      <c r="L967" s="227"/>
      <c r="M967" s="228"/>
      <c r="N967" s="229"/>
      <c r="O967" s="229"/>
      <c r="P967" s="229"/>
      <c r="Q967" s="229"/>
      <c r="R967" s="229"/>
      <c r="S967" s="229"/>
      <c r="T967" s="230"/>
      <c r="AT967" s="231" t="s">
        <v>255</v>
      </c>
      <c r="AU967" s="231" t="s">
        <v>84</v>
      </c>
      <c r="AV967" s="12" t="s">
        <v>84</v>
      </c>
      <c r="AW967" s="12" t="s">
        <v>39</v>
      </c>
      <c r="AX967" s="12" t="s">
        <v>75</v>
      </c>
      <c r="AY967" s="231" t="s">
        <v>205</v>
      </c>
    </row>
    <row r="968" spans="2:51" s="12" customFormat="1" ht="13.5">
      <c r="B968" s="220"/>
      <c r="C968" s="221"/>
      <c r="D968" s="210" t="s">
        <v>255</v>
      </c>
      <c r="E968" s="232" t="s">
        <v>22</v>
      </c>
      <c r="F968" s="233" t="s">
        <v>2199</v>
      </c>
      <c r="G968" s="221"/>
      <c r="H968" s="234">
        <v>127.534</v>
      </c>
      <c r="I968" s="226"/>
      <c r="J968" s="221"/>
      <c r="K968" s="221"/>
      <c r="L968" s="227"/>
      <c r="M968" s="228"/>
      <c r="N968" s="229"/>
      <c r="O968" s="229"/>
      <c r="P968" s="229"/>
      <c r="Q968" s="229"/>
      <c r="R968" s="229"/>
      <c r="S968" s="229"/>
      <c r="T968" s="230"/>
      <c r="AT968" s="231" t="s">
        <v>255</v>
      </c>
      <c r="AU968" s="231" t="s">
        <v>84</v>
      </c>
      <c r="AV968" s="12" t="s">
        <v>84</v>
      </c>
      <c r="AW968" s="12" t="s">
        <v>39</v>
      </c>
      <c r="AX968" s="12" t="s">
        <v>75</v>
      </c>
      <c r="AY968" s="231" t="s">
        <v>205</v>
      </c>
    </row>
    <row r="969" spans="2:51" s="12" customFormat="1" ht="13.5">
      <c r="B969" s="220"/>
      <c r="C969" s="221"/>
      <c r="D969" s="210" t="s">
        <v>255</v>
      </c>
      <c r="E969" s="232" t="s">
        <v>22</v>
      </c>
      <c r="F969" s="233" t="s">
        <v>2200</v>
      </c>
      <c r="G969" s="221"/>
      <c r="H969" s="234">
        <v>6.039</v>
      </c>
      <c r="I969" s="226"/>
      <c r="J969" s="221"/>
      <c r="K969" s="221"/>
      <c r="L969" s="227"/>
      <c r="M969" s="228"/>
      <c r="N969" s="229"/>
      <c r="O969" s="229"/>
      <c r="P969" s="229"/>
      <c r="Q969" s="229"/>
      <c r="R969" s="229"/>
      <c r="S969" s="229"/>
      <c r="T969" s="230"/>
      <c r="AT969" s="231" t="s">
        <v>255</v>
      </c>
      <c r="AU969" s="231" t="s">
        <v>84</v>
      </c>
      <c r="AV969" s="12" t="s">
        <v>84</v>
      </c>
      <c r="AW969" s="12" t="s">
        <v>39</v>
      </c>
      <c r="AX969" s="12" t="s">
        <v>75</v>
      </c>
      <c r="AY969" s="231" t="s">
        <v>205</v>
      </c>
    </row>
    <row r="970" spans="2:51" s="12" customFormat="1" ht="13.5">
      <c r="B970" s="220"/>
      <c r="C970" s="221"/>
      <c r="D970" s="210" t="s">
        <v>255</v>
      </c>
      <c r="E970" s="232" t="s">
        <v>22</v>
      </c>
      <c r="F970" s="233" t="s">
        <v>2201</v>
      </c>
      <c r="G970" s="221"/>
      <c r="H970" s="234">
        <v>128.051</v>
      </c>
      <c r="I970" s="226"/>
      <c r="J970" s="221"/>
      <c r="K970" s="221"/>
      <c r="L970" s="227"/>
      <c r="M970" s="228"/>
      <c r="N970" s="229"/>
      <c r="O970" s="229"/>
      <c r="P970" s="229"/>
      <c r="Q970" s="229"/>
      <c r="R970" s="229"/>
      <c r="S970" s="229"/>
      <c r="T970" s="230"/>
      <c r="AT970" s="231" t="s">
        <v>255</v>
      </c>
      <c r="AU970" s="231" t="s">
        <v>84</v>
      </c>
      <c r="AV970" s="12" t="s">
        <v>84</v>
      </c>
      <c r="AW970" s="12" t="s">
        <v>39</v>
      </c>
      <c r="AX970" s="12" t="s">
        <v>75</v>
      </c>
      <c r="AY970" s="231" t="s">
        <v>205</v>
      </c>
    </row>
    <row r="971" spans="2:51" s="12" customFormat="1" ht="13.5">
      <c r="B971" s="220"/>
      <c r="C971" s="221"/>
      <c r="D971" s="210" t="s">
        <v>255</v>
      </c>
      <c r="E971" s="232" t="s">
        <v>22</v>
      </c>
      <c r="F971" s="233" t="s">
        <v>2202</v>
      </c>
      <c r="G971" s="221"/>
      <c r="H971" s="234">
        <v>168.179</v>
      </c>
      <c r="I971" s="226"/>
      <c r="J971" s="221"/>
      <c r="K971" s="221"/>
      <c r="L971" s="227"/>
      <c r="M971" s="228"/>
      <c r="N971" s="229"/>
      <c r="O971" s="229"/>
      <c r="P971" s="229"/>
      <c r="Q971" s="229"/>
      <c r="R971" s="229"/>
      <c r="S971" s="229"/>
      <c r="T971" s="230"/>
      <c r="AT971" s="231" t="s">
        <v>255</v>
      </c>
      <c r="AU971" s="231" t="s">
        <v>84</v>
      </c>
      <c r="AV971" s="12" t="s">
        <v>84</v>
      </c>
      <c r="AW971" s="12" t="s">
        <v>39</v>
      </c>
      <c r="AX971" s="12" t="s">
        <v>75</v>
      </c>
      <c r="AY971" s="231" t="s">
        <v>205</v>
      </c>
    </row>
    <row r="972" spans="2:51" s="12" customFormat="1" ht="13.5">
      <c r="B972" s="220"/>
      <c r="C972" s="221"/>
      <c r="D972" s="210" t="s">
        <v>255</v>
      </c>
      <c r="E972" s="232" t="s">
        <v>22</v>
      </c>
      <c r="F972" s="233" t="s">
        <v>2203</v>
      </c>
      <c r="G972" s="221"/>
      <c r="H972" s="234">
        <v>74.899</v>
      </c>
      <c r="I972" s="226"/>
      <c r="J972" s="221"/>
      <c r="K972" s="221"/>
      <c r="L972" s="227"/>
      <c r="M972" s="228"/>
      <c r="N972" s="229"/>
      <c r="O972" s="229"/>
      <c r="P972" s="229"/>
      <c r="Q972" s="229"/>
      <c r="R972" s="229"/>
      <c r="S972" s="229"/>
      <c r="T972" s="230"/>
      <c r="AT972" s="231" t="s">
        <v>255</v>
      </c>
      <c r="AU972" s="231" t="s">
        <v>84</v>
      </c>
      <c r="AV972" s="12" t="s">
        <v>84</v>
      </c>
      <c r="AW972" s="12" t="s">
        <v>39</v>
      </c>
      <c r="AX972" s="12" t="s">
        <v>75</v>
      </c>
      <c r="AY972" s="231" t="s">
        <v>205</v>
      </c>
    </row>
    <row r="973" spans="2:51" s="12" customFormat="1" ht="13.5">
      <c r="B973" s="220"/>
      <c r="C973" s="221"/>
      <c r="D973" s="210" t="s">
        <v>255</v>
      </c>
      <c r="E973" s="232" t="s">
        <v>22</v>
      </c>
      <c r="F973" s="233" t="s">
        <v>2204</v>
      </c>
      <c r="G973" s="221"/>
      <c r="H973" s="234">
        <v>44.319</v>
      </c>
      <c r="I973" s="226"/>
      <c r="J973" s="221"/>
      <c r="K973" s="221"/>
      <c r="L973" s="227"/>
      <c r="M973" s="228"/>
      <c r="N973" s="229"/>
      <c r="O973" s="229"/>
      <c r="P973" s="229"/>
      <c r="Q973" s="229"/>
      <c r="R973" s="229"/>
      <c r="S973" s="229"/>
      <c r="T973" s="230"/>
      <c r="AT973" s="231" t="s">
        <v>255</v>
      </c>
      <c r="AU973" s="231" t="s">
        <v>84</v>
      </c>
      <c r="AV973" s="12" t="s">
        <v>84</v>
      </c>
      <c r="AW973" s="12" t="s">
        <v>39</v>
      </c>
      <c r="AX973" s="12" t="s">
        <v>75</v>
      </c>
      <c r="AY973" s="231" t="s">
        <v>205</v>
      </c>
    </row>
    <row r="974" spans="2:51" s="13" customFormat="1" ht="13.5">
      <c r="B974" s="248"/>
      <c r="C974" s="249"/>
      <c r="D974" s="222" t="s">
        <v>255</v>
      </c>
      <c r="E974" s="250" t="s">
        <v>22</v>
      </c>
      <c r="F974" s="251" t="s">
        <v>568</v>
      </c>
      <c r="G974" s="249"/>
      <c r="H974" s="252">
        <v>765.281</v>
      </c>
      <c r="I974" s="253"/>
      <c r="J974" s="249"/>
      <c r="K974" s="249"/>
      <c r="L974" s="254"/>
      <c r="M974" s="255"/>
      <c r="N974" s="256"/>
      <c r="O974" s="256"/>
      <c r="P974" s="256"/>
      <c r="Q974" s="256"/>
      <c r="R974" s="256"/>
      <c r="S974" s="256"/>
      <c r="T974" s="257"/>
      <c r="AT974" s="258" t="s">
        <v>255</v>
      </c>
      <c r="AU974" s="258" t="s">
        <v>84</v>
      </c>
      <c r="AV974" s="13" t="s">
        <v>266</v>
      </c>
      <c r="AW974" s="13" t="s">
        <v>39</v>
      </c>
      <c r="AX974" s="13" t="s">
        <v>24</v>
      </c>
      <c r="AY974" s="258" t="s">
        <v>205</v>
      </c>
    </row>
    <row r="975" spans="2:65" s="1" customFormat="1" ht="22.5" customHeight="1">
      <c r="B975" s="40"/>
      <c r="C975" s="192" t="s">
        <v>2205</v>
      </c>
      <c r="D975" s="192" t="s">
        <v>208</v>
      </c>
      <c r="E975" s="193" t="s">
        <v>2206</v>
      </c>
      <c r="F975" s="194" t="s">
        <v>2207</v>
      </c>
      <c r="G975" s="195" t="s">
        <v>494</v>
      </c>
      <c r="H975" s="196">
        <v>765.281</v>
      </c>
      <c r="I975" s="197"/>
      <c r="J975" s="198">
        <f>ROUND(I975*H975,2)</f>
        <v>0</v>
      </c>
      <c r="K975" s="194" t="s">
        <v>466</v>
      </c>
      <c r="L975" s="60"/>
      <c r="M975" s="199" t="s">
        <v>22</v>
      </c>
      <c r="N975" s="205" t="s">
        <v>46</v>
      </c>
      <c r="O975" s="41"/>
      <c r="P975" s="206">
        <f>O975*H975</f>
        <v>0</v>
      </c>
      <c r="Q975" s="206">
        <v>0.0003</v>
      </c>
      <c r="R975" s="206">
        <f>Q975*H975</f>
        <v>0.22958429999999996</v>
      </c>
      <c r="S975" s="206">
        <v>0</v>
      </c>
      <c r="T975" s="207">
        <f>S975*H975</f>
        <v>0</v>
      </c>
      <c r="AR975" s="23" t="s">
        <v>253</v>
      </c>
      <c r="AT975" s="23" t="s">
        <v>208</v>
      </c>
      <c r="AU975" s="23" t="s">
        <v>84</v>
      </c>
      <c r="AY975" s="23" t="s">
        <v>205</v>
      </c>
      <c r="BE975" s="204">
        <f>IF(N975="základní",J975,0)</f>
        <v>0</v>
      </c>
      <c r="BF975" s="204">
        <f>IF(N975="snížená",J975,0)</f>
        <v>0</v>
      </c>
      <c r="BG975" s="204">
        <f>IF(N975="zákl. přenesená",J975,0)</f>
        <v>0</v>
      </c>
      <c r="BH975" s="204">
        <f>IF(N975="sníž. přenesená",J975,0)</f>
        <v>0</v>
      </c>
      <c r="BI975" s="204">
        <f>IF(N975="nulová",J975,0)</f>
        <v>0</v>
      </c>
      <c r="BJ975" s="23" t="s">
        <v>24</v>
      </c>
      <c r="BK975" s="204">
        <f>ROUND(I975*H975,2)</f>
        <v>0</v>
      </c>
      <c r="BL975" s="23" t="s">
        <v>253</v>
      </c>
      <c r="BM975" s="23" t="s">
        <v>2208</v>
      </c>
    </row>
    <row r="976" spans="2:65" s="1" customFormat="1" ht="22.5" customHeight="1">
      <c r="B976" s="40"/>
      <c r="C976" s="192" t="s">
        <v>2209</v>
      </c>
      <c r="D976" s="192" t="s">
        <v>208</v>
      </c>
      <c r="E976" s="193" t="s">
        <v>2210</v>
      </c>
      <c r="F976" s="194" t="s">
        <v>2211</v>
      </c>
      <c r="G976" s="195" t="s">
        <v>500</v>
      </c>
      <c r="H976" s="196">
        <v>98.8</v>
      </c>
      <c r="I976" s="197"/>
      <c r="J976" s="198">
        <f>ROUND(I976*H976,2)</f>
        <v>0</v>
      </c>
      <c r="K976" s="194" t="s">
        <v>466</v>
      </c>
      <c r="L976" s="60"/>
      <c r="M976" s="199" t="s">
        <v>22</v>
      </c>
      <c r="N976" s="205" t="s">
        <v>46</v>
      </c>
      <c r="O976" s="41"/>
      <c r="P976" s="206">
        <f>O976*H976</f>
        <v>0</v>
      </c>
      <c r="Q976" s="206">
        <v>0.0002</v>
      </c>
      <c r="R976" s="206">
        <f>Q976*H976</f>
        <v>0.01976</v>
      </c>
      <c r="S976" s="206">
        <v>0</v>
      </c>
      <c r="T976" s="207">
        <f>S976*H976</f>
        <v>0</v>
      </c>
      <c r="AR976" s="23" t="s">
        <v>253</v>
      </c>
      <c r="AT976" s="23" t="s">
        <v>208</v>
      </c>
      <c r="AU976" s="23" t="s">
        <v>84</v>
      </c>
      <c r="AY976" s="23" t="s">
        <v>205</v>
      </c>
      <c r="BE976" s="204">
        <f>IF(N976="základní",J976,0)</f>
        <v>0</v>
      </c>
      <c r="BF976" s="204">
        <f>IF(N976="snížená",J976,0)</f>
        <v>0</v>
      </c>
      <c r="BG976" s="204">
        <f>IF(N976="zákl. přenesená",J976,0)</f>
        <v>0</v>
      </c>
      <c r="BH976" s="204">
        <f>IF(N976="sníž. přenesená",J976,0)</f>
        <v>0</v>
      </c>
      <c r="BI976" s="204">
        <f>IF(N976="nulová",J976,0)</f>
        <v>0</v>
      </c>
      <c r="BJ976" s="23" t="s">
        <v>24</v>
      </c>
      <c r="BK976" s="204">
        <f>ROUND(I976*H976,2)</f>
        <v>0</v>
      </c>
      <c r="BL976" s="23" t="s">
        <v>253</v>
      </c>
      <c r="BM976" s="23" t="s">
        <v>2212</v>
      </c>
    </row>
    <row r="977" spans="2:51" s="12" customFormat="1" ht="13.5">
      <c r="B977" s="220"/>
      <c r="C977" s="221"/>
      <c r="D977" s="210" t="s">
        <v>255</v>
      </c>
      <c r="E977" s="232" t="s">
        <v>22</v>
      </c>
      <c r="F977" s="233" t="s">
        <v>2213</v>
      </c>
      <c r="G977" s="221"/>
      <c r="H977" s="234">
        <v>29.35</v>
      </c>
      <c r="I977" s="226"/>
      <c r="J977" s="221"/>
      <c r="K977" s="221"/>
      <c r="L977" s="227"/>
      <c r="M977" s="228"/>
      <c r="N977" s="229"/>
      <c r="O977" s="229"/>
      <c r="P977" s="229"/>
      <c r="Q977" s="229"/>
      <c r="R977" s="229"/>
      <c r="S977" s="229"/>
      <c r="T977" s="230"/>
      <c r="AT977" s="231" t="s">
        <v>255</v>
      </c>
      <c r="AU977" s="231" t="s">
        <v>84</v>
      </c>
      <c r="AV977" s="12" t="s">
        <v>84</v>
      </c>
      <c r="AW977" s="12" t="s">
        <v>39</v>
      </c>
      <c r="AX977" s="12" t="s">
        <v>75</v>
      </c>
      <c r="AY977" s="231" t="s">
        <v>205</v>
      </c>
    </row>
    <row r="978" spans="2:51" s="12" customFormat="1" ht="13.5">
      <c r="B978" s="220"/>
      <c r="C978" s="221"/>
      <c r="D978" s="210" t="s">
        <v>255</v>
      </c>
      <c r="E978" s="232" t="s">
        <v>22</v>
      </c>
      <c r="F978" s="233" t="s">
        <v>2214</v>
      </c>
      <c r="G978" s="221"/>
      <c r="H978" s="234">
        <v>25.45</v>
      </c>
      <c r="I978" s="226"/>
      <c r="J978" s="221"/>
      <c r="K978" s="221"/>
      <c r="L978" s="227"/>
      <c r="M978" s="228"/>
      <c r="N978" s="229"/>
      <c r="O978" s="229"/>
      <c r="P978" s="229"/>
      <c r="Q978" s="229"/>
      <c r="R978" s="229"/>
      <c r="S978" s="229"/>
      <c r="T978" s="230"/>
      <c r="AT978" s="231" t="s">
        <v>255</v>
      </c>
      <c r="AU978" s="231" t="s">
        <v>84</v>
      </c>
      <c r="AV978" s="12" t="s">
        <v>84</v>
      </c>
      <c r="AW978" s="12" t="s">
        <v>39</v>
      </c>
      <c r="AX978" s="12" t="s">
        <v>75</v>
      </c>
      <c r="AY978" s="231" t="s">
        <v>205</v>
      </c>
    </row>
    <row r="979" spans="2:51" s="12" customFormat="1" ht="13.5">
      <c r="B979" s="220"/>
      <c r="C979" s="221"/>
      <c r="D979" s="210" t="s">
        <v>255</v>
      </c>
      <c r="E979" s="232" t="s">
        <v>22</v>
      </c>
      <c r="F979" s="233" t="s">
        <v>2215</v>
      </c>
      <c r="G979" s="221"/>
      <c r="H979" s="234">
        <v>24.05</v>
      </c>
      <c r="I979" s="226"/>
      <c r="J979" s="221"/>
      <c r="K979" s="221"/>
      <c r="L979" s="227"/>
      <c r="M979" s="228"/>
      <c r="N979" s="229"/>
      <c r="O979" s="229"/>
      <c r="P979" s="229"/>
      <c r="Q979" s="229"/>
      <c r="R979" s="229"/>
      <c r="S979" s="229"/>
      <c r="T979" s="230"/>
      <c r="AT979" s="231" t="s">
        <v>255</v>
      </c>
      <c r="AU979" s="231" t="s">
        <v>84</v>
      </c>
      <c r="AV979" s="12" t="s">
        <v>84</v>
      </c>
      <c r="AW979" s="12" t="s">
        <v>39</v>
      </c>
      <c r="AX979" s="12" t="s">
        <v>75</v>
      </c>
      <c r="AY979" s="231" t="s">
        <v>205</v>
      </c>
    </row>
    <row r="980" spans="2:51" s="12" customFormat="1" ht="13.5">
      <c r="B980" s="220"/>
      <c r="C980" s="221"/>
      <c r="D980" s="210" t="s">
        <v>255</v>
      </c>
      <c r="E980" s="232" t="s">
        <v>22</v>
      </c>
      <c r="F980" s="233" t="s">
        <v>2216</v>
      </c>
      <c r="G980" s="221"/>
      <c r="H980" s="234">
        <v>16.1</v>
      </c>
      <c r="I980" s="226"/>
      <c r="J980" s="221"/>
      <c r="K980" s="221"/>
      <c r="L980" s="227"/>
      <c r="M980" s="228"/>
      <c r="N980" s="229"/>
      <c r="O980" s="229"/>
      <c r="P980" s="229"/>
      <c r="Q980" s="229"/>
      <c r="R980" s="229"/>
      <c r="S980" s="229"/>
      <c r="T980" s="230"/>
      <c r="AT980" s="231" t="s">
        <v>255</v>
      </c>
      <c r="AU980" s="231" t="s">
        <v>84</v>
      </c>
      <c r="AV980" s="12" t="s">
        <v>84</v>
      </c>
      <c r="AW980" s="12" t="s">
        <v>39</v>
      </c>
      <c r="AX980" s="12" t="s">
        <v>75</v>
      </c>
      <c r="AY980" s="231" t="s">
        <v>205</v>
      </c>
    </row>
    <row r="981" spans="2:51" s="12" customFormat="1" ht="13.5">
      <c r="B981" s="220"/>
      <c r="C981" s="221"/>
      <c r="D981" s="210" t="s">
        <v>255</v>
      </c>
      <c r="E981" s="232" t="s">
        <v>22</v>
      </c>
      <c r="F981" s="233" t="s">
        <v>2217</v>
      </c>
      <c r="G981" s="221"/>
      <c r="H981" s="234">
        <v>3.85</v>
      </c>
      <c r="I981" s="226"/>
      <c r="J981" s="221"/>
      <c r="K981" s="221"/>
      <c r="L981" s="227"/>
      <c r="M981" s="228"/>
      <c r="N981" s="229"/>
      <c r="O981" s="229"/>
      <c r="P981" s="229"/>
      <c r="Q981" s="229"/>
      <c r="R981" s="229"/>
      <c r="S981" s="229"/>
      <c r="T981" s="230"/>
      <c r="AT981" s="231" t="s">
        <v>255</v>
      </c>
      <c r="AU981" s="231" t="s">
        <v>84</v>
      </c>
      <c r="AV981" s="12" t="s">
        <v>84</v>
      </c>
      <c r="AW981" s="12" t="s">
        <v>39</v>
      </c>
      <c r="AX981" s="12" t="s">
        <v>75</v>
      </c>
      <c r="AY981" s="231" t="s">
        <v>205</v>
      </c>
    </row>
    <row r="982" spans="2:51" s="13" customFormat="1" ht="13.5">
      <c r="B982" s="248"/>
      <c r="C982" s="249"/>
      <c r="D982" s="222" t="s">
        <v>255</v>
      </c>
      <c r="E982" s="250" t="s">
        <v>22</v>
      </c>
      <c r="F982" s="251" t="s">
        <v>568</v>
      </c>
      <c r="G982" s="249"/>
      <c r="H982" s="252">
        <v>98.8</v>
      </c>
      <c r="I982" s="253"/>
      <c r="J982" s="249"/>
      <c r="K982" s="249"/>
      <c r="L982" s="254"/>
      <c r="M982" s="255"/>
      <c r="N982" s="256"/>
      <c r="O982" s="256"/>
      <c r="P982" s="256"/>
      <c r="Q982" s="256"/>
      <c r="R982" s="256"/>
      <c r="S982" s="256"/>
      <c r="T982" s="257"/>
      <c r="AT982" s="258" t="s">
        <v>255</v>
      </c>
      <c r="AU982" s="258" t="s">
        <v>84</v>
      </c>
      <c r="AV982" s="13" t="s">
        <v>266</v>
      </c>
      <c r="AW982" s="13" t="s">
        <v>39</v>
      </c>
      <c r="AX982" s="13" t="s">
        <v>24</v>
      </c>
      <c r="AY982" s="258" t="s">
        <v>205</v>
      </c>
    </row>
    <row r="983" spans="2:65" s="1" customFormat="1" ht="22.5" customHeight="1">
      <c r="B983" s="40"/>
      <c r="C983" s="238" t="s">
        <v>2218</v>
      </c>
      <c r="D983" s="238" t="s">
        <v>202</v>
      </c>
      <c r="E983" s="239" t="s">
        <v>2219</v>
      </c>
      <c r="F983" s="240" t="s">
        <v>2220</v>
      </c>
      <c r="G983" s="241" t="s">
        <v>500</v>
      </c>
      <c r="H983" s="242">
        <v>108.68</v>
      </c>
      <c r="I983" s="243"/>
      <c r="J983" s="244">
        <f>ROUND(I983*H983,2)</f>
        <v>0</v>
      </c>
      <c r="K983" s="240" t="s">
        <v>466</v>
      </c>
      <c r="L983" s="245"/>
      <c r="M983" s="246" t="s">
        <v>22</v>
      </c>
      <c r="N983" s="247" t="s">
        <v>46</v>
      </c>
      <c r="O983" s="41"/>
      <c r="P983" s="206">
        <f>O983*H983</f>
        <v>0</v>
      </c>
      <c r="Q983" s="206">
        <v>7E-05</v>
      </c>
      <c r="R983" s="206">
        <f>Q983*H983</f>
        <v>0.0076076</v>
      </c>
      <c r="S983" s="206">
        <v>0</v>
      </c>
      <c r="T983" s="207">
        <f>S983*H983</f>
        <v>0</v>
      </c>
      <c r="AR983" s="23" t="s">
        <v>402</v>
      </c>
      <c r="AT983" s="23" t="s">
        <v>202</v>
      </c>
      <c r="AU983" s="23" t="s">
        <v>84</v>
      </c>
      <c r="AY983" s="23" t="s">
        <v>205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23" t="s">
        <v>24</v>
      </c>
      <c r="BK983" s="204">
        <f>ROUND(I983*H983,2)</f>
        <v>0</v>
      </c>
      <c r="BL983" s="23" t="s">
        <v>253</v>
      </c>
      <c r="BM983" s="23" t="s">
        <v>2221</v>
      </c>
    </row>
    <row r="984" spans="2:51" s="12" customFormat="1" ht="13.5">
      <c r="B984" s="220"/>
      <c r="C984" s="221"/>
      <c r="D984" s="222" t="s">
        <v>255</v>
      </c>
      <c r="E984" s="221"/>
      <c r="F984" s="224" t="s">
        <v>2222</v>
      </c>
      <c r="G984" s="221"/>
      <c r="H984" s="225">
        <v>108.68</v>
      </c>
      <c r="I984" s="226"/>
      <c r="J984" s="221"/>
      <c r="K984" s="221"/>
      <c r="L984" s="227"/>
      <c r="M984" s="228"/>
      <c r="N984" s="229"/>
      <c r="O984" s="229"/>
      <c r="P984" s="229"/>
      <c r="Q984" s="229"/>
      <c r="R984" s="229"/>
      <c r="S984" s="229"/>
      <c r="T984" s="230"/>
      <c r="AT984" s="231" t="s">
        <v>255</v>
      </c>
      <c r="AU984" s="231" t="s">
        <v>84</v>
      </c>
      <c r="AV984" s="12" t="s">
        <v>84</v>
      </c>
      <c r="AW984" s="12" t="s">
        <v>6</v>
      </c>
      <c r="AX984" s="12" t="s">
        <v>24</v>
      </c>
      <c r="AY984" s="231" t="s">
        <v>205</v>
      </c>
    </row>
    <row r="985" spans="2:65" s="1" customFormat="1" ht="22.5" customHeight="1">
      <c r="B985" s="40"/>
      <c r="C985" s="192" t="s">
        <v>2223</v>
      </c>
      <c r="D985" s="192" t="s">
        <v>208</v>
      </c>
      <c r="E985" s="193" t="s">
        <v>2224</v>
      </c>
      <c r="F985" s="194" t="s">
        <v>2225</v>
      </c>
      <c r="G985" s="195" t="s">
        <v>514</v>
      </c>
      <c r="H985" s="196">
        <v>348</v>
      </c>
      <c r="I985" s="197"/>
      <c r="J985" s="198">
        <f>ROUND(I985*H985,2)</f>
        <v>0</v>
      </c>
      <c r="K985" s="194" t="s">
        <v>466</v>
      </c>
      <c r="L985" s="60"/>
      <c r="M985" s="199" t="s">
        <v>22</v>
      </c>
      <c r="N985" s="205" t="s">
        <v>46</v>
      </c>
      <c r="O985" s="41"/>
      <c r="P985" s="206">
        <f>O985*H985</f>
        <v>0</v>
      </c>
      <c r="Q985" s="206">
        <v>0</v>
      </c>
      <c r="R985" s="206">
        <f>Q985*H985</f>
        <v>0</v>
      </c>
      <c r="S985" s="206">
        <v>0</v>
      </c>
      <c r="T985" s="207">
        <f>S985*H985</f>
        <v>0</v>
      </c>
      <c r="AR985" s="23" t="s">
        <v>253</v>
      </c>
      <c r="AT985" s="23" t="s">
        <v>208</v>
      </c>
      <c r="AU985" s="23" t="s">
        <v>84</v>
      </c>
      <c r="AY985" s="23" t="s">
        <v>205</v>
      </c>
      <c r="BE985" s="204">
        <f>IF(N985="základní",J985,0)</f>
        <v>0</v>
      </c>
      <c r="BF985" s="204">
        <f>IF(N985="snížená",J985,0)</f>
        <v>0</v>
      </c>
      <c r="BG985" s="204">
        <f>IF(N985="zákl. přenesená",J985,0)</f>
        <v>0</v>
      </c>
      <c r="BH985" s="204">
        <f>IF(N985="sníž. přenesená",J985,0)</f>
        <v>0</v>
      </c>
      <c r="BI985" s="204">
        <f>IF(N985="nulová",J985,0)</f>
        <v>0</v>
      </c>
      <c r="BJ985" s="23" t="s">
        <v>24</v>
      </c>
      <c r="BK985" s="204">
        <f>ROUND(I985*H985,2)</f>
        <v>0</v>
      </c>
      <c r="BL985" s="23" t="s">
        <v>253</v>
      </c>
      <c r="BM985" s="23" t="s">
        <v>2226</v>
      </c>
    </row>
    <row r="986" spans="2:65" s="1" customFormat="1" ht="22.5" customHeight="1">
      <c r="B986" s="40"/>
      <c r="C986" s="192" t="s">
        <v>2227</v>
      </c>
      <c r="D986" s="192" t="s">
        <v>208</v>
      </c>
      <c r="E986" s="193" t="s">
        <v>2228</v>
      </c>
      <c r="F986" s="194" t="s">
        <v>2229</v>
      </c>
      <c r="G986" s="195" t="s">
        <v>494</v>
      </c>
      <c r="H986" s="196">
        <v>765.281</v>
      </c>
      <c r="I986" s="197"/>
      <c r="J986" s="198">
        <f>ROUND(I986*H986,2)</f>
        <v>0</v>
      </c>
      <c r="K986" s="194" t="s">
        <v>466</v>
      </c>
      <c r="L986" s="60"/>
      <c r="M986" s="199" t="s">
        <v>22</v>
      </c>
      <c r="N986" s="205" t="s">
        <v>46</v>
      </c>
      <c r="O986" s="41"/>
      <c r="P986" s="206">
        <f>O986*H986</f>
        <v>0</v>
      </c>
      <c r="Q986" s="206">
        <v>0.00715</v>
      </c>
      <c r="R986" s="206">
        <f>Q986*H986</f>
        <v>5.47175915</v>
      </c>
      <c r="S986" s="206">
        <v>0</v>
      </c>
      <c r="T986" s="207">
        <f>S986*H986</f>
        <v>0</v>
      </c>
      <c r="AR986" s="23" t="s">
        <v>253</v>
      </c>
      <c r="AT986" s="23" t="s">
        <v>208</v>
      </c>
      <c r="AU986" s="23" t="s">
        <v>84</v>
      </c>
      <c r="AY986" s="23" t="s">
        <v>205</v>
      </c>
      <c r="BE986" s="204">
        <f>IF(N986="základní",J986,0)</f>
        <v>0</v>
      </c>
      <c r="BF986" s="204">
        <f>IF(N986="snížená",J986,0)</f>
        <v>0</v>
      </c>
      <c r="BG986" s="204">
        <f>IF(N986="zákl. přenesená",J986,0)</f>
        <v>0</v>
      </c>
      <c r="BH986" s="204">
        <f>IF(N986="sníž. přenesená",J986,0)</f>
        <v>0</v>
      </c>
      <c r="BI986" s="204">
        <f>IF(N986="nulová",J986,0)</f>
        <v>0</v>
      </c>
      <c r="BJ986" s="23" t="s">
        <v>24</v>
      </c>
      <c r="BK986" s="204">
        <f>ROUND(I986*H986,2)</f>
        <v>0</v>
      </c>
      <c r="BL986" s="23" t="s">
        <v>253</v>
      </c>
      <c r="BM986" s="23" t="s">
        <v>2230</v>
      </c>
    </row>
    <row r="987" spans="2:65" s="1" customFormat="1" ht="22.5" customHeight="1">
      <c r="B987" s="40"/>
      <c r="C987" s="192" t="s">
        <v>2231</v>
      </c>
      <c r="D987" s="192" t="s">
        <v>208</v>
      </c>
      <c r="E987" s="193" t="s">
        <v>2232</v>
      </c>
      <c r="F987" s="194" t="s">
        <v>2233</v>
      </c>
      <c r="G987" s="195" t="s">
        <v>1453</v>
      </c>
      <c r="H987" s="259"/>
      <c r="I987" s="197"/>
      <c r="J987" s="198">
        <f>ROUND(I987*H987,2)</f>
        <v>0</v>
      </c>
      <c r="K987" s="194" t="s">
        <v>466</v>
      </c>
      <c r="L987" s="60"/>
      <c r="M987" s="199" t="s">
        <v>22</v>
      </c>
      <c r="N987" s="205" t="s">
        <v>46</v>
      </c>
      <c r="O987" s="41"/>
      <c r="P987" s="206">
        <f>O987*H987</f>
        <v>0</v>
      </c>
      <c r="Q987" s="206">
        <v>0</v>
      </c>
      <c r="R987" s="206">
        <f>Q987*H987</f>
        <v>0</v>
      </c>
      <c r="S987" s="206">
        <v>0</v>
      </c>
      <c r="T987" s="207">
        <f>S987*H987</f>
        <v>0</v>
      </c>
      <c r="AR987" s="23" t="s">
        <v>253</v>
      </c>
      <c r="AT987" s="23" t="s">
        <v>208</v>
      </c>
      <c r="AU987" s="23" t="s">
        <v>84</v>
      </c>
      <c r="AY987" s="23" t="s">
        <v>205</v>
      </c>
      <c r="BE987" s="204">
        <f>IF(N987="základní",J987,0)</f>
        <v>0</v>
      </c>
      <c r="BF987" s="204">
        <f>IF(N987="snížená",J987,0)</f>
        <v>0</v>
      </c>
      <c r="BG987" s="204">
        <f>IF(N987="zákl. přenesená",J987,0)</f>
        <v>0</v>
      </c>
      <c r="BH987" s="204">
        <f>IF(N987="sníž. přenesená",J987,0)</f>
        <v>0</v>
      </c>
      <c r="BI987" s="204">
        <f>IF(N987="nulová",J987,0)</f>
        <v>0</v>
      </c>
      <c r="BJ987" s="23" t="s">
        <v>24</v>
      </c>
      <c r="BK987" s="204">
        <f>ROUND(I987*H987,2)</f>
        <v>0</v>
      </c>
      <c r="BL987" s="23" t="s">
        <v>253</v>
      </c>
      <c r="BM987" s="23" t="s">
        <v>2234</v>
      </c>
    </row>
    <row r="988" spans="2:63" s="10" customFormat="1" ht="29.85" customHeight="1">
      <c r="B988" s="175"/>
      <c r="C988" s="176"/>
      <c r="D988" s="189" t="s">
        <v>74</v>
      </c>
      <c r="E988" s="190" t="s">
        <v>2235</v>
      </c>
      <c r="F988" s="190" t="s">
        <v>2236</v>
      </c>
      <c r="G988" s="176"/>
      <c r="H988" s="176"/>
      <c r="I988" s="179"/>
      <c r="J988" s="191">
        <f>BK988</f>
        <v>0</v>
      </c>
      <c r="K988" s="176"/>
      <c r="L988" s="181"/>
      <c r="M988" s="182"/>
      <c r="N988" s="183"/>
      <c r="O988" s="183"/>
      <c r="P988" s="184">
        <f>SUM(P989:P992)</f>
        <v>0</v>
      </c>
      <c r="Q988" s="183"/>
      <c r="R988" s="184">
        <f>SUM(R989:R992)</f>
        <v>0</v>
      </c>
      <c r="S988" s="183"/>
      <c r="T988" s="185">
        <f>SUM(T989:T992)</f>
        <v>4.2292499999999995</v>
      </c>
      <c r="AR988" s="186" t="s">
        <v>84</v>
      </c>
      <c r="AT988" s="187" t="s">
        <v>74</v>
      </c>
      <c r="AU988" s="187" t="s">
        <v>24</v>
      </c>
      <c r="AY988" s="186" t="s">
        <v>205</v>
      </c>
      <c r="BK988" s="188">
        <f>SUM(BK989:BK992)</f>
        <v>0</v>
      </c>
    </row>
    <row r="989" spans="2:65" s="1" customFormat="1" ht="22.5" customHeight="1">
      <c r="B989" s="40"/>
      <c r="C989" s="192" t="s">
        <v>2237</v>
      </c>
      <c r="D989" s="192" t="s">
        <v>208</v>
      </c>
      <c r="E989" s="193" t="s">
        <v>2238</v>
      </c>
      <c r="F989" s="194" t="s">
        <v>2239</v>
      </c>
      <c r="G989" s="195" t="s">
        <v>494</v>
      </c>
      <c r="H989" s="196">
        <v>147.61</v>
      </c>
      <c r="I989" s="197"/>
      <c r="J989" s="198">
        <f>ROUND(I989*H989,2)</f>
        <v>0</v>
      </c>
      <c r="K989" s="194" t="s">
        <v>22</v>
      </c>
      <c r="L989" s="60"/>
      <c r="M989" s="199" t="s">
        <v>22</v>
      </c>
      <c r="N989" s="205" t="s">
        <v>46</v>
      </c>
      <c r="O989" s="41"/>
      <c r="P989" s="206">
        <f>O989*H989</f>
        <v>0</v>
      </c>
      <c r="Q989" s="206">
        <v>0</v>
      </c>
      <c r="R989" s="206">
        <f>Q989*H989</f>
        <v>0</v>
      </c>
      <c r="S989" s="206">
        <v>0</v>
      </c>
      <c r="T989" s="207">
        <f>S989*H989</f>
        <v>0</v>
      </c>
      <c r="AR989" s="23" t="s">
        <v>253</v>
      </c>
      <c r="AT989" s="23" t="s">
        <v>208</v>
      </c>
      <c r="AU989" s="23" t="s">
        <v>84</v>
      </c>
      <c r="AY989" s="23" t="s">
        <v>205</v>
      </c>
      <c r="BE989" s="204">
        <f>IF(N989="základní",J989,0)</f>
        <v>0</v>
      </c>
      <c r="BF989" s="204">
        <f>IF(N989="snížená",J989,0)</f>
        <v>0</v>
      </c>
      <c r="BG989" s="204">
        <f>IF(N989="zákl. přenesená",J989,0)</f>
        <v>0</v>
      </c>
      <c r="BH989" s="204">
        <f>IF(N989="sníž. přenesená",J989,0)</f>
        <v>0</v>
      </c>
      <c r="BI989" s="204">
        <f>IF(N989="nulová",J989,0)</f>
        <v>0</v>
      </c>
      <c r="BJ989" s="23" t="s">
        <v>24</v>
      </c>
      <c r="BK989" s="204">
        <f>ROUND(I989*H989,2)</f>
        <v>0</v>
      </c>
      <c r="BL989" s="23" t="s">
        <v>253</v>
      </c>
      <c r="BM989" s="23" t="s">
        <v>2240</v>
      </c>
    </row>
    <row r="990" spans="2:51" s="12" customFormat="1" ht="13.5">
      <c r="B990" s="220"/>
      <c r="C990" s="221"/>
      <c r="D990" s="222" t="s">
        <v>255</v>
      </c>
      <c r="E990" s="223" t="s">
        <v>22</v>
      </c>
      <c r="F990" s="224" t="s">
        <v>2155</v>
      </c>
      <c r="G990" s="221"/>
      <c r="H990" s="225">
        <v>147.61</v>
      </c>
      <c r="I990" s="226"/>
      <c r="J990" s="221"/>
      <c r="K990" s="221"/>
      <c r="L990" s="227"/>
      <c r="M990" s="228"/>
      <c r="N990" s="229"/>
      <c r="O990" s="229"/>
      <c r="P990" s="229"/>
      <c r="Q990" s="229"/>
      <c r="R990" s="229"/>
      <c r="S990" s="229"/>
      <c r="T990" s="230"/>
      <c r="AT990" s="231" t="s">
        <v>255</v>
      </c>
      <c r="AU990" s="231" t="s">
        <v>84</v>
      </c>
      <c r="AV990" s="12" t="s">
        <v>84</v>
      </c>
      <c r="AW990" s="12" t="s">
        <v>39</v>
      </c>
      <c r="AX990" s="12" t="s">
        <v>24</v>
      </c>
      <c r="AY990" s="231" t="s">
        <v>205</v>
      </c>
    </row>
    <row r="991" spans="2:65" s="1" customFormat="1" ht="22.5" customHeight="1">
      <c r="B991" s="40"/>
      <c r="C991" s="192" t="s">
        <v>2241</v>
      </c>
      <c r="D991" s="192" t="s">
        <v>208</v>
      </c>
      <c r="E991" s="193" t="s">
        <v>2242</v>
      </c>
      <c r="F991" s="194" t="s">
        <v>2243</v>
      </c>
      <c r="G991" s="195" t="s">
        <v>494</v>
      </c>
      <c r="H991" s="196">
        <v>281.95</v>
      </c>
      <c r="I991" s="197"/>
      <c r="J991" s="198">
        <f>ROUND(I991*H991,2)</f>
        <v>0</v>
      </c>
      <c r="K991" s="194" t="s">
        <v>466</v>
      </c>
      <c r="L991" s="60"/>
      <c r="M991" s="199" t="s">
        <v>22</v>
      </c>
      <c r="N991" s="205" t="s">
        <v>46</v>
      </c>
      <c r="O991" s="41"/>
      <c r="P991" s="206">
        <f>O991*H991</f>
        <v>0</v>
      </c>
      <c r="Q991" s="206">
        <v>0</v>
      </c>
      <c r="R991" s="206">
        <f>Q991*H991</f>
        <v>0</v>
      </c>
      <c r="S991" s="206">
        <v>0.015</v>
      </c>
      <c r="T991" s="207">
        <f>S991*H991</f>
        <v>4.2292499999999995</v>
      </c>
      <c r="AR991" s="23" t="s">
        <v>253</v>
      </c>
      <c r="AT991" s="23" t="s">
        <v>208</v>
      </c>
      <c r="AU991" s="23" t="s">
        <v>84</v>
      </c>
      <c r="AY991" s="23" t="s">
        <v>205</v>
      </c>
      <c r="BE991" s="204">
        <f>IF(N991="základní",J991,0)</f>
        <v>0</v>
      </c>
      <c r="BF991" s="204">
        <f>IF(N991="snížená",J991,0)</f>
        <v>0</v>
      </c>
      <c r="BG991" s="204">
        <f>IF(N991="zákl. přenesená",J991,0)</f>
        <v>0</v>
      </c>
      <c r="BH991" s="204">
        <f>IF(N991="sníž. přenesená",J991,0)</f>
        <v>0</v>
      </c>
      <c r="BI991" s="204">
        <f>IF(N991="nulová",J991,0)</f>
        <v>0</v>
      </c>
      <c r="BJ991" s="23" t="s">
        <v>24</v>
      </c>
      <c r="BK991" s="204">
        <f>ROUND(I991*H991,2)</f>
        <v>0</v>
      </c>
      <c r="BL991" s="23" t="s">
        <v>253</v>
      </c>
      <c r="BM991" s="23" t="s">
        <v>2244</v>
      </c>
    </row>
    <row r="992" spans="2:51" s="12" customFormat="1" ht="13.5">
      <c r="B992" s="220"/>
      <c r="C992" s="221"/>
      <c r="D992" s="210" t="s">
        <v>255</v>
      </c>
      <c r="E992" s="232" t="s">
        <v>22</v>
      </c>
      <c r="F992" s="233" t="s">
        <v>2245</v>
      </c>
      <c r="G992" s="221"/>
      <c r="H992" s="234">
        <v>281.95</v>
      </c>
      <c r="I992" s="226"/>
      <c r="J992" s="221"/>
      <c r="K992" s="221"/>
      <c r="L992" s="227"/>
      <c r="M992" s="228"/>
      <c r="N992" s="229"/>
      <c r="O992" s="229"/>
      <c r="P992" s="229"/>
      <c r="Q992" s="229"/>
      <c r="R992" s="229"/>
      <c r="S992" s="229"/>
      <c r="T992" s="230"/>
      <c r="AT992" s="231" t="s">
        <v>255</v>
      </c>
      <c r="AU992" s="231" t="s">
        <v>84</v>
      </c>
      <c r="AV992" s="12" t="s">
        <v>84</v>
      </c>
      <c r="AW992" s="12" t="s">
        <v>39</v>
      </c>
      <c r="AX992" s="12" t="s">
        <v>24</v>
      </c>
      <c r="AY992" s="231" t="s">
        <v>205</v>
      </c>
    </row>
    <row r="993" spans="2:63" s="10" customFormat="1" ht="29.85" customHeight="1">
      <c r="B993" s="175"/>
      <c r="C993" s="176"/>
      <c r="D993" s="189" t="s">
        <v>74</v>
      </c>
      <c r="E993" s="190" t="s">
        <v>2246</v>
      </c>
      <c r="F993" s="190" t="s">
        <v>2247</v>
      </c>
      <c r="G993" s="176"/>
      <c r="H993" s="176"/>
      <c r="I993" s="179"/>
      <c r="J993" s="191">
        <f>BK993</f>
        <v>0</v>
      </c>
      <c r="K993" s="176"/>
      <c r="L993" s="181"/>
      <c r="M993" s="182"/>
      <c r="N993" s="183"/>
      <c r="O993" s="183"/>
      <c r="P993" s="184">
        <f>SUM(P994:P1027)</f>
        <v>0</v>
      </c>
      <c r="Q993" s="183"/>
      <c r="R993" s="184">
        <f>SUM(R994:R1027)</f>
        <v>5.123326680000001</v>
      </c>
      <c r="S993" s="183"/>
      <c r="T993" s="185">
        <f>SUM(T994:T1027)</f>
        <v>1.362693</v>
      </c>
      <c r="AR993" s="186" t="s">
        <v>84</v>
      </c>
      <c r="AT993" s="187" t="s">
        <v>74</v>
      </c>
      <c r="AU993" s="187" t="s">
        <v>24</v>
      </c>
      <c r="AY993" s="186" t="s">
        <v>205</v>
      </c>
      <c r="BK993" s="188">
        <f>SUM(BK994:BK1027)</f>
        <v>0</v>
      </c>
    </row>
    <row r="994" spans="2:65" s="1" customFormat="1" ht="22.5" customHeight="1">
      <c r="B994" s="40"/>
      <c r="C994" s="192" t="s">
        <v>2248</v>
      </c>
      <c r="D994" s="192" t="s">
        <v>208</v>
      </c>
      <c r="E994" s="193" t="s">
        <v>2249</v>
      </c>
      <c r="F994" s="194" t="s">
        <v>2250</v>
      </c>
      <c r="G994" s="195" t="s">
        <v>494</v>
      </c>
      <c r="H994" s="196">
        <v>756.391</v>
      </c>
      <c r="I994" s="197"/>
      <c r="J994" s="198">
        <f>ROUND(I994*H994,2)</f>
        <v>0</v>
      </c>
      <c r="K994" s="194" t="s">
        <v>22</v>
      </c>
      <c r="L994" s="60"/>
      <c r="M994" s="199" t="s">
        <v>22</v>
      </c>
      <c r="N994" s="205" t="s">
        <v>46</v>
      </c>
      <c r="O994" s="41"/>
      <c r="P994" s="206">
        <f>O994*H994</f>
        <v>0</v>
      </c>
      <c r="Q994" s="206">
        <v>0</v>
      </c>
      <c r="R994" s="206">
        <f>Q994*H994</f>
        <v>0</v>
      </c>
      <c r="S994" s="206">
        <v>0</v>
      </c>
      <c r="T994" s="207">
        <f>S994*H994</f>
        <v>0</v>
      </c>
      <c r="AR994" s="23" t="s">
        <v>253</v>
      </c>
      <c r="AT994" s="23" t="s">
        <v>208</v>
      </c>
      <c r="AU994" s="23" t="s">
        <v>84</v>
      </c>
      <c r="AY994" s="23" t="s">
        <v>205</v>
      </c>
      <c r="BE994" s="204">
        <f>IF(N994="základní",J994,0)</f>
        <v>0</v>
      </c>
      <c r="BF994" s="204">
        <f>IF(N994="snížená",J994,0)</f>
        <v>0</v>
      </c>
      <c r="BG994" s="204">
        <f>IF(N994="zákl. přenesená",J994,0)</f>
        <v>0</v>
      </c>
      <c r="BH994" s="204">
        <f>IF(N994="sníž. přenesená",J994,0)</f>
        <v>0</v>
      </c>
      <c r="BI994" s="204">
        <f>IF(N994="nulová",J994,0)</f>
        <v>0</v>
      </c>
      <c r="BJ994" s="23" t="s">
        <v>24</v>
      </c>
      <c r="BK994" s="204">
        <f>ROUND(I994*H994,2)</f>
        <v>0</v>
      </c>
      <c r="BL994" s="23" t="s">
        <v>253</v>
      </c>
      <c r="BM994" s="23" t="s">
        <v>2251</v>
      </c>
    </row>
    <row r="995" spans="2:51" s="12" customFormat="1" ht="13.5">
      <c r="B995" s="220"/>
      <c r="C995" s="221"/>
      <c r="D995" s="210" t="s">
        <v>255</v>
      </c>
      <c r="E995" s="232" t="s">
        <v>22</v>
      </c>
      <c r="F995" s="233" t="s">
        <v>2252</v>
      </c>
      <c r="G995" s="221"/>
      <c r="H995" s="234">
        <v>720.372</v>
      </c>
      <c r="I995" s="226"/>
      <c r="J995" s="221"/>
      <c r="K995" s="221"/>
      <c r="L995" s="227"/>
      <c r="M995" s="228"/>
      <c r="N995" s="229"/>
      <c r="O995" s="229"/>
      <c r="P995" s="229"/>
      <c r="Q995" s="229"/>
      <c r="R995" s="229"/>
      <c r="S995" s="229"/>
      <c r="T995" s="230"/>
      <c r="AT995" s="231" t="s">
        <v>255</v>
      </c>
      <c r="AU995" s="231" t="s">
        <v>84</v>
      </c>
      <c r="AV995" s="12" t="s">
        <v>84</v>
      </c>
      <c r="AW995" s="12" t="s">
        <v>39</v>
      </c>
      <c r="AX995" s="12" t="s">
        <v>24</v>
      </c>
      <c r="AY995" s="231" t="s">
        <v>205</v>
      </c>
    </row>
    <row r="996" spans="2:51" s="12" customFormat="1" ht="13.5">
      <c r="B996" s="220"/>
      <c r="C996" s="221"/>
      <c r="D996" s="222" t="s">
        <v>255</v>
      </c>
      <c r="E996" s="221"/>
      <c r="F996" s="224" t="s">
        <v>2253</v>
      </c>
      <c r="G996" s="221"/>
      <c r="H996" s="225">
        <v>756.391</v>
      </c>
      <c r="I996" s="226"/>
      <c r="J996" s="221"/>
      <c r="K996" s="221"/>
      <c r="L996" s="227"/>
      <c r="M996" s="228"/>
      <c r="N996" s="229"/>
      <c r="O996" s="229"/>
      <c r="P996" s="229"/>
      <c r="Q996" s="229"/>
      <c r="R996" s="229"/>
      <c r="S996" s="229"/>
      <c r="T996" s="230"/>
      <c r="AT996" s="231" t="s">
        <v>255</v>
      </c>
      <c r="AU996" s="231" t="s">
        <v>84</v>
      </c>
      <c r="AV996" s="12" t="s">
        <v>84</v>
      </c>
      <c r="AW996" s="12" t="s">
        <v>6</v>
      </c>
      <c r="AX996" s="12" t="s">
        <v>24</v>
      </c>
      <c r="AY996" s="231" t="s">
        <v>205</v>
      </c>
    </row>
    <row r="997" spans="2:65" s="1" customFormat="1" ht="22.5" customHeight="1">
      <c r="B997" s="40"/>
      <c r="C997" s="192" t="s">
        <v>2254</v>
      </c>
      <c r="D997" s="192" t="s">
        <v>208</v>
      </c>
      <c r="E997" s="193" t="s">
        <v>2255</v>
      </c>
      <c r="F997" s="194" t="s">
        <v>2256</v>
      </c>
      <c r="G997" s="195" t="s">
        <v>494</v>
      </c>
      <c r="H997" s="196">
        <v>79.753</v>
      </c>
      <c r="I997" s="197"/>
      <c r="J997" s="198">
        <f>ROUND(I997*H997,2)</f>
        <v>0</v>
      </c>
      <c r="K997" s="194" t="s">
        <v>22</v>
      </c>
      <c r="L997" s="60"/>
      <c r="M997" s="199" t="s">
        <v>22</v>
      </c>
      <c r="N997" s="205" t="s">
        <v>46</v>
      </c>
      <c r="O997" s="41"/>
      <c r="P997" s="206">
        <f>O997*H997</f>
        <v>0</v>
      </c>
      <c r="Q997" s="206">
        <v>0</v>
      </c>
      <c r="R997" s="206">
        <f>Q997*H997</f>
        <v>0</v>
      </c>
      <c r="S997" s="206">
        <v>0</v>
      </c>
      <c r="T997" s="207">
        <f>S997*H997</f>
        <v>0</v>
      </c>
      <c r="AR997" s="23" t="s">
        <v>253</v>
      </c>
      <c r="AT997" s="23" t="s">
        <v>208</v>
      </c>
      <c r="AU997" s="23" t="s">
        <v>84</v>
      </c>
      <c r="AY997" s="23" t="s">
        <v>205</v>
      </c>
      <c r="BE997" s="204">
        <f>IF(N997="základní",J997,0)</f>
        <v>0</v>
      </c>
      <c r="BF997" s="204">
        <f>IF(N997="snížená",J997,0)</f>
        <v>0</v>
      </c>
      <c r="BG997" s="204">
        <f>IF(N997="zákl. přenesená",J997,0)</f>
        <v>0</v>
      </c>
      <c r="BH997" s="204">
        <f>IF(N997="sníž. přenesená",J997,0)</f>
        <v>0</v>
      </c>
      <c r="BI997" s="204">
        <f>IF(N997="nulová",J997,0)</f>
        <v>0</v>
      </c>
      <c r="BJ997" s="23" t="s">
        <v>24</v>
      </c>
      <c r="BK997" s="204">
        <f>ROUND(I997*H997,2)</f>
        <v>0</v>
      </c>
      <c r="BL997" s="23" t="s">
        <v>253</v>
      </c>
      <c r="BM997" s="23" t="s">
        <v>2257</v>
      </c>
    </row>
    <row r="998" spans="2:51" s="12" customFormat="1" ht="13.5">
      <c r="B998" s="220"/>
      <c r="C998" s="221"/>
      <c r="D998" s="222" t="s">
        <v>255</v>
      </c>
      <c r="E998" s="223" t="s">
        <v>22</v>
      </c>
      <c r="F998" s="224" t="s">
        <v>2258</v>
      </c>
      <c r="G998" s="221"/>
      <c r="H998" s="225">
        <v>79.753</v>
      </c>
      <c r="I998" s="226"/>
      <c r="J998" s="221"/>
      <c r="K998" s="221"/>
      <c r="L998" s="227"/>
      <c r="M998" s="228"/>
      <c r="N998" s="229"/>
      <c r="O998" s="229"/>
      <c r="P998" s="229"/>
      <c r="Q998" s="229"/>
      <c r="R998" s="229"/>
      <c r="S998" s="229"/>
      <c r="T998" s="230"/>
      <c r="AT998" s="231" t="s">
        <v>255</v>
      </c>
      <c r="AU998" s="231" t="s">
        <v>84</v>
      </c>
      <c r="AV998" s="12" t="s">
        <v>84</v>
      </c>
      <c r="AW998" s="12" t="s">
        <v>39</v>
      </c>
      <c r="AX998" s="12" t="s">
        <v>24</v>
      </c>
      <c r="AY998" s="231" t="s">
        <v>205</v>
      </c>
    </row>
    <row r="999" spans="2:65" s="1" customFormat="1" ht="22.5" customHeight="1">
      <c r="B999" s="40"/>
      <c r="C999" s="192" t="s">
        <v>2259</v>
      </c>
      <c r="D999" s="192" t="s">
        <v>208</v>
      </c>
      <c r="E999" s="193" t="s">
        <v>2260</v>
      </c>
      <c r="F999" s="194" t="s">
        <v>2261</v>
      </c>
      <c r="G999" s="195" t="s">
        <v>494</v>
      </c>
      <c r="H999" s="196">
        <v>189.027</v>
      </c>
      <c r="I999" s="197"/>
      <c r="J999" s="198">
        <f>ROUND(I999*H999,2)</f>
        <v>0</v>
      </c>
      <c r="K999" s="194" t="s">
        <v>22</v>
      </c>
      <c r="L999" s="60"/>
      <c r="M999" s="199" t="s">
        <v>22</v>
      </c>
      <c r="N999" s="205" t="s">
        <v>46</v>
      </c>
      <c r="O999" s="41"/>
      <c r="P999" s="206">
        <f>O999*H999</f>
        <v>0</v>
      </c>
      <c r="Q999" s="206">
        <v>0</v>
      </c>
      <c r="R999" s="206">
        <f>Q999*H999</f>
        <v>0</v>
      </c>
      <c r="S999" s="206">
        <v>0</v>
      </c>
      <c r="T999" s="207">
        <f>S999*H999</f>
        <v>0</v>
      </c>
      <c r="AR999" s="23" t="s">
        <v>253</v>
      </c>
      <c r="AT999" s="23" t="s">
        <v>208</v>
      </c>
      <c r="AU999" s="23" t="s">
        <v>84</v>
      </c>
      <c r="AY999" s="23" t="s">
        <v>205</v>
      </c>
      <c r="BE999" s="204">
        <f>IF(N999="základní",J999,0)</f>
        <v>0</v>
      </c>
      <c r="BF999" s="204">
        <f>IF(N999="snížená",J999,0)</f>
        <v>0</v>
      </c>
      <c r="BG999" s="204">
        <f>IF(N999="zákl. přenesená",J999,0)</f>
        <v>0</v>
      </c>
      <c r="BH999" s="204">
        <f>IF(N999="sníž. přenesená",J999,0)</f>
        <v>0</v>
      </c>
      <c r="BI999" s="204">
        <f>IF(N999="nulová",J999,0)</f>
        <v>0</v>
      </c>
      <c r="BJ999" s="23" t="s">
        <v>24</v>
      </c>
      <c r="BK999" s="204">
        <f>ROUND(I999*H999,2)</f>
        <v>0</v>
      </c>
      <c r="BL999" s="23" t="s">
        <v>253</v>
      </c>
      <c r="BM999" s="23" t="s">
        <v>2262</v>
      </c>
    </row>
    <row r="1000" spans="2:51" s="12" customFormat="1" ht="13.5">
      <c r="B1000" s="220"/>
      <c r="C1000" s="221"/>
      <c r="D1000" s="222" t="s">
        <v>255</v>
      </c>
      <c r="E1000" s="223" t="s">
        <v>22</v>
      </c>
      <c r="F1000" s="224" t="s">
        <v>2263</v>
      </c>
      <c r="G1000" s="221"/>
      <c r="H1000" s="225">
        <v>189.027</v>
      </c>
      <c r="I1000" s="226"/>
      <c r="J1000" s="221"/>
      <c r="K1000" s="221"/>
      <c r="L1000" s="227"/>
      <c r="M1000" s="228"/>
      <c r="N1000" s="229"/>
      <c r="O1000" s="229"/>
      <c r="P1000" s="229"/>
      <c r="Q1000" s="229"/>
      <c r="R1000" s="229"/>
      <c r="S1000" s="229"/>
      <c r="T1000" s="230"/>
      <c r="AT1000" s="231" t="s">
        <v>255</v>
      </c>
      <c r="AU1000" s="231" t="s">
        <v>84</v>
      </c>
      <c r="AV1000" s="12" t="s">
        <v>84</v>
      </c>
      <c r="AW1000" s="12" t="s">
        <v>39</v>
      </c>
      <c r="AX1000" s="12" t="s">
        <v>24</v>
      </c>
      <c r="AY1000" s="231" t="s">
        <v>205</v>
      </c>
    </row>
    <row r="1001" spans="2:65" s="1" customFormat="1" ht="22.5" customHeight="1">
      <c r="B1001" s="40"/>
      <c r="C1001" s="192" t="s">
        <v>2264</v>
      </c>
      <c r="D1001" s="192" t="s">
        <v>208</v>
      </c>
      <c r="E1001" s="193" t="s">
        <v>2265</v>
      </c>
      <c r="F1001" s="194" t="s">
        <v>2266</v>
      </c>
      <c r="G1001" s="195" t="s">
        <v>494</v>
      </c>
      <c r="H1001" s="196">
        <v>139.663</v>
      </c>
      <c r="I1001" s="197"/>
      <c r="J1001" s="198">
        <f>ROUND(I1001*H1001,2)</f>
        <v>0</v>
      </c>
      <c r="K1001" s="194" t="s">
        <v>22</v>
      </c>
      <c r="L1001" s="60"/>
      <c r="M1001" s="199" t="s">
        <v>22</v>
      </c>
      <c r="N1001" s="205" t="s">
        <v>46</v>
      </c>
      <c r="O1001" s="41"/>
      <c r="P1001" s="206">
        <f>O1001*H1001</f>
        <v>0</v>
      </c>
      <c r="Q1001" s="206">
        <v>0</v>
      </c>
      <c r="R1001" s="206">
        <f>Q1001*H1001</f>
        <v>0</v>
      </c>
      <c r="S1001" s="206">
        <v>0</v>
      </c>
      <c r="T1001" s="207">
        <f>S1001*H1001</f>
        <v>0</v>
      </c>
      <c r="AR1001" s="23" t="s">
        <v>253</v>
      </c>
      <c r="AT1001" s="23" t="s">
        <v>208</v>
      </c>
      <c r="AU1001" s="23" t="s">
        <v>84</v>
      </c>
      <c r="AY1001" s="23" t="s">
        <v>205</v>
      </c>
      <c r="BE1001" s="204">
        <f>IF(N1001="základní",J1001,0)</f>
        <v>0</v>
      </c>
      <c r="BF1001" s="204">
        <f>IF(N1001="snížená",J1001,0)</f>
        <v>0</v>
      </c>
      <c r="BG1001" s="204">
        <f>IF(N1001="zákl. přenesená",J1001,0)</f>
        <v>0</v>
      </c>
      <c r="BH1001" s="204">
        <f>IF(N1001="sníž. přenesená",J1001,0)</f>
        <v>0</v>
      </c>
      <c r="BI1001" s="204">
        <f>IF(N1001="nulová",J1001,0)</f>
        <v>0</v>
      </c>
      <c r="BJ1001" s="23" t="s">
        <v>24</v>
      </c>
      <c r="BK1001" s="204">
        <f>ROUND(I1001*H1001,2)</f>
        <v>0</v>
      </c>
      <c r="BL1001" s="23" t="s">
        <v>253</v>
      </c>
      <c r="BM1001" s="23" t="s">
        <v>2267</v>
      </c>
    </row>
    <row r="1002" spans="2:51" s="12" customFormat="1" ht="13.5">
      <c r="B1002" s="220"/>
      <c r="C1002" s="221"/>
      <c r="D1002" s="222" t="s">
        <v>255</v>
      </c>
      <c r="E1002" s="223" t="s">
        <v>22</v>
      </c>
      <c r="F1002" s="224" t="s">
        <v>2268</v>
      </c>
      <c r="G1002" s="221"/>
      <c r="H1002" s="225">
        <v>139.663</v>
      </c>
      <c r="I1002" s="226"/>
      <c r="J1002" s="221"/>
      <c r="K1002" s="221"/>
      <c r="L1002" s="227"/>
      <c r="M1002" s="228"/>
      <c r="N1002" s="229"/>
      <c r="O1002" s="229"/>
      <c r="P1002" s="229"/>
      <c r="Q1002" s="229"/>
      <c r="R1002" s="229"/>
      <c r="S1002" s="229"/>
      <c r="T1002" s="230"/>
      <c r="AT1002" s="231" t="s">
        <v>255</v>
      </c>
      <c r="AU1002" s="231" t="s">
        <v>84</v>
      </c>
      <c r="AV1002" s="12" t="s">
        <v>84</v>
      </c>
      <c r="AW1002" s="12" t="s">
        <v>39</v>
      </c>
      <c r="AX1002" s="12" t="s">
        <v>24</v>
      </c>
      <c r="AY1002" s="231" t="s">
        <v>205</v>
      </c>
    </row>
    <row r="1003" spans="2:65" s="1" customFormat="1" ht="22.5" customHeight="1">
      <c r="B1003" s="40"/>
      <c r="C1003" s="192" t="s">
        <v>2269</v>
      </c>
      <c r="D1003" s="192" t="s">
        <v>208</v>
      </c>
      <c r="E1003" s="193" t="s">
        <v>2270</v>
      </c>
      <c r="F1003" s="194" t="s">
        <v>2271</v>
      </c>
      <c r="G1003" s="195" t="s">
        <v>494</v>
      </c>
      <c r="H1003" s="196">
        <v>686.069</v>
      </c>
      <c r="I1003" s="197"/>
      <c r="J1003" s="198">
        <f>ROUND(I1003*H1003,2)</f>
        <v>0</v>
      </c>
      <c r="K1003" s="194" t="s">
        <v>466</v>
      </c>
      <c r="L1003" s="60"/>
      <c r="M1003" s="199" t="s">
        <v>22</v>
      </c>
      <c r="N1003" s="205" t="s">
        <v>46</v>
      </c>
      <c r="O1003" s="41"/>
      <c r="P1003" s="206">
        <f>O1003*H1003</f>
        <v>0</v>
      </c>
      <c r="Q1003" s="206">
        <v>3E-05</v>
      </c>
      <c r="R1003" s="206">
        <f>Q1003*H1003</f>
        <v>0.02058207</v>
      </c>
      <c r="S1003" s="206">
        <v>0</v>
      </c>
      <c r="T1003" s="207">
        <f>S1003*H1003</f>
        <v>0</v>
      </c>
      <c r="AR1003" s="23" t="s">
        <v>253</v>
      </c>
      <c r="AT1003" s="23" t="s">
        <v>208</v>
      </c>
      <c r="AU1003" s="23" t="s">
        <v>84</v>
      </c>
      <c r="AY1003" s="23" t="s">
        <v>205</v>
      </c>
      <c r="BE1003" s="204">
        <f>IF(N1003="základní",J1003,0)</f>
        <v>0</v>
      </c>
      <c r="BF1003" s="204">
        <f>IF(N1003="snížená",J1003,0)</f>
        <v>0</v>
      </c>
      <c r="BG1003" s="204">
        <f>IF(N1003="zákl. přenesená",J1003,0)</f>
        <v>0</v>
      </c>
      <c r="BH1003" s="204">
        <f>IF(N1003="sníž. přenesená",J1003,0)</f>
        <v>0</v>
      </c>
      <c r="BI1003" s="204">
        <f>IF(N1003="nulová",J1003,0)</f>
        <v>0</v>
      </c>
      <c r="BJ1003" s="23" t="s">
        <v>24</v>
      </c>
      <c r="BK1003" s="204">
        <f>ROUND(I1003*H1003,2)</f>
        <v>0</v>
      </c>
      <c r="BL1003" s="23" t="s">
        <v>253</v>
      </c>
      <c r="BM1003" s="23" t="s">
        <v>2272</v>
      </c>
    </row>
    <row r="1004" spans="2:51" s="12" customFormat="1" ht="13.5">
      <c r="B1004" s="220"/>
      <c r="C1004" s="221"/>
      <c r="D1004" s="222" t="s">
        <v>255</v>
      </c>
      <c r="E1004" s="223" t="s">
        <v>22</v>
      </c>
      <c r="F1004" s="224" t="s">
        <v>2273</v>
      </c>
      <c r="G1004" s="221"/>
      <c r="H1004" s="225">
        <v>686.069</v>
      </c>
      <c r="I1004" s="226"/>
      <c r="J1004" s="221"/>
      <c r="K1004" s="221"/>
      <c r="L1004" s="227"/>
      <c r="M1004" s="228"/>
      <c r="N1004" s="229"/>
      <c r="O1004" s="229"/>
      <c r="P1004" s="229"/>
      <c r="Q1004" s="229"/>
      <c r="R1004" s="229"/>
      <c r="S1004" s="229"/>
      <c r="T1004" s="230"/>
      <c r="AT1004" s="231" t="s">
        <v>255</v>
      </c>
      <c r="AU1004" s="231" t="s">
        <v>84</v>
      </c>
      <c r="AV1004" s="12" t="s">
        <v>84</v>
      </c>
      <c r="AW1004" s="12" t="s">
        <v>39</v>
      </c>
      <c r="AX1004" s="12" t="s">
        <v>24</v>
      </c>
      <c r="AY1004" s="231" t="s">
        <v>205</v>
      </c>
    </row>
    <row r="1005" spans="2:65" s="1" customFormat="1" ht="22.5" customHeight="1">
      <c r="B1005" s="40"/>
      <c r="C1005" s="192" t="s">
        <v>2274</v>
      </c>
      <c r="D1005" s="192" t="s">
        <v>208</v>
      </c>
      <c r="E1005" s="193" t="s">
        <v>2270</v>
      </c>
      <c r="F1005" s="194" t="s">
        <v>2271</v>
      </c>
      <c r="G1005" s="195" t="s">
        <v>494</v>
      </c>
      <c r="H1005" s="196">
        <v>371.312</v>
      </c>
      <c r="I1005" s="197"/>
      <c r="J1005" s="198">
        <f>ROUND(I1005*H1005,2)</f>
        <v>0</v>
      </c>
      <c r="K1005" s="194" t="s">
        <v>466</v>
      </c>
      <c r="L1005" s="60"/>
      <c r="M1005" s="199" t="s">
        <v>22</v>
      </c>
      <c r="N1005" s="205" t="s">
        <v>46</v>
      </c>
      <c r="O1005" s="41"/>
      <c r="P1005" s="206">
        <f>O1005*H1005</f>
        <v>0</v>
      </c>
      <c r="Q1005" s="206">
        <v>3E-05</v>
      </c>
      <c r="R1005" s="206">
        <f>Q1005*H1005</f>
        <v>0.011139360000000001</v>
      </c>
      <c r="S1005" s="206">
        <v>0</v>
      </c>
      <c r="T1005" s="207">
        <f>S1005*H1005</f>
        <v>0</v>
      </c>
      <c r="AR1005" s="23" t="s">
        <v>253</v>
      </c>
      <c r="AT1005" s="23" t="s">
        <v>208</v>
      </c>
      <c r="AU1005" s="23" t="s">
        <v>84</v>
      </c>
      <c r="AY1005" s="23" t="s">
        <v>205</v>
      </c>
      <c r="BE1005" s="204">
        <f>IF(N1005="základní",J1005,0)</f>
        <v>0</v>
      </c>
      <c r="BF1005" s="204">
        <f>IF(N1005="snížená",J1005,0)</f>
        <v>0</v>
      </c>
      <c r="BG1005" s="204">
        <f>IF(N1005="zákl. přenesená",J1005,0)</f>
        <v>0</v>
      </c>
      <c r="BH1005" s="204">
        <f>IF(N1005="sníž. přenesená",J1005,0)</f>
        <v>0</v>
      </c>
      <c r="BI1005" s="204">
        <f>IF(N1005="nulová",J1005,0)</f>
        <v>0</v>
      </c>
      <c r="BJ1005" s="23" t="s">
        <v>24</v>
      </c>
      <c r="BK1005" s="204">
        <f>ROUND(I1005*H1005,2)</f>
        <v>0</v>
      </c>
      <c r="BL1005" s="23" t="s">
        <v>253</v>
      </c>
      <c r="BM1005" s="23" t="s">
        <v>2275</v>
      </c>
    </row>
    <row r="1006" spans="2:65" s="1" customFormat="1" ht="22.5" customHeight="1">
      <c r="B1006" s="40"/>
      <c r="C1006" s="192" t="s">
        <v>2276</v>
      </c>
      <c r="D1006" s="192" t="s">
        <v>208</v>
      </c>
      <c r="E1006" s="193" t="s">
        <v>2277</v>
      </c>
      <c r="F1006" s="194" t="s">
        <v>2278</v>
      </c>
      <c r="G1006" s="195" t="s">
        <v>494</v>
      </c>
      <c r="H1006" s="196">
        <v>686.069</v>
      </c>
      <c r="I1006" s="197"/>
      <c r="J1006" s="198">
        <f>ROUND(I1006*H1006,2)</f>
        <v>0</v>
      </c>
      <c r="K1006" s="194" t="s">
        <v>466</v>
      </c>
      <c r="L1006" s="60"/>
      <c r="M1006" s="199" t="s">
        <v>22</v>
      </c>
      <c r="N1006" s="205" t="s">
        <v>46</v>
      </c>
      <c r="O1006" s="41"/>
      <c r="P1006" s="206">
        <f>O1006*H1006</f>
        <v>0</v>
      </c>
      <c r="Q1006" s="206">
        <v>0.00455</v>
      </c>
      <c r="R1006" s="206">
        <f>Q1006*H1006</f>
        <v>3.12161395</v>
      </c>
      <c r="S1006" s="206">
        <v>0</v>
      </c>
      <c r="T1006" s="207">
        <f>S1006*H1006</f>
        <v>0</v>
      </c>
      <c r="AR1006" s="23" t="s">
        <v>253</v>
      </c>
      <c r="AT1006" s="23" t="s">
        <v>208</v>
      </c>
      <c r="AU1006" s="23" t="s">
        <v>84</v>
      </c>
      <c r="AY1006" s="23" t="s">
        <v>205</v>
      </c>
      <c r="BE1006" s="204">
        <f>IF(N1006="základní",J1006,0)</f>
        <v>0</v>
      </c>
      <c r="BF1006" s="204">
        <f>IF(N1006="snížená",J1006,0)</f>
        <v>0</v>
      </c>
      <c r="BG1006" s="204">
        <f>IF(N1006="zákl. přenesená",J1006,0)</f>
        <v>0</v>
      </c>
      <c r="BH1006" s="204">
        <f>IF(N1006="sníž. přenesená",J1006,0)</f>
        <v>0</v>
      </c>
      <c r="BI1006" s="204">
        <f>IF(N1006="nulová",J1006,0)</f>
        <v>0</v>
      </c>
      <c r="BJ1006" s="23" t="s">
        <v>24</v>
      </c>
      <c r="BK1006" s="204">
        <f>ROUND(I1006*H1006,2)</f>
        <v>0</v>
      </c>
      <c r="BL1006" s="23" t="s">
        <v>253</v>
      </c>
      <c r="BM1006" s="23" t="s">
        <v>2279</v>
      </c>
    </row>
    <row r="1007" spans="2:51" s="12" customFormat="1" ht="13.5">
      <c r="B1007" s="220"/>
      <c r="C1007" s="221"/>
      <c r="D1007" s="222" t="s">
        <v>255</v>
      </c>
      <c r="E1007" s="223" t="s">
        <v>22</v>
      </c>
      <c r="F1007" s="224" t="s">
        <v>2280</v>
      </c>
      <c r="G1007" s="221"/>
      <c r="H1007" s="225">
        <v>686.069</v>
      </c>
      <c r="I1007" s="226"/>
      <c r="J1007" s="221"/>
      <c r="K1007" s="221"/>
      <c r="L1007" s="227"/>
      <c r="M1007" s="228"/>
      <c r="N1007" s="229"/>
      <c r="O1007" s="229"/>
      <c r="P1007" s="229"/>
      <c r="Q1007" s="229"/>
      <c r="R1007" s="229"/>
      <c r="S1007" s="229"/>
      <c r="T1007" s="230"/>
      <c r="AT1007" s="231" t="s">
        <v>255</v>
      </c>
      <c r="AU1007" s="231" t="s">
        <v>84</v>
      </c>
      <c r="AV1007" s="12" t="s">
        <v>84</v>
      </c>
      <c r="AW1007" s="12" t="s">
        <v>39</v>
      </c>
      <c r="AX1007" s="12" t="s">
        <v>24</v>
      </c>
      <c r="AY1007" s="231" t="s">
        <v>205</v>
      </c>
    </row>
    <row r="1008" spans="2:65" s="1" customFormat="1" ht="22.5" customHeight="1">
      <c r="B1008" s="40"/>
      <c r="C1008" s="192" t="s">
        <v>2281</v>
      </c>
      <c r="D1008" s="192" t="s">
        <v>208</v>
      </c>
      <c r="E1008" s="193" t="s">
        <v>2277</v>
      </c>
      <c r="F1008" s="194" t="s">
        <v>2278</v>
      </c>
      <c r="G1008" s="195" t="s">
        <v>494</v>
      </c>
      <c r="H1008" s="196">
        <v>371.312</v>
      </c>
      <c r="I1008" s="197"/>
      <c r="J1008" s="198">
        <f>ROUND(I1008*H1008,2)</f>
        <v>0</v>
      </c>
      <c r="K1008" s="194" t="s">
        <v>466</v>
      </c>
      <c r="L1008" s="60"/>
      <c r="M1008" s="199" t="s">
        <v>22</v>
      </c>
      <c r="N1008" s="205" t="s">
        <v>46</v>
      </c>
      <c r="O1008" s="41"/>
      <c r="P1008" s="206">
        <f>O1008*H1008</f>
        <v>0</v>
      </c>
      <c r="Q1008" s="206">
        <v>0.00455</v>
      </c>
      <c r="R1008" s="206">
        <f>Q1008*H1008</f>
        <v>1.6894696000000002</v>
      </c>
      <c r="S1008" s="206">
        <v>0</v>
      </c>
      <c r="T1008" s="207">
        <f>S1008*H1008</f>
        <v>0</v>
      </c>
      <c r="AR1008" s="23" t="s">
        <v>253</v>
      </c>
      <c r="AT1008" s="23" t="s">
        <v>208</v>
      </c>
      <c r="AU1008" s="23" t="s">
        <v>84</v>
      </c>
      <c r="AY1008" s="23" t="s">
        <v>205</v>
      </c>
      <c r="BE1008" s="204">
        <f>IF(N1008="základní",J1008,0)</f>
        <v>0</v>
      </c>
      <c r="BF1008" s="204">
        <f>IF(N1008="snížená",J1008,0)</f>
        <v>0</v>
      </c>
      <c r="BG1008" s="204">
        <f>IF(N1008="zákl. přenesená",J1008,0)</f>
        <v>0</v>
      </c>
      <c r="BH1008" s="204">
        <f>IF(N1008="sníž. přenesená",J1008,0)</f>
        <v>0</v>
      </c>
      <c r="BI1008" s="204">
        <f>IF(N1008="nulová",J1008,0)</f>
        <v>0</v>
      </c>
      <c r="BJ1008" s="23" t="s">
        <v>24</v>
      </c>
      <c r="BK1008" s="204">
        <f>ROUND(I1008*H1008,2)</f>
        <v>0</v>
      </c>
      <c r="BL1008" s="23" t="s">
        <v>253</v>
      </c>
      <c r="BM1008" s="23" t="s">
        <v>2282</v>
      </c>
    </row>
    <row r="1009" spans="2:65" s="1" customFormat="1" ht="22.5" customHeight="1">
      <c r="B1009" s="40"/>
      <c r="C1009" s="192" t="s">
        <v>2283</v>
      </c>
      <c r="D1009" s="192" t="s">
        <v>208</v>
      </c>
      <c r="E1009" s="193" t="s">
        <v>2284</v>
      </c>
      <c r="F1009" s="194" t="s">
        <v>2285</v>
      </c>
      <c r="G1009" s="195" t="s">
        <v>494</v>
      </c>
      <c r="H1009" s="196">
        <v>454.231</v>
      </c>
      <c r="I1009" s="197"/>
      <c r="J1009" s="198">
        <f>ROUND(I1009*H1009,2)</f>
        <v>0</v>
      </c>
      <c r="K1009" s="194" t="s">
        <v>466</v>
      </c>
      <c r="L1009" s="60"/>
      <c r="M1009" s="199" t="s">
        <v>22</v>
      </c>
      <c r="N1009" s="205" t="s">
        <v>46</v>
      </c>
      <c r="O1009" s="41"/>
      <c r="P1009" s="206">
        <f>O1009*H1009</f>
        <v>0</v>
      </c>
      <c r="Q1009" s="206">
        <v>0</v>
      </c>
      <c r="R1009" s="206">
        <f>Q1009*H1009</f>
        <v>0</v>
      </c>
      <c r="S1009" s="206">
        <v>0.003</v>
      </c>
      <c r="T1009" s="207">
        <f>S1009*H1009</f>
        <v>1.362693</v>
      </c>
      <c r="AR1009" s="23" t="s">
        <v>253</v>
      </c>
      <c r="AT1009" s="23" t="s">
        <v>208</v>
      </c>
      <c r="AU1009" s="23" t="s">
        <v>84</v>
      </c>
      <c r="AY1009" s="23" t="s">
        <v>205</v>
      </c>
      <c r="BE1009" s="204">
        <f>IF(N1009="základní",J1009,0)</f>
        <v>0</v>
      </c>
      <c r="BF1009" s="204">
        <f>IF(N1009="snížená",J1009,0)</f>
        <v>0</v>
      </c>
      <c r="BG1009" s="204">
        <f>IF(N1009="zákl. přenesená",J1009,0)</f>
        <v>0</v>
      </c>
      <c r="BH1009" s="204">
        <f>IF(N1009="sníž. přenesená",J1009,0)</f>
        <v>0</v>
      </c>
      <c r="BI1009" s="204">
        <f>IF(N1009="nulová",J1009,0)</f>
        <v>0</v>
      </c>
      <c r="BJ1009" s="23" t="s">
        <v>24</v>
      </c>
      <c r="BK1009" s="204">
        <f>ROUND(I1009*H1009,2)</f>
        <v>0</v>
      </c>
      <c r="BL1009" s="23" t="s">
        <v>253</v>
      </c>
      <c r="BM1009" s="23" t="s">
        <v>2286</v>
      </c>
    </row>
    <row r="1010" spans="2:51" s="12" customFormat="1" ht="13.5">
      <c r="B1010" s="220"/>
      <c r="C1010" s="221"/>
      <c r="D1010" s="210" t="s">
        <v>255</v>
      </c>
      <c r="E1010" s="232" t="s">
        <v>22</v>
      </c>
      <c r="F1010" s="233" t="s">
        <v>2287</v>
      </c>
      <c r="G1010" s="221"/>
      <c r="H1010" s="234">
        <v>177.545</v>
      </c>
      <c r="I1010" s="226"/>
      <c r="J1010" s="221"/>
      <c r="K1010" s="221"/>
      <c r="L1010" s="227"/>
      <c r="M1010" s="228"/>
      <c r="N1010" s="229"/>
      <c r="O1010" s="229"/>
      <c r="P1010" s="229"/>
      <c r="Q1010" s="229"/>
      <c r="R1010" s="229"/>
      <c r="S1010" s="229"/>
      <c r="T1010" s="230"/>
      <c r="AT1010" s="231" t="s">
        <v>255</v>
      </c>
      <c r="AU1010" s="231" t="s">
        <v>84</v>
      </c>
      <c r="AV1010" s="12" t="s">
        <v>84</v>
      </c>
      <c r="AW1010" s="12" t="s">
        <v>39</v>
      </c>
      <c r="AX1010" s="12" t="s">
        <v>75</v>
      </c>
      <c r="AY1010" s="231" t="s">
        <v>205</v>
      </c>
    </row>
    <row r="1011" spans="2:51" s="12" customFormat="1" ht="13.5">
      <c r="B1011" s="220"/>
      <c r="C1011" s="221"/>
      <c r="D1011" s="210" t="s">
        <v>255</v>
      </c>
      <c r="E1011" s="232" t="s">
        <v>22</v>
      </c>
      <c r="F1011" s="233" t="s">
        <v>2288</v>
      </c>
      <c r="G1011" s="221"/>
      <c r="H1011" s="234">
        <v>172.295</v>
      </c>
      <c r="I1011" s="226"/>
      <c r="J1011" s="221"/>
      <c r="K1011" s="221"/>
      <c r="L1011" s="227"/>
      <c r="M1011" s="228"/>
      <c r="N1011" s="229"/>
      <c r="O1011" s="229"/>
      <c r="P1011" s="229"/>
      <c r="Q1011" s="229"/>
      <c r="R1011" s="229"/>
      <c r="S1011" s="229"/>
      <c r="T1011" s="230"/>
      <c r="AT1011" s="231" t="s">
        <v>255</v>
      </c>
      <c r="AU1011" s="231" t="s">
        <v>84</v>
      </c>
      <c r="AV1011" s="12" t="s">
        <v>84</v>
      </c>
      <c r="AW1011" s="12" t="s">
        <v>39</v>
      </c>
      <c r="AX1011" s="12" t="s">
        <v>75</v>
      </c>
      <c r="AY1011" s="231" t="s">
        <v>205</v>
      </c>
    </row>
    <row r="1012" spans="2:51" s="12" customFormat="1" ht="13.5">
      <c r="B1012" s="220"/>
      <c r="C1012" s="221"/>
      <c r="D1012" s="210" t="s">
        <v>255</v>
      </c>
      <c r="E1012" s="232" t="s">
        <v>22</v>
      </c>
      <c r="F1012" s="233" t="s">
        <v>2289</v>
      </c>
      <c r="G1012" s="221"/>
      <c r="H1012" s="234">
        <v>104.391</v>
      </c>
      <c r="I1012" s="226"/>
      <c r="J1012" s="221"/>
      <c r="K1012" s="221"/>
      <c r="L1012" s="227"/>
      <c r="M1012" s="228"/>
      <c r="N1012" s="229"/>
      <c r="O1012" s="229"/>
      <c r="P1012" s="229"/>
      <c r="Q1012" s="229"/>
      <c r="R1012" s="229"/>
      <c r="S1012" s="229"/>
      <c r="T1012" s="230"/>
      <c r="AT1012" s="231" t="s">
        <v>255</v>
      </c>
      <c r="AU1012" s="231" t="s">
        <v>84</v>
      </c>
      <c r="AV1012" s="12" t="s">
        <v>84</v>
      </c>
      <c r="AW1012" s="12" t="s">
        <v>39</v>
      </c>
      <c r="AX1012" s="12" t="s">
        <v>75</v>
      </c>
      <c r="AY1012" s="231" t="s">
        <v>205</v>
      </c>
    </row>
    <row r="1013" spans="2:51" s="13" customFormat="1" ht="13.5">
      <c r="B1013" s="248"/>
      <c r="C1013" s="249"/>
      <c r="D1013" s="222" t="s">
        <v>255</v>
      </c>
      <c r="E1013" s="250" t="s">
        <v>22</v>
      </c>
      <c r="F1013" s="251" t="s">
        <v>568</v>
      </c>
      <c r="G1013" s="249"/>
      <c r="H1013" s="252">
        <v>454.231</v>
      </c>
      <c r="I1013" s="253"/>
      <c r="J1013" s="249"/>
      <c r="K1013" s="249"/>
      <c r="L1013" s="254"/>
      <c r="M1013" s="255"/>
      <c r="N1013" s="256"/>
      <c r="O1013" s="256"/>
      <c r="P1013" s="256"/>
      <c r="Q1013" s="256"/>
      <c r="R1013" s="256"/>
      <c r="S1013" s="256"/>
      <c r="T1013" s="257"/>
      <c r="AT1013" s="258" t="s">
        <v>255</v>
      </c>
      <c r="AU1013" s="258" t="s">
        <v>84</v>
      </c>
      <c r="AV1013" s="13" t="s">
        <v>266</v>
      </c>
      <c r="AW1013" s="13" t="s">
        <v>39</v>
      </c>
      <c r="AX1013" s="13" t="s">
        <v>24</v>
      </c>
      <c r="AY1013" s="258" t="s">
        <v>205</v>
      </c>
    </row>
    <row r="1014" spans="2:65" s="1" customFormat="1" ht="22.5" customHeight="1">
      <c r="B1014" s="40"/>
      <c r="C1014" s="192" t="s">
        <v>2290</v>
      </c>
      <c r="D1014" s="192" t="s">
        <v>208</v>
      </c>
      <c r="E1014" s="193" t="s">
        <v>2291</v>
      </c>
      <c r="F1014" s="194" t="s">
        <v>2292</v>
      </c>
      <c r="G1014" s="195" t="s">
        <v>494</v>
      </c>
      <c r="H1014" s="196">
        <v>371.312</v>
      </c>
      <c r="I1014" s="197"/>
      <c r="J1014" s="198">
        <f>ROUND(I1014*H1014,2)</f>
        <v>0</v>
      </c>
      <c r="K1014" s="194" t="s">
        <v>466</v>
      </c>
      <c r="L1014" s="60"/>
      <c r="M1014" s="199" t="s">
        <v>22</v>
      </c>
      <c r="N1014" s="205" t="s">
        <v>46</v>
      </c>
      <c r="O1014" s="41"/>
      <c r="P1014" s="206">
        <f>O1014*H1014</f>
        <v>0</v>
      </c>
      <c r="Q1014" s="206">
        <v>0.0002</v>
      </c>
      <c r="R1014" s="206">
        <f>Q1014*H1014</f>
        <v>0.0742624</v>
      </c>
      <c r="S1014" s="206">
        <v>0</v>
      </c>
      <c r="T1014" s="207">
        <f>S1014*H1014</f>
        <v>0</v>
      </c>
      <c r="AR1014" s="23" t="s">
        <v>253</v>
      </c>
      <c r="AT1014" s="23" t="s">
        <v>208</v>
      </c>
      <c r="AU1014" s="23" t="s">
        <v>84</v>
      </c>
      <c r="AY1014" s="23" t="s">
        <v>205</v>
      </c>
      <c r="BE1014" s="204">
        <f>IF(N1014="základní",J1014,0)</f>
        <v>0</v>
      </c>
      <c r="BF1014" s="204">
        <f>IF(N1014="snížená",J1014,0)</f>
        <v>0</v>
      </c>
      <c r="BG1014" s="204">
        <f>IF(N1014="zákl. přenesená",J1014,0)</f>
        <v>0</v>
      </c>
      <c r="BH1014" s="204">
        <f>IF(N1014="sníž. přenesená",J1014,0)</f>
        <v>0</v>
      </c>
      <c r="BI1014" s="204">
        <f>IF(N1014="nulová",J1014,0)</f>
        <v>0</v>
      </c>
      <c r="BJ1014" s="23" t="s">
        <v>24</v>
      </c>
      <c r="BK1014" s="204">
        <f>ROUND(I1014*H1014,2)</f>
        <v>0</v>
      </c>
      <c r="BL1014" s="23" t="s">
        <v>253</v>
      </c>
      <c r="BM1014" s="23" t="s">
        <v>2293</v>
      </c>
    </row>
    <row r="1015" spans="2:51" s="12" customFormat="1" ht="13.5">
      <c r="B1015" s="220"/>
      <c r="C1015" s="221"/>
      <c r="D1015" s="210" t="s">
        <v>255</v>
      </c>
      <c r="E1015" s="232" t="s">
        <v>22</v>
      </c>
      <c r="F1015" s="233" t="s">
        <v>2294</v>
      </c>
      <c r="G1015" s="221"/>
      <c r="H1015" s="234">
        <v>270.701</v>
      </c>
      <c r="I1015" s="226"/>
      <c r="J1015" s="221"/>
      <c r="K1015" s="221"/>
      <c r="L1015" s="227"/>
      <c r="M1015" s="228"/>
      <c r="N1015" s="229"/>
      <c r="O1015" s="229"/>
      <c r="P1015" s="229"/>
      <c r="Q1015" s="229"/>
      <c r="R1015" s="229"/>
      <c r="S1015" s="229"/>
      <c r="T1015" s="230"/>
      <c r="AT1015" s="231" t="s">
        <v>255</v>
      </c>
      <c r="AU1015" s="231" t="s">
        <v>84</v>
      </c>
      <c r="AV1015" s="12" t="s">
        <v>84</v>
      </c>
      <c r="AW1015" s="12" t="s">
        <v>39</v>
      </c>
      <c r="AX1015" s="12" t="s">
        <v>75</v>
      </c>
      <c r="AY1015" s="231" t="s">
        <v>205</v>
      </c>
    </row>
    <row r="1016" spans="2:51" s="12" customFormat="1" ht="13.5">
      <c r="B1016" s="220"/>
      <c r="C1016" s="221"/>
      <c r="D1016" s="210" t="s">
        <v>255</v>
      </c>
      <c r="E1016" s="232" t="s">
        <v>22</v>
      </c>
      <c r="F1016" s="233" t="s">
        <v>2295</v>
      </c>
      <c r="G1016" s="221"/>
      <c r="H1016" s="234">
        <v>100.611</v>
      </c>
      <c r="I1016" s="226"/>
      <c r="J1016" s="221"/>
      <c r="K1016" s="221"/>
      <c r="L1016" s="227"/>
      <c r="M1016" s="228"/>
      <c r="N1016" s="229"/>
      <c r="O1016" s="229"/>
      <c r="P1016" s="229"/>
      <c r="Q1016" s="229"/>
      <c r="R1016" s="229"/>
      <c r="S1016" s="229"/>
      <c r="T1016" s="230"/>
      <c r="AT1016" s="231" t="s">
        <v>255</v>
      </c>
      <c r="AU1016" s="231" t="s">
        <v>84</v>
      </c>
      <c r="AV1016" s="12" t="s">
        <v>84</v>
      </c>
      <c r="AW1016" s="12" t="s">
        <v>39</v>
      </c>
      <c r="AX1016" s="12" t="s">
        <v>75</v>
      </c>
      <c r="AY1016" s="231" t="s">
        <v>205</v>
      </c>
    </row>
    <row r="1017" spans="2:51" s="13" customFormat="1" ht="13.5">
      <c r="B1017" s="248"/>
      <c r="C1017" s="249"/>
      <c r="D1017" s="222" t="s">
        <v>255</v>
      </c>
      <c r="E1017" s="250" t="s">
        <v>22</v>
      </c>
      <c r="F1017" s="251" t="s">
        <v>568</v>
      </c>
      <c r="G1017" s="249"/>
      <c r="H1017" s="252">
        <v>371.312</v>
      </c>
      <c r="I1017" s="253"/>
      <c r="J1017" s="249"/>
      <c r="K1017" s="249"/>
      <c r="L1017" s="254"/>
      <c r="M1017" s="255"/>
      <c r="N1017" s="256"/>
      <c r="O1017" s="256"/>
      <c r="P1017" s="256"/>
      <c r="Q1017" s="256"/>
      <c r="R1017" s="256"/>
      <c r="S1017" s="256"/>
      <c r="T1017" s="257"/>
      <c r="AT1017" s="258" t="s">
        <v>255</v>
      </c>
      <c r="AU1017" s="258" t="s">
        <v>84</v>
      </c>
      <c r="AV1017" s="13" t="s">
        <v>266</v>
      </c>
      <c r="AW1017" s="13" t="s">
        <v>39</v>
      </c>
      <c r="AX1017" s="13" t="s">
        <v>24</v>
      </c>
      <c r="AY1017" s="258" t="s">
        <v>205</v>
      </c>
    </row>
    <row r="1018" spans="2:65" s="1" customFormat="1" ht="22.5" customHeight="1">
      <c r="B1018" s="40"/>
      <c r="C1018" s="192" t="s">
        <v>2296</v>
      </c>
      <c r="D1018" s="192" t="s">
        <v>208</v>
      </c>
      <c r="E1018" s="193" t="s">
        <v>2297</v>
      </c>
      <c r="F1018" s="194" t="s">
        <v>2298</v>
      </c>
      <c r="G1018" s="195" t="s">
        <v>500</v>
      </c>
      <c r="H1018" s="196">
        <v>459.78</v>
      </c>
      <c r="I1018" s="197"/>
      <c r="J1018" s="198">
        <f>ROUND(I1018*H1018,2)</f>
        <v>0</v>
      </c>
      <c r="K1018" s="194" t="s">
        <v>466</v>
      </c>
      <c r="L1018" s="60"/>
      <c r="M1018" s="199" t="s">
        <v>22</v>
      </c>
      <c r="N1018" s="205" t="s">
        <v>46</v>
      </c>
      <c r="O1018" s="41"/>
      <c r="P1018" s="206">
        <f>O1018*H1018</f>
        <v>0</v>
      </c>
      <c r="Q1018" s="206">
        <v>0</v>
      </c>
      <c r="R1018" s="206">
        <f>Q1018*H1018</f>
        <v>0</v>
      </c>
      <c r="S1018" s="206">
        <v>0</v>
      </c>
      <c r="T1018" s="207">
        <f>S1018*H1018</f>
        <v>0</v>
      </c>
      <c r="AR1018" s="23" t="s">
        <v>253</v>
      </c>
      <c r="AT1018" s="23" t="s">
        <v>208</v>
      </c>
      <c r="AU1018" s="23" t="s">
        <v>84</v>
      </c>
      <c r="AY1018" s="23" t="s">
        <v>205</v>
      </c>
      <c r="BE1018" s="204">
        <f>IF(N1018="základní",J1018,0)</f>
        <v>0</v>
      </c>
      <c r="BF1018" s="204">
        <f>IF(N1018="snížená",J1018,0)</f>
        <v>0</v>
      </c>
      <c r="BG1018" s="204">
        <f>IF(N1018="zákl. přenesená",J1018,0)</f>
        <v>0</v>
      </c>
      <c r="BH1018" s="204">
        <f>IF(N1018="sníž. přenesená",J1018,0)</f>
        <v>0</v>
      </c>
      <c r="BI1018" s="204">
        <f>IF(N1018="nulová",J1018,0)</f>
        <v>0</v>
      </c>
      <c r="BJ1018" s="23" t="s">
        <v>24</v>
      </c>
      <c r="BK1018" s="204">
        <f>ROUND(I1018*H1018,2)</f>
        <v>0</v>
      </c>
      <c r="BL1018" s="23" t="s">
        <v>253</v>
      </c>
      <c r="BM1018" s="23" t="s">
        <v>2299</v>
      </c>
    </row>
    <row r="1019" spans="2:51" s="12" customFormat="1" ht="13.5">
      <c r="B1019" s="220"/>
      <c r="C1019" s="221"/>
      <c r="D1019" s="222" t="s">
        <v>255</v>
      </c>
      <c r="E1019" s="223" t="s">
        <v>22</v>
      </c>
      <c r="F1019" s="224" t="s">
        <v>2300</v>
      </c>
      <c r="G1019" s="221"/>
      <c r="H1019" s="225">
        <v>459.78</v>
      </c>
      <c r="I1019" s="226"/>
      <c r="J1019" s="221"/>
      <c r="K1019" s="221"/>
      <c r="L1019" s="227"/>
      <c r="M1019" s="228"/>
      <c r="N1019" s="229"/>
      <c r="O1019" s="229"/>
      <c r="P1019" s="229"/>
      <c r="Q1019" s="229"/>
      <c r="R1019" s="229"/>
      <c r="S1019" s="229"/>
      <c r="T1019" s="230"/>
      <c r="AT1019" s="231" t="s">
        <v>255</v>
      </c>
      <c r="AU1019" s="231" t="s">
        <v>84</v>
      </c>
      <c r="AV1019" s="12" t="s">
        <v>84</v>
      </c>
      <c r="AW1019" s="12" t="s">
        <v>39</v>
      </c>
      <c r="AX1019" s="12" t="s">
        <v>24</v>
      </c>
      <c r="AY1019" s="231" t="s">
        <v>205</v>
      </c>
    </row>
    <row r="1020" spans="2:65" s="1" customFormat="1" ht="22.5" customHeight="1">
      <c r="B1020" s="40"/>
      <c r="C1020" s="192" t="s">
        <v>2301</v>
      </c>
      <c r="D1020" s="192" t="s">
        <v>208</v>
      </c>
      <c r="E1020" s="193" t="s">
        <v>2302</v>
      </c>
      <c r="F1020" s="194" t="s">
        <v>2303</v>
      </c>
      <c r="G1020" s="195" t="s">
        <v>494</v>
      </c>
      <c r="H1020" s="196">
        <v>687.531</v>
      </c>
      <c r="I1020" s="197"/>
      <c r="J1020" s="198">
        <f>ROUND(I1020*H1020,2)</f>
        <v>0</v>
      </c>
      <c r="K1020" s="194" t="s">
        <v>466</v>
      </c>
      <c r="L1020" s="60"/>
      <c r="M1020" s="199" t="s">
        <v>22</v>
      </c>
      <c r="N1020" s="205" t="s">
        <v>46</v>
      </c>
      <c r="O1020" s="41"/>
      <c r="P1020" s="206">
        <f>O1020*H1020</f>
        <v>0</v>
      </c>
      <c r="Q1020" s="206">
        <v>0.0003</v>
      </c>
      <c r="R1020" s="206">
        <f>Q1020*H1020</f>
        <v>0.20625929999999998</v>
      </c>
      <c r="S1020" s="206">
        <v>0</v>
      </c>
      <c r="T1020" s="207">
        <f>S1020*H1020</f>
        <v>0</v>
      </c>
      <c r="AR1020" s="23" t="s">
        <v>253</v>
      </c>
      <c r="AT1020" s="23" t="s">
        <v>208</v>
      </c>
      <c r="AU1020" s="23" t="s">
        <v>84</v>
      </c>
      <c r="AY1020" s="23" t="s">
        <v>205</v>
      </c>
      <c r="BE1020" s="204">
        <f>IF(N1020="základní",J1020,0)</f>
        <v>0</v>
      </c>
      <c r="BF1020" s="204">
        <f>IF(N1020="snížená",J1020,0)</f>
        <v>0</v>
      </c>
      <c r="BG1020" s="204">
        <f>IF(N1020="zákl. přenesená",J1020,0)</f>
        <v>0</v>
      </c>
      <c r="BH1020" s="204">
        <f>IF(N1020="sníž. přenesená",J1020,0)</f>
        <v>0</v>
      </c>
      <c r="BI1020" s="204">
        <f>IF(N1020="nulová",J1020,0)</f>
        <v>0</v>
      </c>
      <c r="BJ1020" s="23" t="s">
        <v>24</v>
      </c>
      <c r="BK1020" s="204">
        <f>ROUND(I1020*H1020,2)</f>
        <v>0</v>
      </c>
      <c r="BL1020" s="23" t="s">
        <v>253</v>
      </c>
      <c r="BM1020" s="23" t="s">
        <v>2304</v>
      </c>
    </row>
    <row r="1021" spans="2:51" s="11" customFormat="1" ht="13.5">
      <c r="B1021" s="208"/>
      <c r="C1021" s="209"/>
      <c r="D1021" s="210" t="s">
        <v>255</v>
      </c>
      <c r="E1021" s="211" t="s">
        <v>22</v>
      </c>
      <c r="F1021" s="212" t="s">
        <v>2305</v>
      </c>
      <c r="G1021" s="209"/>
      <c r="H1021" s="213" t="s">
        <v>22</v>
      </c>
      <c r="I1021" s="214"/>
      <c r="J1021" s="209"/>
      <c r="K1021" s="209"/>
      <c r="L1021" s="215"/>
      <c r="M1021" s="216"/>
      <c r="N1021" s="217"/>
      <c r="O1021" s="217"/>
      <c r="P1021" s="217"/>
      <c r="Q1021" s="217"/>
      <c r="R1021" s="217"/>
      <c r="S1021" s="217"/>
      <c r="T1021" s="218"/>
      <c r="AT1021" s="219" t="s">
        <v>255</v>
      </c>
      <c r="AU1021" s="219" t="s">
        <v>84</v>
      </c>
      <c r="AV1021" s="11" t="s">
        <v>24</v>
      </c>
      <c r="AW1021" s="11" t="s">
        <v>39</v>
      </c>
      <c r="AX1021" s="11" t="s">
        <v>75</v>
      </c>
      <c r="AY1021" s="219" t="s">
        <v>205</v>
      </c>
    </row>
    <row r="1022" spans="2:51" s="12" customFormat="1" ht="13.5">
      <c r="B1022" s="220"/>
      <c r="C1022" s="221"/>
      <c r="D1022" s="210" t="s">
        <v>255</v>
      </c>
      <c r="E1022" s="232" t="s">
        <v>22</v>
      </c>
      <c r="F1022" s="233" t="s">
        <v>2306</v>
      </c>
      <c r="G1022" s="221"/>
      <c r="H1022" s="234">
        <v>363.794</v>
      </c>
      <c r="I1022" s="226"/>
      <c r="J1022" s="221"/>
      <c r="K1022" s="221"/>
      <c r="L1022" s="227"/>
      <c r="M1022" s="228"/>
      <c r="N1022" s="229"/>
      <c r="O1022" s="229"/>
      <c r="P1022" s="229"/>
      <c r="Q1022" s="229"/>
      <c r="R1022" s="229"/>
      <c r="S1022" s="229"/>
      <c r="T1022" s="230"/>
      <c r="AT1022" s="231" t="s">
        <v>255</v>
      </c>
      <c r="AU1022" s="231" t="s">
        <v>84</v>
      </c>
      <c r="AV1022" s="12" t="s">
        <v>84</v>
      </c>
      <c r="AW1022" s="12" t="s">
        <v>39</v>
      </c>
      <c r="AX1022" s="12" t="s">
        <v>75</v>
      </c>
      <c r="AY1022" s="231" t="s">
        <v>205</v>
      </c>
    </row>
    <row r="1023" spans="2:51" s="12" customFormat="1" ht="13.5">
      <c r="B1023" s="220"/>
      <c r="C1023" s="221"/>
      <c r="D1023" s="210" t="s">
        <v>255</v>
      </c>
      <c r="E1023" s="232" t="s">
        <v>22</v>
      </c>
      <c r="F1023" s="233" t="s">
        <v>2307</v>
      </c>
      <c r="G1023" s="221"/>
      <c r="H1023" s="234">
        <v>187.856</v>
      </c>
      <c r="I1023" s="226"/>
      <c r="J1023" s="221"/>
      <c r="K1023" s="221"/>
      <c r="L1023" s="227"/>
      <c r="M1023" s="228"/>
      <c r="N1023" s="229"/>
      <c r="O1023" s="229"/>
      <c r="P1023" s="229"/>
      <c r="Q1023" s="229"/>
      <c r="R1023" s="229"/>
      <c r="S1023" s="229"/>
      <c r="T1023" s="230"/>
      <c r="AT1023" s="231" t="s">
        <v>255</v>
      </c>
      <c r="AU1023" s="231" t="s">
        <v>84</v>
      </c>
      <c r="AV1023" s="12" t="s">
        <v>84</v>
      </c>
      <c r="AW1023" s="12" t="s">
        <v>39</v>
      </c>
      <c r="AX1023" s="12" t="s">
        <v>75</v>
      </c>
      <c r="AY1023" s="231" t="s">
        <v>205</v>
      </c>
    </row>
    <row r="1024" spans="2:51" s="12" customFormat="1" ht="13.5">
      <c r="B1024" s="220"/>
      <c r="C1024" s="221"/>
      <c r="D1024" s="210" t="s">
        <v>255</v>
      </c>
      <c r="E1024" s="232" t="s">
        <v>22</v>
      </c>
      <c r="F1024" s="233" t="s">
        <v>2308</v>
      </c>
      <c r="G1024" s="221"/>
      <c r="H1024" s="234">
        <v>105.179</v>
      </c>
      <c r="I1024" s="226"/>
      <c r="J1024" s="221"/>
      <c r="K1024" s="221"/>
      <c r="L1024" s="227"/>
      <c r="M1024" s="228"/>
      <c r="N1024" s="229"/>
      <c r="O1024" s="229"/>
      <c r="P1024" s="229"/>
      <c r="Q1024" s="229"/>
      <c r="R1024" s="229"/>
      <c r="S1024" s="229"/>
      <c r="T1024" s="230"/>
      <c r="AT1024" s="231" t="s">
        <v>255</v>
      </c>
      <c r="AU1024" s="231" t="s">
        <v>84</v>
      </c>
      <c r="AV1024" s="12" t="s">
        <v>84</v>
      </c>
      <c r="AW1024" s="12" t="s">
        <v>39</v>
      </c>
      <c r="AX1024" s="12" t="s">
        <v>75</v>
      </c>
      <c r="AY1024" s="231" t="s">
        <v>205</v>
      </c>
    </row>
    <row r="1025" spans="2:51" s="12" customFormat="1" ht="13.5">
      <c r="B1025" s="220"/>
      <c r="C1025" s="221"/>
      <c r="D1025" s="210" t="s">
        <v>255</v>
      </c>
      <c r="E1025" s="232" t="s">
        <v>22</v>
      </c>
      <c r="F1025" s="233" t="s">
        <v>2309</v>
      </c>
      <c r="G1025" s="221"/>
      <c r="H1025" s="234">
        <v>30.702</v>
      </c>
      <c r="I1025" s="226"/>
      <c r="J1025" s="221"/>
      <c r="K1025" s="221"/>
      <c r="L1025" s="227"/>
      <c r="M1025" s="228"/>
      <c r="N1025" s="229"/>
      <c r="O1025" s="229"/>
      <c r="P1025" s="229"/>
      <c r="Q1025" s="229"/>
      <c r="R1025" s="229"/>
      <c r="S1025" s="229"/>
      <c r="T1025" s="230"/>
      <c r="AT1025" s="231" t="s">
        <v>255</v>
      </c>
      <c r="AU1025" s="231" t="s">
        <v>84</v>
      </c>
      <c r="AV1025" s="12" t="s">
        <v>84</v>
      </c>
      <c r="AW1025" s="12" t="s">
        <v>39</v>
      </c>
      <c r="AX1025" s="12" t="s">
        <v>75</v>
      </c>
      <c r="AY1025" s="231" t="s">
        <v>205</v>
      </c>
    </row>
    <row r="1026" spans="2:51" s="13" customFormat="1" ht="13.5">
      <c r="B1026" s="248"/>
      <c r="C1026" s="249"/>
      <c r="D1026" s="222" t="s">
        <v>255</v>
      </c>
      <c r="E1026" s="250" t="s">
        <v>22</v>
      </c>
      <c r="F1026" s="251" t="s">
        <v>568</v>
      </c>
      <c r="G1026" s="249"/>
      <c r="H1026" s="252">
        <v>687.531</v>
      </c>
      <c r="I1026" s="253"/>
      <c r="J1026" s="249"/>
      <c r="K1026" s="249"/>
      <c r="L1026" s="254"/>
      <c r="M1026" s="255"/>
      <c r="N1026" s="256"/>
      <c r="O1026" s="256"/>
      <c r="P1026" s="256"/>
      <c r="Q1026" s="256"/>
      <c r="R1026" s="256"/>
      <c r="S1026" s="256"/>
      <c r="T1026" s="257"/>
      <c r="AT1026" s="258" t="s">
        <v>255</v>
      </c>
      <c r="AU1026" s="258" t="s">
        <v>84</v>
      </c>
      <c r="AV1026" s="13" t="s">
        <v>266</v>
      </c>
      <c r="AW1026" s="13" t="s">
        <v>39</v>
      </c>
      <c r="AX1026" s="13" t="s">
        <v>24</v>
      </c>
      <c r="AY1026" s="258" t="s">
        <v>205</v>
      </c>
    </row>
    <row r="1027" spans="2:65" s="1" customFormat="1" ht="22.5" customHeight="1">
      <c r="B1027" s="40"/>
      <c r="C1027" s="192" t="s">
        <v>2310</v>
      </c>
      <c r="D1027" s="192" t="s">
        <v>208</v>
      </c>
      <c r="E1027" s="193" t="s">
        <v>2311</v>
      </c>
      <c r="F1027" s="194" t="s">
        <v>2312</v>
      </c>
      <c r="G1027" s="195" t="s">
        <v>1453</v>
      </c>
      <c r="H1027" s="259"/>
      <c r="I1027" s="197"/>
      <c r="J1027" s="198">
        <f>ROUND(I1027*H1027,2)</f>
        <v>0</v>
      </c>
      <c r="K1027" s="194" t="s">
        <v>466</v>
      </c>
      <c r="L1027" s="60"/>
      <c r="M1027" s="199" t="s">
        <v>22</v>
      </c>
      <c r="N1027" s="205" t="s">
        <v>46</v>
      </c>
      <c r="O1027" s="41"/>
      <c r="P1027" s="206">
        <f>O1027*H1027</f>
        <v>0</v>
      </c>
      <c r="Q1027" s="206">
        <v>0</v>
      </c>
      <c r="R1027" s="206">
        <f>Q1027*H1027</f>
        <v>0</v>
      </c>
      <c r="S1027" s="206">
        <v>0</v>
      </c>
      <c r="T1027" s="207">
        <f>S1027*H1027</f>
        <v>0</v>
      </c>
      <c r="AR1027" s="23" t="s">
        <v>253</v>
      </c>
      <c r="AT1027" s="23" t="s">
        <v>208</v>
      </c>
      <c r="AU1027" s="23" t="s">
        <v>84</v>
      </c>
      <c r="AY1027" s="23" t="s">
        <v>205</v>
      </c>
      <c r="BE1027" s="204">
        <f>IF(N1027="základní",J1027,0)</f>
        <v>0</v>
      </c>
      <c r="BF1027" s="204">
        <f>IF(N1027="snížená",J1027,0)</f>
        <v>0</v>
      </c>
      <c r="BG1027" s="204">
        <f>IF(N1027="zákl. přenesená",J1027,0)</f>
        <v>0</v>
      </c>
      <c r="BH1027" s="204">
        <f>IF(N1027="sníž. přenesená",J1027,0)</f>
        <v>0</v>
      </c>
      <c r="BI1027" s="204">
        <f>IF(N1027="nulová",J1027,0)</f>
        <v>0</v>
      </c>
      <c r="BJ1027" s="23" t="s">
        <v>24</v>
      </c>
      <c r="BK1027" s="204">
        <f>ROUND(I1027*H1027,2)</f>
        <v>0</v>
      </c>
      <c r="BL1027" s="23" t="s">
        <v>253</v>
      </c>
      <c r="BM1027" s="23" t="s">
        <v>2313</v>
      </c>
    </row>
    <row r="1028" spans="2:63" s="10" customFormat="1" ht="29.85" customHeight="1">
      <c r="B1028" s="175"/>
      <c r="C1028" s="176"/>
      <c r="D1028" s="189" t="s">
        <v>74</v>
      </c>
      <c r="E1028" s="190" t="s">
        <v>2314</v>
      </c>
      <c r="F1028" s="190" t="s">
        <v>2315</v>
      </c>
      <c r="G1028" s="176"/>
      <c r="H1028" s="176"/>
      <c r="I1028" s="179"/>
      <c r="J1028" s="191">
        <f>BK1028</f>
        <v>0</v>
      </c>
      <c r="K1028" s="176"/>
      <c r="L1028" s="181"/>
      <c r="M1028" s="182"/>
      <c r="N1028" s="183"/>
      <c r="O1028" s="183"/>
      <c r="P1028" s="184">
        <f>SUM(P1029:P1040)</f>
        <v>0</v>
      </c>
      <c r="Q1028" s="183"/>
      <c r="R1028" s="184">
        <f>SUM(R1029:R1040)</f>
        <v>15.676208600000002</v>
      </c>
      <c r="S1028" s="183"/>
      <c r="T1028" s="185">
        <f>SUM(T1029:T1040)</f>
        <v>0</v>
      </c>
      <c r="AR1028" s="186" t="s">
        <v>84</v>
      </c>
      <c r="AT1028" s="187" t="s">
        <v>74</v>
      </c>
      <c r="AU1028" s="187" t="s">
        <v>24</v>
      </c>
      <c r="AY1028" s="186" t="s">
        <v>205</v>
      </c>
      <c r="BK1028" s="188">
        <f>SUM(BK1029:BK1040)</f>
        <v>0</v>
      </c>
    </row>
    <row r="1029" spans="2:65" s="1" customFormat="1" ht="22.5" customHeight="1">
      <c r="B1029" s="40"/>
      <c r="C1029" s="192" t="s">
        <v>2316</v>
      </c>
      <c r="D1029" s="192" t="s">
        <v>208</v>
      </c>
      <c r="E1029" s="193" t="s">
        <v>2317</v>
      </c>
      <c r="F1029" s="194" t="s">
        <v>2318</v>
      </c>
      <c r="G1029" s="195" t="s">
        <v>494</v>
      </c>
      <c r="H1029" s="196">
        <v>212.663</v>
      </c>
      <c r="I1029" s="197"/>
      <c r="J1029" s="198">
        <f>ROUND(I1029*H1029,2)</f>
        <v>0</v>
      </c>
      <c r="K1029" s="194" t="s">
        <v>22</v>
      </c>
      <c r="L1029" s="60"/>
      <c r="M1029" s="199" t="s">
        <v>22</v>
      </c>
      <c r="N1029" s="205" t="s">
        <v>46</v>
      </c>
      <c r="O1029" s="41"/>
      <c r="P1029" s="206">
        <f>O1029*H1029</f>
        <v>0</v>
      </c>
      <c r="Q1029" s="206">
        <v>0</v>
      </c>
      <c r="R1029" s="206">
        <f>Q1029*H1029</f>
        <v>0</v>
      </c>
      <c r="S1029" s="206">
        <v>0</v>
      </c>
      <c r="T1029" s="207">
        <f>S1029*H1029</f>
        <v>0</v>
      </c>
      <c r="AR1029" s="23" t="s">
        <v>253</v>
      </c>
      <c r="AT1029" s="23" t="s">
        <v>208</v>
      </c>
      <c r="AU1029" s="23" t="s">
        <v>84</v>
      </c>
      <c r="AY1029" s="23" t="s">
        <v>205</v>
      </c>
      <c r="BE1029" s="204">
        <f>IF(N1029="základní",J1029,0)</f>
        <v>0</v>
      </c>
      <c r="BF1029" s="204">
        <f>IF(N1029="snížená",J1029,0)</f>
        <v>0</v>
      </c>
      <c r="BG1029" s="204">
        <f>IF(N1029="zákl. přenesená",J1029,0)</f>
        <v>0</v>
      </c>
      <c r="BH1029" s="204">
        <f>IF(N1029="sníž. přenesená",J1029,0)</f>
        <v>0</v>
      </c>
      <c r="BI1029" s="204">
        <f>IF(N1029="nulová",J1029,0)</f>
        <v>0</v>
      </c>
      <c r="BJ1029" s="23" t="s">
        <v>24</v>
      </c>
      <c r="BK1029" s="204">
        <f>ROUND(I1029*H1029,2)</f>
        <v>0</v>
      </c>
      <c r="BL1029" s="23" t="s">
        <v>253</v>
      </c>
      <c r="BM1029" s="23" t="s">
        <v>2319</v>
      </c>
    </row>
    <row r="1030" spans="2:51" s="12" customFormat="1" ht="13.5">
      <c r="B1030" s="220"/>
      <c r="C1030" s="221"/>
      <c r="D1030" s="222" t="s">
        <v>255</v>
      </c>
      <c r="E1030" s="223" t="s">
        <v>22</v>
      </c>
      <c r="F1030" s="224" t="s">
        <v>2320</v>
      </c>
      <c r="G1030" s="221"/>
      <c r="H1030" s="225">
        <v>212.663</v>
      </c>
      <c r="I1030" s="226"/>
      <c r="J1030" s="221"/>
      <c r="K1030" s="221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255</v>
      </c>
      <c r="AU1030" s="231" t="s">
        <v>84</v>
      </c>
      <c r="AV1030" s="12" t="s">
        <v>84</v>
      </c>
      <c r="AW1030" s="12" t="s">
        <v>39</v>
      </c>
      <c r="AX1030" s="12" t="s">
        <v>24</v>
      </c>
      <c r="AY1030" s="231" t="s">
        <v>205</v>
      </c>
    </row>
    <row r="1031" spans="2:65" s="1" customFormat="1" ht="22.5" customHeight="1">
      <c r="B1031" s="40"/>
      <c r="C1031" s="192" t="s">
        <v>2321</v>
      </c>
      <c r="D1031" s="192" t="s">
        <v>208</v>
      </c>
      <c r="E1031" s="193" t="s">
        <v>2322</v>
      </c>
      <c r="F1031" s="194" t="s">
        <v>2323</v>
      </c>
      <c r="G1031" s="195" t="s">
        <v>494</v>
      </c>
      <c r="H1031" s="196">
        <v>565.635</v>
      </c>
      <c r="I1031" s="197"/>
      <c r="J1031" s="198">
        <f>ROUND(I1031*H1031,2)</f>
        <v>0</v>
      </c>
      <c r="K1031" s="194" t="s">
        <v>466</v>
      </c>
      <c r="L1031" s="60"/>
      <c r="M1031" s="199" t="s">
        <v>22</v>
      </c>
      <c r="N1031" s="205" t="s">
        <v>46</v>
      </c>
      <c r="O1031" s="41"/>
      <c r="P1031" s="206">
        <f>O1031*H1031</f>
        <v>0</v>
      </c>
      <c r="Q1031" s="206">
        <v>0.02066</v>
      </c>
      <c r="R1031" s="206">
        <f>Q1031*H1031</f>
        <v>11.686019100000001</v>
      </c>
      <c r="S1031" s="206">
        <v>0</v>
      </c>
      <c r="T1031" s="207">
        <f>S1031*H1031</f>
        <v>0</v>
      </c>
      <c r="AR1031" s="23" t="s">
        <v>253</v>
      </c>
      <c r="AT1031" s="23" t="s">
        <v>208</v>
      </c>
      <c r="AU1031" s="23" t="s">
        <v>84</v>
      </c>
      <c r="AY1031" s="23" t="s">
        <v>205</v>
      </c>
      <c r="BE1031" s="204">
        <f>IF(N1031="základní",J1031,0)</f>
        <v>0</v>
      </c>
      <c r="BF1031" s="204">
        <f>IF(N1031="snížená",J1031,0)</f>
        <v>0</v>
      </c>
      <c r="BG1031" s="204">
        <f>IF(N1031="zákl. přenesená",J1031,0)</f>
        <v>0</v>
      </c>
      <c r="BH1031" s="204">
        <f>IF(N1031="sníž. přenesená",J1031,0)</f>
        <v>0</v>
      </c>
      <c r="BI1031" s="204">
        <f>IF(N1031="nulová",J1031,0)</f>
        <v>0</v>
      </c>
      <c r="BJ1031" s="23" t="s">
        <v>24</v>
      </c>
      <c r="BK1031" s="204">
        <f>ROUND(I1031*H1031,2)</f>
        <v>0</v>
      </c>
      <c r="BL1031" s="23" t="s">
        <v>253</v>
      </c>
      <c r="BM1031" s="23" t="s">
        <v>2324</v>
      </c>
    </row>
    <row r="1032" spans="2:51" s="12" customFormat="1" ht="13.5">
      <c r="B1032" s="220"/>
      <c r="C1032" s="221"/>
      <c r="D1032" s="210" t="s">
        <v>255</v>
      </c>
      <c r="E1032" s="232" t="s">
        <v>22</v>
      </c>
      <c r="F1032" s="233" t="s">
        <v>2325</v>
      </c>
      <c r="G1032" s="221"/>
      <c r="H1032" s="234">
        <v>380.184</v>
      </c>
      <c r="I1032" s="226"/>
      <c r="J1032" s="221"/>
      <c r="K1032" s="221"/>
      <c r="L1032" s="227"/>
      <c r="M1032" s="228"/>
      <c r="N1032" s="229"/>
      <c r="O1032" s="229"/>
      <c r="P1032" s="229"/>
      <c r="Q1032" s="229"/>
      <c r="R1032" s="229"/>
      <c r="S1032" s="229"/>
      <c r="T1032" s="230"/>
      <c r="AT1032" s="231" t="s">
        <v>255</v>
      </c>
      <c r="AU1032" s="231" t="s">
        <v>84</v>
      </c>
      <c r="AV1032" s="12" t="s">
        <v>84</v>
      </c>
      <c r="AW1032" s="12" t="s">
        <v>39</v>
      </c>
      <c r="AX1032" s="12" t="s">
        <v>75</v>
      </c>
      <c r="AY1032" s="231" t="s">
        <v>205</v>
      </c>
    </row>
    <row r="1033" spans="2:51" s="12" customFormat="1" ht="13.5">
      <c r="B1033" s="220"/>
      <c r="C1033" s="221"/>
      <c r="D1033" s="210" t="s">
        <v>255</v>
      </c>
      <c r="E1033" s="232" t="s">
        <v>22</v>
      </c>
      <c r="F1033" s="233" t="s">
        <v>2326</v>
      </c>
      <c r="G1033" s="221"/>
      <c r="H1033" s="234">
        <v>185.451</v>
      </c>
      <c r="I1033" s="226"/>
      <c r="J1033" s="221"/>
      <c r="K1033" s="221"/>
      <c r="L1033" s="227"/>
      <c r="M1033" s="228"/>
      <c r="N1033" s="229"/>
      <c r="O1033" s="229"/>
      <c r="P1033" s="229"/>
      <c r="Q1033" s="229"/>
      <c r="R1033" s="229"/>
      <c r="S1033" s="229"/>
      <c r="T1033" s="230"/>
      <c r="AT1033" s="231" t="s">
        <v>255</v>
      </c>
      <c r="AU1033" s="231" t="s">
        <v>84</v>
      </c>
      <c r="AV1033" s="12" t="s">
        <v>84</v>
      </c>
      <c r="AW1033" s="12" t="s">
        <v>39</v>
      </c>
      <c r="AX1033" s="12" t="s">
        <v>75</v>
      </c>
      <c r="AY1033" s="231" t="s">
        <v>205</v>
      </c>
    </row>
    <row r="1034" spans="2:51" s="13" customFormat="1" ht="13.5">
      <c r="B1034" s="248"/>
      <c r="C1034" s="249"/>
      <c r="D1034" s="222" t="s">
        <v>255</v>
      </c>
      <c r="E1034" s="250" t="s">
        <v>22</v>
      </c>
      <c r="F1034" s="251" t="s">
        <v>568</v>
      </c>
      <c r="G1034" s="249"/>
      <c r="H1034" s="252">
        <v>565.635</v>
      </c>
      <c r="I1034" s="253"/>
      <c r="J1034" s="249"/>
      <c r="K1034" s="249"/>
      <c r="L1034" s="254"/>
      <c r="M1034" s="255"/>
      <c r="N1034" s="256"/>
      <c r="O1034" s="256"/>
      <c r="P1034" s="256"/>
      <c r="Q1034" s="256"/>
      <c r="R1034" s="256"/>
      <c r="S1034" s="256"/>
      <c r="T1034" s="257"/>
      <c r="AT1034" s="258" t="s">
        <v>255</v>
      </c>
      <c r="AU1034" s="258" t="s">
        <v>84</v>
      </c>
      <c r="AV1034" s="13" t="s">
        <v>266</v>
      </c>
      <c r="AW1034" s="13" t="s">
        <v>39</v>
      </c>
      <c r="AX1034" s="13" t="s">
        <v>24</v>
      </c>
      <c r="AY1034" s="258" t="s">
        <v>205</v>
      </c>
    </row>
    <row r="1035" spans="2:65" s="1" customFormat="1" ht="31.5" customHeight="1">
      <c r="B1035" s="40"/>
      <c r="C1035" s="192" t="s">
        <v>2327</v>
      </c>
      <c r="D1035" s="192" t="s">
        <v>208</v>
      </c>
      <c r="E1035" s="193" t="s">
        <v>2328</v>
      </c>
      <c r="F1035" s="194" t="s">
        <v>2329</v>
      </c>
      <c r="G1035" s="195" t="s">
        <v>494</v>
      </c>
      <c r="H1035" s="196">
        <v>661.485</v>
      </c>
      <c r="I1035" s="197"/>
      <c r="J1035" s="198">
        <f>ROUND(I1035*H1035,2)</f>
        <v>0</v>
      </c>
      <c r="K1035" s="194" t="s">
        <v>466</v>
      </c>
      <c r="L1035" s="60"/>
      <c r="M1035" s="199" t="s">
        <v>22</v>
      </c>
      <c r="N1035" s="205" t="s">
        <v>46</v>
      </c>
      <c r="O1035" s="41"/>
      <c r="P1035" s="206">
        <f>O1035*H1035</f>
        <v>0</v>
      </c>
      <c r="Q1035" s="206">
        <v>0.0023</v>
      </c>
      <c r="R1035" s="206">
        <f>Q1035*H1035</f>
        <v>1.5214155</v>
      </c>
      <c r="S1035" s="206">
        <v>0</v>
      </c>
      <c r="T1035" s="207">
        <f>S1035*H1035</f>
        <v>0</v>
      </c>
      <c r="AR1035" s="23" t="s">
        <v>266</v>
      </c>
      <c r="AT1035" s="23" t="s">
        <v>208</v>
      </c>
      <c r="AU1035" s="23" t="s">
        <v>84</v>
      </c>
      <c r="AY1035" s="23" t="s">
        <v>205</v>
      </c>
      <c r="BE1035" s="204">
        <f>IF(N1035="základní",J1035,0)</f>
        <v>0</v>
      </c>
      <c r="BF1035" s="204">
        <f>IF(N1035="snížená",J1035,0)</f>
        <v>0</v>
      </c>
      <c r="BG1035" s="204">
        <f>IF(N1035="zákl. přenesená",J1035,0)</f>
        <v>0</v>
      </c>
      <c r="BH1035" s="204">
        <f>IF(N1035="sníž. přenesená",J1035,0)</f>
        <v>0</v>
      </c>
      <c r="BI1035" s="204">
        <f>IF(N1035="nulová",J1035,0)</f>
        <v>0</v>
      </c>
      <c r="BJ1035" s="23" t="s">
        <v>24</v>
      </c>
      <c r="BK1035" s="204">
        <f>ROUND(I1035*H1035,2)</f>
        <v>0</v>
      </c>
      <c r="BL1035" s="23" t="s">
        <v>266</v>
      </c>
      <c r="BM1035" s="23" t="s">
        <v>2330</v>
      </c>
    </row>
    <row r="1036" spans="2:51" s="12" customFormat="1" ht="13.5">
      <c r="B1036" s="220"/>
      <c r="C1036" s="221"/>
      <c r="D1036" s="222" t="s">
        <v>255</v>
      </c>
      <c r="E1036" s="223" t="s">
        <v>22</v>
      </c>
      <c r="F1036" s="224" t="s">
        <v>2331</v>
      </c>
      <c r="G1036" s="221"/>
      <c r="H1036" s="225">
        <v>661.485</v>
      </c>
      <c r="I1036" s="226"/>
      <c r="J1036" s="221"/>
      <c r="K1036" s="221"/>
      <c r="L1036" s="227"/>
      <c r="M1036" s="228"/>
      <c r="N1036" s="229"/>
      <c r="O1036" s="229"/>
      <c r="P1036" s="229"/>
      <c r="Q1036" s="229"/>
      <c r="R1036" s="229"/>
      <c r="S1036" s="229"/>
      <c r="T1036" s="230"/>
      <c r="AT1036" s="231" t="s">
        <v>255</v>
      </c>
      <c r="AU1036" s="231" t="s">
        <v>84</v>
      </c>
      <c r="AV1036" s="12" t="s">
        <v>84</v>
      </c>
      <c r="AW1036" s="12" t="s">
        <v>39</v>
      </c>
      <c r="AX1036" s="12" t="s">
        <v>24</v>
      </c>
      <c r="AY1036" s="231" t="s">
        <v>205</v>
      </c>
    </row>
    <row r="1037" spans="2:65" s="1" customFormat="1" ht="22.5" customHeight="1">
      <c r="B1037" s="40"/>
      <c r="C1037" s="192" t="s">
        <v>2332</v>
      </c>
      <c r="D1037" s="192" t="s">
        <v>208</v>
      </c>
      <c r="E1037" s="193" t="s">
        <v>2333</v>
      </c>
      <c r="F1037" s="194" t="s">
        <v>2334</v>
      </c>
      <c r="G1037" s="195" t="s">
        <v>494</v>
      </c>
      <c r="H1037" s="196">
        <v>157.85</v>
      </c>
      <c r="I1037" s="197"/>
      <c r="J1037" s="198">
        <f>ROUND(I1037*H1037,2)</f>
        <v>0</v>
      </c>
      <c r="K1037" s="194" t="s">
        <v>466</v>
      </c>
      <c r="L1037" s="60"/>
      <c r="M1037" s="199" t="s">
        <v>22</v>
      </c>
      <c r="N1037" s="205" t="s">
        <v>46</v>
      </c>
      <c r="O1037" s="41"/>
      <c r="P1037" s="206">
        <f>O1037*H1037</f>
        <v>0</v>
      </c>
      <c r="Q1037" s="206">
        <v>0.01415</v>
      </c>
      <c r="R1037" s="206">
        <f>Q1037*H1037</f>
        <v>2.2335775</v>
      </c>
      <c r="S1037" s="206">
        <v>0</v>
      </c>
      <c r="T1037" s="207">
        <f>S1037*H1037</f>
        <v>0</v>
      </c>
      <c r="AR1037" s="23" t="s">
        <v>253</v>
      </c>
      <c r="AT1037" s="23" t="s">
        <v>208</v>
      </c>
      <c r="AU1037" s="23" t="s">
        <v>84</v>
      </c>
      <c r="AY1037" s="23" t="s">
        <v>205</v>
      </c>
      <c r="BE1037" s="204">
        <f>IF(N1037="základní",J1037,0)</f>
        <v>0</v>
      </c>
      <c r="BF1037" s="204">
        <f>IF(N1037="snížená",J1037,0)</f>
        <v>0</v>
      </c>
      <c r="BG1037" s="204">
        <f>IF(N1037="zákl. přenesená",J1037,0)</f>
        <v>0</v>
      </c>
      <c r="BH1037" s="204">
        <f>IF(N1037="sníž. přenesená",J1037,0)</f>
        <v>0</v>
      </c>
      <c r="BI1037" s="204">
        <f>IF(N1037="nulová",J1037,0)</f>
        <v>0</v>
      </c>
      <c r="BJ1037" s="23" t="s">
        <v>24</v>
      </c>
      <c r="BK1037" s="204">
        <f>ROUND(I1037*H1037,2)</f>
        <v>0</v>
      </c>
      <c r="BL1037" s="23" t="s">
        <v>253</v>
      </c>
      <c r="BM1037" s="23" t="s">
        <v>2335</v>
      </c>
    </row>
    <row r="1038" spans="2:51" s="12" customFormat="1" ht="13.5">
      <c r="B1038" s="220"/>
      <c r="C1038" s="221"/>
      <c r="D1038" s="222" t="s">
        <v>255</v>
      </c>
      <c r="E1038" s="223" t="s">
        <v>22</v>
      </c>
      <c r="F1038" s="224" t="s">
        <v>2336</v>
      </c>
      <c r="G1038" s="221"/>
      <c r="H1038" s="225">
        <v>157.85</v>
      </c>
      <c r="I1038" s="226"/>
      <c r="J1038" s="221"/>
      <c r="K1038" s="221"/>
      <c r="L1038" s="227"/>
      <c r="M1038" s="228"/>
      <c r="N1038" s="229"/>
      <c r="O1038" s="229"/>
      <c r="P1038" s="229"/>
      <c r="Q1038" s="229"/>
      <c r="R1038" s="229"/>
      <c r="S1038" s="229"/>
      <c r="T1038" s="230"/>
      <c r="AT1038" s="231" t="s">
        <v>255</v>
      </c>
      <c r="AU1038" s="231" t="s">
        <v>84</v>
      </c>
      <c r="AV1038" s="12" t="s">
        <v>84</v>
      </c>
      <c r="AW1038" s="12" t="s">
        <v>39</v>
      </c>
      <c r="AX1038" s="12" t="s">
        <v>24</v>
      </c>
      <c r="AY1038" s="231" t="s">
        <v>205</v>
      </c>
    </row>
    <row r="1039" spans="2:65" s="1" customFormat="1" ht="22.5" customHeight="1">
      <c r="B1039" s="40"/>
      <c r="C1039" s="192" t="s">
        <v>2337</v>
      </c>
      <c r="D1039" s="192" t="s">
        <v>208</v>
      </c>
      <c r="E1039" s="193" t="s">
        <v>2338</v>
      </c>
      <c r="F1039" s="194" t="s">
        <v>2339</v>
      </c>
      <c r="G1039" s="195" t="s">
        <v>494</v>
      </c>
      <c r="H1039" s="196">
        <v>157.85</v>
      </c>
      <c r="I1039" s="197"/>
      <c r="J1039" s="198">
        <f>ROUND(I1039*H1039,2)</f>
        <v>0</v>
      </c>
      <c r="K1039" s="194" t="s">
        <v>466</v>
      </c>
      <c r="L1039" s="60"/>
      <c r="M1039" s="199" t="s">
        <v>22</v>
      </c>
      <c r="N1039" s="205" t="s">
        <v>46</v>
      </c>
      <c r="O1039" s="41"/>
      <c r="P1039" s="206">
        <f>O1039*H1039</f>
        <v>0</v>
      </c>
      <c r="Q1039" s="206">
        <v>0.00149</v>
      </c>
      <c r="R1039" s="206">
        <f>Q1039*H1039</f>
        <v>0.2351965</v>
      </c>
      <c r="S1039" s="206">
        <v>0</v>
      </c>
      <c r="T1039" s="207">
        <f>S1039*H1039</f>
        <v>0</v>
      </c>
      <c r="AR1039" s="23" t="s">
        <v>253</v>
      </c>
      <c r="AT1039" s="23" t="s">
        <v>208</v>
      </c>
      <c r="AU1039" s="23" t="s">
        <v>84</v>
      </c>
      <c r="AY1039" s="23" t="s">
        <v>205</v>
      </c>
      <c r="BE1039" s="204">
        <f>IF(N1039="základní",J1039,0)</f>
        <v>0</v>
      </c>
      <c r="BF1039" s="204">
        <f>IF(N1039="snížená",J1039,0)</f>
        <v>0</v>
      </c>
      <c r="BG1039" s="204">
        <f>IF(N1039="zákl. přenesená",J1039,0)</f>
        <v>0</v>
      </c>
      <c r="BH1039" s="204">
        <f>IF(N1039="sníž. přenesená",J1039,0)</f>
        <v>0</v>
      </c>
      <c r="BI1039" s="204">
        <f>IF(N1039="nulová",J1039,0)</f>
        <v>0</v>
      </c>
      <c r="BJ1039" s="23" t="s">
        <v>24</v>
      </c>
      <c r="BK1039" s="204">
        <f>ROUND(I1039*H1039,2)</f>
        <v>0</v>
      </c>
      <c r="BL1039" s="23" t="s">
        <v>253</v>
      </c>
      <c r="BM1039" s="23" t="s">
        <v>2340</v>
      </c>
    </row>
    <row r="1040" spans="2:65" s="1" customFormat="1" ht="22.5" customHeight="1">
      <c r="B1040" s="40"/>
      <c r="C1040" s="192" t="s">
        <v>2341</v>
      </c>
      <c r="D1040" s="192" t="s">
        <v>208</v>
      </c>
      <c r="E1040" s="193" t="s">
        <v>2342</v>
      </c>
      <c r="F1040" s="194" t="s">
        <v>2343</v>
      </c>
      <c r="G1040" s="195" t="s">
        <v>1453</v>
      </c>
      <c r="H1040" s="259"/>
      <c r="I1040" s="197"/>
      <c r="J1040" s="198">
        <f>ROUND(I1040*H1040,2)</f>
        <v>0</v>
      </c>
      <c r="K1040" s="194" t="s">
        <v>466</v>
      </c>
      <c r="L1040" s="60"/>
      <c r="M1040" s="199" t="s">
        <v>22</v>
      </c>
      <c r="N1040" s="205" t="s">
        <v>46</v>
      </c>
      <c r="O1040" s="41"/>
      <c r="P1040" s="206">
        <f>O1040*H1040</f>
        <v>0</v>
      </c>
      <c r="Q1040" s="206">
        <v>0</v>
      </c>
      <c r="R1040" s="206">
        <f>Q1040*H1040</f>
        <v>0</v>
      </c>
      <c r="S1040" s="206">
        <v>0</v>
      </c>
      <c r="T1040" s="207">
        <f>S1040*H1040</f>
        <v>0</v>
      </c>
      <c r="AR1040" s="23" t="s">
        <v>253</v>
      </c>
      <c r="AT1040" s="23" t="s">
        <v>208</v>
      </c>
      <c r="AU1040" s="23" t="s">
        <v>84</v>
      </c>
      <c r="AY1040" s="23" t="s">
        <v>205</v>
      </c>
      <c r="BE1040" s="204">
        <f>IF(N1040="základní",J1040,0)</f>
        <v>0</v>
      </c>
      <c r="BF1040" s="204">
        <f>IF(N1040="snížená",J1040,0)</f>
        <v>0</v>
      </c>
      <c r="BG1040" s="204">
        <f>IF(N1040="zákl. přenesená",J1040,0)</f>
        <v>0</v>
      </c>
      <c r="BH1040" s="204">
        <f>IF(N1040="sníž. přenesená",J1040,0)</f>
        <v>0</v>
      </c>
      <c r="BI1040" s="204">
        <f>IF(N1040="nulová",J1040,0)</f>
        <v>0</v>
      </c>
      <c r="BJ1040" s="23" t="s">
        <v>24</v>
      </c>
      <c r="BK1040" s="204">
        <f>ROUND(I1040*H1040,2)</f>
        <v>0</v>
      </c>
      <c r="BL1040" s="23" t="s">
        <v>253</v>
      </c>
      <c r="BM1040" s="23" t="s">
        <v>2344</v>
      </c>
    </row>
    <row r="1041" spans="2:63" s="10" customFormat="1" ht="29.85" customHeight="1">
      <c r="B1041" s="175"/>
      <c r="C1041" s="176"/>
      <c r="D1041" s="189" t="s">
        <v>74</v>
      </c>
      <c r="E1041" s="190" t="s">
        <v>2345</v>
      </c>
      <c r="F1041" s="190" t="s">
        <v>2346</v>
      </c>
      <c r="G1041" s="176"/>
      <c r="H1041" s="176"/>
      <c r="I1041" s="179"/>
      <c r="J1041" s="191">
        <f>BK1041</f>
        <v>0</v>
      </c>
      <c r="K1041" s="176"/>
      <c r="L1041" s="181"/>
      <c r="M1041" s="182"/>
      <c r="N1041" s="183"/>
      <c r="O1041" s="183"/>
      <c r="P1041" s="184">
        <f>SUM(P1042:P1092)</f>
        <v>0</v>
      </c>
      <c r="Q1041" s="183"/>
      <c r="R1041" s="184">
        <f>SUM(R1042:R1092)</f>
        <v>18.57217488</v>
      </c>
      <c r="S1041" s="183"/>
      <c r="T1041" s="185">
        <f>SUM(T1042:T1092)</f>
        <v>0</v>
      </c>
      <c r="AR1041" s="186" t="s">
        <v>84</v>
      </c>
      <c r="AT1041" s="187" t="s">
        <v>74</v>
      </c>
      <c r="AU1041" s="187" t="s">
        <v>24</v>
      </c>
      <c r="AY1041" s="186" t="s">
        <v>205</v>
      </c>
      <c r="BK1041" s="188">
        <f>SUM(BK1042:BK1092)</f>
        <v>0</v>
      </c>
    </row>
    <row r="1042" spans="2:65" s="1" customFormat="1" ht="31.5" customHeight="1">
      <c r="B1042" s="40"/>
      <c r="C1042" s="192" t="s">
        <v>2347</v>
      </c>
      <c r="D1042" s="192" t="s">
        <v>208</v>
      </c>
      <c r="E1042" s="193" t="s">
        <v>2348</v>
      </c>
      <c r="F1042" s="194" t="s">
        <v>2349</v>
      </c>
      <c r="G1042" s="195" t="s">
        <v>494</v>
      </c>
      <c r="H1042" s="196">
        <v>730.325</v>
      </c>
      <c r="I1042" s="197"/>
      <c r="J1042" s="198">
        <f>ROUND(I1042*H1042,2)</f>
        <v>0</v>
      </c>
      <c r="K1042" s="194" t="s">
        <v>466</v>
      </c>
      <c r="L1042" s="60"/>
      <c r="M1042" s="199" t="s">
        <v>22</v>
      </c>
      <c r="N1042" s="205" t="s">
        <v>46</v>
      </c>
      <c r="O1042" s="41"/>
      <c r="P1042" s="206">
        <f>O1042*H1042</f>
        <v>0</v>
      </c>
      <c r="Q1042" s="206">
        <v>0.003</v>
      </c>
      <c r="R1042" s="206">
        <f>Q1042*H1042</f>
        <v>2.1909750000000003</v>
      </c>
      <c r="S1042" s="206">
        <v>0</v>
      </c>
      <c r="T1042" s="207">
        <f>S1042*H1042</f>
        <v>0</v>
      </c>
      <c r="AR1042" s="23" t="s">
        <v>253</v>
      </c>
      <c r="AT1042" s="23" t="s">
        <v>208</v>
      </c>
      <c r="AU1042" s="23" t="s">
        <v>84</v>
      </c>
      <c r="AY1042" s="23" t="s">
        <v>205</v>
      </c>
      <c r="BE1042" s="204">
        <f>IF(N1042="základní",J1042,0)</f>
        <v>0</v>
      </c>
      <c r="BF1042" s="204">
        <f>IF(N1042="snížená",J1042,0)</f>
        <v>0</v>
      </c>
      <c r="BG1042" s="204">
        <f>IF(N1042="zákl. přenesená",J1042,0)</f>
        <v>0</v>
      </c>
      <c r="BH1042" s="204">
        <f>IF(N1042="sníž. přenesená",J1042,0)</f>
        <v>0</v>
      </c>
      <c r="BI1042" s="204">
        <f>IF(N1042="nulová",J1042,0)</f>
        <v>0</v>
      </c>
      <c r="BJ1042" s="23" t="s">
        <v>24</v>
      </c>
      <c r="BK1042" s="204">
        <f>ROUND(I1042*H1042,2)</f>
        <v>0</v>
      </c>
      <c r="BL1042" s="23" t="s">
        <v>253</v>
      </c>
      <c r="BM1042" s="23" t="s">
        <v>2350</v>
      </c>
    </row>
    <row r="1043" spans="2:51" s="11" customFormat="1" ht="13.5">
      <c r="B1043" s="208"/>
      <c r="C1043" s="209"/>
      <c r="D1043" s="210" t="s">
        <v>255</v>
      </c>
      <c r="E1043" s="211" t="s">
        <v>22</v>
      </c>
      <c r="F1043" s="212" t="s">
        <v>572</v>
      </c>
      <c r="G1043" s="209"/>
      <c r="H1043" s="213" t="s">
        <v>22</v>
      </c>
      <c r="I1043" s="214"/>
      <c r="J1043" s="209"/>
      <c r="K1043" s="209"/>
      <c r="L1043" s="215"/>
      <c r="M1043" s="216"/>
      <c r="N1043" s="217"/>
      <c r="O1043" s="217"/>
      <c r="P1043" s="217"/>
      <c r="Q1043" s="217"/>
      <c r="R1043" s="217"/>
      <c r="S1043" s="217"/>
      <c r="T1043" s="218"/>
      <c r="AT1043" s="219" t="s">
        <v>255</v>
      </c>
      <c r="AU1043" s="219" t="s">
        <v>84</v>
      </c>
      <c r="AV1043" s="11" t="s">
        <v>24</v>
      </c>
      <c r="AW1043" s="11" t="s">
        <v>39</v>
      </c>
      <c r="AX1043" s="11" t="s">
        <v>75</v>
      </c>
      <c r="AY1043" s="219" t="s">
        <v>205</v>
      </c>
    </row>
    <row r="1044" spans="2:51" s="12" customFormat="1" ht="13.5">
      <c r="B1044" s="220"/>
      <c r="C1044" s="221"/>
      <c r="D1044" s="210" t="s">
        <v>255</v>
      </c>
      <c r="E1044" s="232" t="s">
        <v>22</v>
      </c>
      <c r="F1044" s="233" t="s">
        <v>2351</v>
      </c>
      <c r="G1044" s="221"/>
      <c r="H1044" s="234">
        <v>55.154</v>
      </c>
      <c r="I1044" s="226"/>
      <c r="J1044" s="221"/>
      <c r="K1044" s="221"/>
      <c r="L1044" s="227"/>
      <c r="M1044" s="228"/>
      <c r="N1044" s="229"/>
      <c r="O1044" s="229"/>
      <c r="P1044" s="229"/>
      <c r="Q1044" s="229"/>
      <c r="R1044" s="229"/>
      <c r="S1044" s="229"/>
      <c r="T1044" s="230"/>
      <c r="AT1044" s="231" t="s">
        <v>255</v>
      </c>
      <c r="AU1044" s="231" t="s">
        <v>84</v>
      </c>
      <c r="AV1044" s="12" t="s">
        <v>84</v>
      </c>
      <c r="AW1044" s="12" t="s">
        <v>39</v>
      </c>
      <c r="AX1044" s="12" t="s">
        <v>75</v>
      </c>
      <c r="AY1044" s="231" t="s">
        <v>205</v>
      </c>
    </row>
    <row r="1045" spans="2:51" s="12" customFormat="1" ht="13.5">
      <c r="B1045" s="220"/>
      <c r="C1045" s="221"/>
      <c r="D1045" s="210" t="s">
        <v>255</v>
      </c>
      <c r="E1045" s="232" t="s">
        <v>22</v>
      </c>
      <c r="F1045" s="233" t="s">
        <v>2352</v>
      </c>
      <c r="G1045" s="221"/>
      <c r="H1045" s="234">
        <v>13.663</v>
      </c>
      <c r="I1045" s="226"/>
      <c r="J1045" s="221"/>
      <c r="K1045" s="221"/>
      <c r="L1045" s="227"/>
      <c r="M1045" s="228"/>
      <c r="N1045" s="229"/>
      <c r="O1045" s="229"/>
      <c r="P1045" s="229"/>
      <c r="Q1045" s="229"/>
      <c r="R1045" s="229"/>
      <c r="S1045" s="229"/>
      <c r="T1045" s="230"/>
      <c r="AT1045" s="231" t="s">
        <v>255</v>
      </c>
      <c r="AU1045" s="231" t="s">
        <v>84</v>
      </c>
      <c r="AV1045" s="12" t="s">
        <v>84</v>
      </c>
      <c r="AW1045" s="12" t="s">
        <v>39</v>
      </c>
      <c r="AX1045" s="12" t="s">
        <v>75</v>
      </c>
      <c r="AY1045" s="231" t="s">
        <v>205</v>
      </c>
    </row>
    <row r="1046" spans="2:51" s="12" customFormat="1" ht="13.5">
      <c r="B1046" s="220"/>
      <c r="C1046" s="221"/>
      <c r="D1046" s="210" t="s">
        <v>255</v>
      </c>
      <c r="E1046" s="232" t="s">
        <v>22</v>
      </c>
      <c r="F1046" s="233" t="s">
        <v>2353</v>
      </c>
      <c r="G1046" s="221"/>
      <c r="H1046" s="234">
        <v>22.586</v>
      </c>
      <c r="I1046" s="226"/>
      <c r="J1046" s="221"/>
      <c r="K1046" s="221"/>
      <c r="L1046" s="227"/>
      <c r="M1046" s="228"/>
      <c r="N1046" s="229"/>
      <c r="O1046" s="229"/>
      <c r="P1046" s="229"/>
      <c r="Q1046" s="229"/>
      <c r="R1046" s="229"/>
      <c r="S1046" s="229"/>
      <c r="T1046" s="230"/>
      <c r="AT1046" s="231" t="s">
        <v>255</v>
      </c>
      <c r="AU1046" s="231" t="s">
        <v>84</v>
      </c>
      <c r="AV1046" s="12" t="s">
        <v>84</v>
      </c>
      <c r="AW1046" s="12" t="s">
        <v>39</v>
      </c>
      <c r="AX1046" s="12" t="s">
        <v>75</v>
      </c>
      <c r="AY1046" s="231" t="s">
        <v>205</v>
      </c>
    </row>
    <row r="1047" spans="2:51" s="12" customFormat="1" ht="13.5">
      <c r="B1047" s="220"/>
      <c r="C1047" s="221"/>
      <c r="D1047" s="210" t="s">
        <v>255</v>
      </c>
      <c r="E1047" s="232" t="s">
        <v>22</v>
      </c>
      <c r="F1047" s="233" t="s">
        <v>2354</v>
      </c>
      <c r="G1047" s="221"/>
      <c r="H1047" s="234">
        <v>37.689</v>
      </c>
      <c r="I1047" s="226"/>
      <c r="J1047" s="221"/>
      <c r="K1047" s="221"/>
      <c r="L1047" s="227"/>
      <c r="M1047" s="228"/>
      <c r="N1047" s="229"/>
      <c r="O1047" s="229"/>
      <c r="P1047" s="229"/>
      <c r="Q1047" s="229"/>
      <c r="R1047" s="229"/>
      <c r="S1047" s="229"/>
      <c r="T1047" s="230"/>
      <c r="AT1047" s="231" t="s">
        <v>255</v>
      </c>
      <c r="AU1047" s="231" t="s">
        <v>84</v>
      </c>
      <c r="AV1047" s="12" t="s">
        <v>84</v>
      </c>
      <c r="AW1047" s="12" t="s">
        <v>39</v>
      </c>
      <c r="AX1047" s="12" t="s">
        <v>75</v>
      </c>
      <c r="AY1047" s="231" t="s">
        <v>205</v>
      </c>
    </row>
    <row r="1048" spans="2:51" s="12" customFormat="1" ht="13.5">
      <c r="B1048" s="220"/>
      <c r="C1048" s="221"/>
      <c r="D1048" s="210" t="s">
        <v>255</v>
      </c>
      <c r="E1048" s="232" t="s">
        <v>22</v>
      </c>
      <c r="F1048" s="233" t="s">
        <v>2355</v>
      </c>
      <c r="G1048" s="221"/>
      <c r="H1048" s="234">
        <v>17.521</v>
      </c>
      <c r="I1048" s="226"/>
      <c r="J1048" s="221"/>
      <c r="K1048" s="221"/>
      <c r="L1048" s="227"/>
      <c r="M1048" s="228"/>
      <c r="N1048" s="229"/>
      <c r="O1048" s="229"/>
      <c r="P1048" s="229"/>
      <c r="Q1048" s="229"/>
      <c r="R1048" s="229"/>
      <c r="S1048" s="229"/>
      <c r="T1048" s="230"/>
      <c r="AT1048" s="231" t="s">
        <v>255</v>
      </c>
      <c r="AU1048" s="231" t="s">
        <v>84</v>
      </c>
      <c r="AV1048" s="12" t="s">
        <v>84</v>
      </c>
      <c r="AW1048" s="12" t="s">
        <v>39</v>
      </c>
      <c r="AX1048" s="12" t="s">
        <v>75</v>
      </c>
      <c r="AY1048" s="231" t="s">
        <v>205</v>
      </c>
    </row>
    <row r="1049" spans="2:51" s="12" customFormat="1" ht="13.5">
      <c r="B1049" s="220"/>
      <c r="C1049" s="221"/>
      <c r="D1049" s="210" t="s">
        <v>255</v>
      </c>
      <c r="E1049" s="232" t="s">
        <v>22</v>
      </c>
      <c r="F1049" s="233" t="s">
        <v>2356</v>
      </c>
      <c r="G1049" s="221"/>
      <c r="H1049" s="234">
        <v>24.561</v>
      </c>
      <c r="I1049" s="226"/>
      <c r="J1049" s="221"/>
      <c r="K1049" s="221"/>
      <c r="L1049" s="227"/>
      <c r="M1049" s="228"/>
      <c r="N1049" s="229"/>
      <c r="O1049" s="229"/>
      <c r="P1049" s="229"/>
      <c r="Q1049" s="229"/>
      <c r="R1049" s="229"/>
      <c r="S1049" s="229"/>
      <c r="T1049" s="230"/>
      <c r="AT1049" s="231" t="s">
        <v>255</v>
      </c>
      <c r="AU1049" s="231" t="s">
        <v>84</v>
      </c>
      <c r="AV1049" s="12" t="s">
        <v>84</v>
      </c>
      <c r="AW1049" s="12" t="s">
        <v>39</v>
      </c>
      <c r="AX1049" s="12" t="s">
        <v>75</v>
      </c>
      <c r="AY1049" s="231" t="s">
        <v>205</v>
      </c>
    </row>
    <row r="1050" spans="2:51" s="12" customFormat="1" ht="13.5">
      <c r="B1050" s="220"/>
      <c r="C1050" s="221"/>
      <c r="D1050" s="210" t="s">
        <v>255</v>
      </c>
      <c r="E1050" s="232" t="s">
        <v>22</v>
      </c>
      <c r="F1050" s="233" t="s">
        <v>2357</v>
      </c>
      <c r="G1050" s="221"/>
      <c r="H1050" s="234">
        <v>16.553</v>
      </c>
      <c r="I1050" s="226"/>
      <c r="J1050" s="221"/>
      <c r="K1050" s="221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255</v>
      </c>
      <c r="AU1050" s="231" t="s">
        <v>84</v>
      </c>
      <c r="AV1050" s="12" t="s">
        <v>84</v>
      </c>
      <c r="AW1050" s="12" t="s">
        <v>39</v>
      </c>
      <c r="AX1050" s="12" t="s">
        <v>75</v>
      </c>
      <c r="AY1050" s="231" t="s">
        <v>205</v>
      </c>
    </row>
    <row r="1051" spans="2:51" s="12" customFormat="1" ht="13.5">
      <c r="B1051" s="220"/>
      <c r="C1051" s="221"/>
      <c r="D1051" s="210" t="s">
        <v>255</v>
      </c>
      <c r="E1051" s="232" t="s">
        <v>22</v>
      </c>
      <c r="F1051" s="233" t="s">
        <v>2358</v>
      </c>
      <c r="G1051" s="221"/>
      <c r="H1051" s="234">
        <v>9.555</v>
      </c>
      <c r="I1051" s="226"/>
      <c r="J1051" s="221"/>
      <c r="K1051" s="221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255</v>
      </c>
      <c r="AU1051" s="231" t="s">
        <v>84</v>
      </c>
      <c r="AV1051" s="12" t="s">
        <v>84</v>
      </c>
      <c r="AW1051" s="12" t="s">
        <v>39</v>
      </c>
      <c r="AX1051" s="12" t="s">
        <v>75</v>
      </c>
      <c r="AY1051" s="231" t="s">
        <v>205</v>
      </c>
    </row>
    <row r="1052" spans="2:51" s="12" customFormat="1" ht="13.5">
      <c r="B1052" s="220"/>
      <c r="C1052" s="221"/>
      <c r="D1052" s="210" t="s">
        <v>255</v>
      </c>
      <c r="E1052" s="232" t="s">
        <v>22</v>
      </c>
      <c r="F1052" s="233" t="s">
        <v>2359</v>
      </c>
      <c r="G1052" s="221"/>
      <c r="H1052" s="234">
        <v>12.789</v>
      </c>
      <c r="I1052" s="226"/>
      <c r="J1052" s="221"/>
      <c r="K1052" s="221"/>
      <c r="L1052" s="227"/>
      <c r="M1052" s="228"/>
      <c r="N1052" s="229"/>
      <c r="O1052" s="229"/>
      <c r="P1052" s="229"/>
      <c r="Q1052" s="229"/>
      <c r="R1052" s="229"/>
      <c r="S1052" s="229"/>
      <c r="T1052" s="230"/>
      <c r="AT1052" s="231" t="s">
        <v>255</v>
      </c>
      <c r="AU1052" s="231" t="s">
        <v>84</v>
      </c>
      <c r="AV1052" s="12" t="s">
        <v>84</v>
      </c>
      <c r="AW1052" s="12" t="s">
        <v>39</v>
      </c>
      <c r="AX1052" s="12" t="s">
        <v>75</v>
      </c>
      <c r="AY1052" s="231" t="s">
        <v>205</v>
      </c>
    </row>
    <row r="1053" spans="2:51" s="12" customFormat="1" ht="13.5">
      <c r="B1053" s="220"/>
      <c r="C1053" s="221"/>
      <c r="D1053" s="210" t="s">
        <v>255</v>
      </c>
      <c r="E1053" s="232" t="s">
        <v>22</v>
      </c>
      <c r="F1053" s="233" t="s">
        <v>2360</v>
      </c>
      <c r="G1053" s="221"/>
      <c r="H1053" s="234">
        <v>18.314</v>
      </c>
      <c r="I1053" s="226"/>
      <c r="J1053" s="221"/>
      <c r="K1053" s="221"/>
      <c r="L1053" s="227"/>
      <c r="M1053" s="228"/>
      <c r="N1053" s="229"/>
      <c r="O1053" s="229"/>
      <c r="P1053" s="229"/>
      <c r="Q1053" s="229"/>
      <c r="R1053" s="229"/>
      <c r="S1053" s="229"/>
      <c r="T1053" s="230"/>
      <c r="AT1053" s="231" t="s">
        <v>255</v>
      </c>
      <c r="AU1053" s="231" t="s">
        <v>84</v>
      </c>
      <c r="AV1053" s="12" t="s">
        <v>84</v>
      </c>
      <c r="AW1053" s="12" t="s">
        <v>39</v>
      </c>
      <c r="AX1053" s="12" t="s">
        <v>75</v>
      </c>
      <c r="AY1053" s="231" t="s">
        <v>205</v>
      </c>
    </row>
    <row r="1054" spans="2:51" s="12" customFormat="1" ht="13.5">
      <c r="B1054" s="220"/>
      <c r="C1054" s="221"/>
      <c r="D1054" s="210" t="s">
        <v>255</v>
      </c>
      <c r="E1054" s="232" t="s">
        <v>22</v>
      </c>
      <c r="F1054" s="233" t="s">
        <v>2361</v>
      </c>
      <c r="G1054" s="221"/>
      <c r="H1054" s="234">
        <v>26.258</v>
      </c>
      <c r="I1054" s="226"/>
      <c r="J1054" s="221"/>
      <c r="K1054" s="221"/>
      <c r="L1054" s="227"/>
      <c r="M1054" s="228"/>
      <c r="N1054" s="229"/>
      <c r="O1054" s="229"/>
      <c r="P1054" s="229"/>
      <c r="Q1054" s="229"/>
      <c r="R1054" s="229"/>
      <c r="S1054" s="229"/>
      <c r="T1054" s="230"/>
      <c r="AT1054" s="231" t="s">
        <v>255</v>
      </c>
      <c r="AU1054" s="231" t="s">
        <v>84</v>
      </c>
      <c r="AV1054" s="12" t="s">
        <v>84</v>
      </c>
      <c r="AW1054" s="12" t="s">
        <v>39</v>
      </c>
      <c r="AX1054" s="12" t="s">
        <v>75</v>
      </c>
      <c r="AY1054" s="231" t="s">
        <v>205</v>
      </c>
    </row>
    <row r="1055" spans="2:51" s="12" customFormat="1" ht="13.5">
      <c r="B1055" s="220"/>
      <c r="C1055" s="221"/>
      <c r="D1055" s="210" t="s">
        <v>255</v>
      </c>
      <c r="E1055" s="232" t="s">
        <v>22</v>
      </c>
      <c r="F1055" s="233" t="s">
        <v>2362</v>
      </c>
      <c r="G1055" s="221"/>
      <c r="H1055" s="234">
        <v>12.665</v>
      </c>
      <c r="I1055" s="226"/>
      <c r="J1055" s="221"/>
      <c r="K1055" s="221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255</v>
      </c>
      <c r="AU1055" s="231" t="s">
        <v>84</v>
      </c>
      <c r="AV1055" s="12" t="s">
        <v>84</v>
      </c>
      <c r="AW1055" s="12" t="s">
        <v>39</v>
      </c>
      <c r="AX1055" s="12" t="s">
        <v>75</v>
      </c>
      <c r="AY1055" s="231" t="s">
        <v>205</v>
      </c>
    </row>
    <row r="1056" spans="2:51" s="12" customFormat="1" ht="13.5">
      <c r="B1056" s="220"/>
      <c r="C1056" s="221"/>
      <c r="D1056" s="210" t="s">
        <v>255</v>
      </c>
      <c r="E1056" s="232" t="s">
        <v>22</v>
      </c>
      <c r="F1056" s="233" t="s">
        <v>2363</v>
      </c>
      <c r="G1056" s="221"/>
      <c r="H1056" s="234">
        <v>9.665</v>
      </c>
      <c r="I1056" s="226"/>
      <c r="J1056" s="221"/>
      <c r="K1056" s="221"/>
      <c r="L1056" s="227"/>
      <c r="M1056" s="228"/>
      <c r="N1056" s="229"/>
      <c r="O1056" s="229"/>
      <c r="P1056" s="229"/>
      <c r="Q1056" s="229"/>
      <c r="R1056" s="229"/>
      <c r="S1056" s="229"/>
      <c r="T1056" s="230"/>
      <c r="AT1056" s="231" t="s">
        <v>255</v>
      </c>
      <c r="AU1056" s="231" t="s">
        <v>84</v>
      </c>
      <c r="AV1056" s="12" t="s">
        <v>84</v>
      </c>
      <c r="AW1056" s="12" t="s">
        <v>39</v>
      </c>
      <c r="AX1056" s="12" t="s">
        <v>75</v>
      </c>
      <c r="AY1056" s="231" t="s">
        <v>205</v>
      </c>
    </row>
    <row r="1057" spans="2:51" s="12" customFormat="1" ht="13.5">
      <c r="B1057" s="220"/>
      <c r="C1057" s="221"/>
      <c r="D1057" s="210" t="s">
        <v>255</v>
      </c>
      <c r="E1057" s="232" t="s">
        <v>22</v>
      </c>
      <c r="F1057" s="233" t="s">
        <v>2364</v>
      </c>
      <c r="G1057" s="221"/>
      <c r="H1057" s="234">
        <v>33.19</v>
      </c>
      <c r="I1057" s="226"/>
      <c r="J1057" s="221"/>
      <c r="K1057" s="221"/>
      <c r="L1057" s="227"/>
      <c r="M1057" s="228"/>
      <c r="N1057" s="229"/>
      <c r="O1057" s="229"/>
      <c r="P1057" s="229"/>
      <c r="Q1057" s="229"/>
      <c r="R1057" s="229"/>
      <c r="S1057" s="229"/>
      <c r="T1057" s="230"/>
      <c r="AT1057" s="231" t="s">
        <v>255</v>
      </c>
      <c r="AU1057" s="231" t="s">
        <v>84</v>
      </c>
      <c r="AV1057" s="12" t="s">
        <v>84</v>
      </c>
      <c r="AW1057" s="12" t="s">
        <v>39</v>
      </c>
      <c r="AX1057" s="12" t="s">
        <v>75</v>
      </c>
      <c r="AY1057" s="231" t="s">
        <v>205</v>
      </c>
    </row>
    <row r="1058" spans="2:51" s="12" customFormat="1" ht="13.5">
      <c r="B1058" s="220"/>
      <c r="C1058" s="221"/>
      <c r="D1058" s="210" t="s">
        <v>255</v>
      </c>
      <c r="E1058" s="232" t="s">
        <v>22</v>
      </c>
      <c r="F1058" s="233" t="s">
        <v>2365</v>
      </c>
      <c r="G1058" s="221"/>
      <c r="H1058" s="234">
        <v>9.643</v>
      </c>
      <c r="I1058" s="226"/>
      <c r="J1058" s="221"/>
      <c r="K1058" s="221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255</v>
      </c>
      <c r="AU1058" s="231" t="s">
        <v>84</v>
      </c>
      <c r="AV1058" s="12" t="s">
        <v>84</v>
      </c>
      <c r="AW1058" s="12" t="s">
        <v>39</v>
      </c>
      <c r="AX1058" s="12" t="s">
        <v>75</v>
      </c>
      <c r="AY1058" s="231" t="s">
        <v>205</v>
      </c>
    </row>
    <row r="1059" spans="2:51" s="12" customFormat="1" ht="13.5">
      <c r="B1059" s="220"/>
      <c r="C1059" s="221"/>
      <c r="D1059" s="210" t="s">
        <v>255</v>
      </c>
      <c r="E1059" s="232" t="s">
        <v>22</v>
      </c>
      <c r="F1059" s="233" t="s">
        <v>2366</v>
      </c>
      <c r="G1059" s="221"/>
      <c r="H1059" s="234">
        <v>14.704</v>
      </c>
      <c r="I1059" s="226"/>
      <c r="J1059" s="221"/>
      <c r="K1059" s="221"/>
      <c r="L1059" s="227"/>
      <c r="M1059" s="228"/>
      <c r="N1059" s="229"/>
      <c r="O1059" s="229"/>
      <c r="P1059" s="229"/>
      <c r="Q1059" s="229"/>
      <c r="R1059" s="229"/>
      <c r="S1059" s="229"/>
      <c r="T1059" s="230"/>
      <c r="AT1059" s="231" t="s">
        <v>255</v>
      </c>
      <c r="AU1059" s="231" t="s">
        <v>84</v>
      </c>
      <c r="AV1059" s="12" t="s">
        <v>84</v>
      </c>
      <c r="AW1059" s="12" t="s">
        <v>39</v>
      </c>
      <c r="AX1059" s="12" t="s">
        <v>75</v>
      </c>
      <c r="AY1059" s="231" t="s">
        <v>205</v>
      </c>
    </row>
    <row r="1060" spans="2:51" s="12" customFormat="1" ht="13.5">
      <c r="B1060" s="220"/>
      <c r="C1060" s="221"/>
      <c r="D1060" s="210" t="s">
        <v>255</v>
      </c>
      <c r="E1060" s="232" t="s">
        <v>22</v>
      </c>
      <c r="F1060" s="233" t="s">
        <v>2367</v>
      </c>
      <c r="G1060" s="221"/>
      <c r="H1060" s="234">
        <v>28.586</v>
      </c>
      <c r="I1060" s="226"/>
      <c r="J1060" s="221"/>
      <c r="K1060" s="221"/>
      <c r="L1060" s="227"/>
      <c r="M1060" s="228"/>
      <c r="N1060" s="229"/>
      <c r="O1060" s="229"/>
      <c r="P1060" s="229"/>
      <c r="Q1060" s="229"/>
      <c r="R1060" s="229"/>
      <c r="S1060" s="229"/>
      <c r="T1060" s="230"/>
      <c r="AT1060" s="231" t="s">
        <v>255</v>
      </c>
      <c r="AU1060" s="231" t="s">
        <v>84</v>
      </c>
      <c r="AV1060" s="12" t="s">
        <v>84</v>
      </c>
      <c r="AW1060" s="12" t="s">
        <v>39</v>
      </c>
      <c r="AX1060" s="12" t="s">
        <v>75</v>
      </c>
      <c r="AY1060" s="231" t="s">
        <v>205</v>
      </c>
    </row>
    <row r="1061" spans="2:51" s="12" customFormat="1" ht="13.5">
      <c r="B1061" s="220"/>
      <c r="C1061" s="221"/>
      <c r="D1061" s="210" t="s">
        <v>255</v>
      </c>
      <c r="E1061" s="232" t="s">
        <v>22</v>
      </c>
      <c r="F1061" s="233" t="s">
        <v>2368</v>
      </c>
      <c r="G1061" s="221"/>
      <c r="H1061" s="234">
        <v>27.42</v>
      </c>
      <c r="I1061" s="226"/>
      <c r="J1061" s="221"/>
      <c r="K1061" s="221"/>
      <c r="L1061" s="227"/>
      <c r="M1061" s="228"/>
      <c r="N1061" s="229"/>
      <c r="O1061" s="229"/>
      <c r="P1061" s="229"/>
      <c r="Q1061" s="229"/>
      <c r="R1061" s="229"/>
      <c r="S1061" s="229"/>
      <c r="T1061" s="230"/>
      <c r="AT1061" s="231" t="s">
        <v>255</v>
      </c>
      <c r="AU1061" s="231" t="s">
        <v>84</v>
      </c>
      <c r="AV1061" s="12" t="s">
        <v>84</v>
      </c>
      <c r="AW1061" s="12" t="s">
        <v>39</v>
      </c>
      <c r="AX1061" s="12" t="s">
        <v>75</v>
      </c>
      <c r="AY1061" s="231" t="s">
        <v>205</v>
      </c>
    </row>
    <row r="1062" spans="2:51" s="12" customFormat="1" ht="13.5">
      <c r="B1062" s="220"/>
      <c r="C1062" s="221"/>
      <c r="D1062" s="210" t="s">
        <v>255</v>
      </c>
      <c r="E1062" s="232" t="s">
        <v>22</v>
      </c>
      <c r="F1062" s="233" t="s">
        <v>2369</v>
      </c>
      <c r="G1062" s="221"/>
      <c r="H1062" s="234">
        <v>23.253</v>
      </c>
      <c r="I1062" s="226"/>
      <c r="J1062" s="221"/>
      <c r="K1062" s="221"/>
      <c r="L1062" s="227"/>
      <c r="M1062" s="228"/>
      <c r="N1062" s="229"/>
      <c r="O1062" s="229"/>
      <c r="P1062" s="229"/>
      <c r="Q1062" s="229"/>
      <c r="R1062" s="229"/>
      <c r="S1062" s="229"/>
      <c r="T1062" s="230"/>
      <c r="AT1062" s="231" t="s">
        <v>255</v>
      </c>
      <c r="AU1062" s="231" t="s">
        <v>84</v>
      </c>
      <c r="AV1062" s="12" t="s">
        <v>84</v>
      </c>
      <c r="AW1062" s="12" t="s">
        <v>39</v>
      </c>
      <c r="AX1062" s="12" t="s">
        <v>75</v>
      </c>
      <c r="AY1062" s="231" t="s">
        <v>205</v>
      </c>
    </row>
    <row r="1063" spans="2:51" s="12" customFormat="1" ht="13.5">
      <c r="B1063" s="220"/>
      <c r="C1063" s="221"/>
      <c r="D1063" s="210" t="s">
        <v>255</v>
      </c>
      <c r="E1063" s="232" t="s">
        <v>22</v>
      </c>
      <c r="F1063" s="233" t="s">
        <v>2370</v>
      </c>
      <c r="G1063" s="221"/>
      <c r="H1063" s="234">
        <v>24.868</v>
      </c>
      <c r="I1063" s="226"/>
      <c r="J1063" s="221"/>
      <c r="K1063" s="221"/>
      <c r="L1063" s="227"/>
      <c r="M1063" s="228"/>
      <c r="N1063" s="229"/>
      <c r="O1063" s="229"/>
      <c r="P1063" s="229"/>
      <c r="Q1063" s="229"/>
      <c r="R1063" s="229"/>
      <c r="S1063" s="229"/>
      <c r="T1063" s="230"/>
      <c r="AT1063" s="231" t="s">
        <v>255</v>
      </c>
      <c r="AU1063" s="231" t="s">
        <v>84</v>
      </c>
      <c r="AV1063" s="12" t="s">
        <v>84</v>
      </c>
      <c r="AW1063" s="12" t="s">
        <v>39</v>
      </c>
      <c r="AX1063" s="12" t="s">
        <v>75</v>
      </c>
      <c r="AY1063" s="231" t="s">
        <v>205</v>
      </c>
    </row>
    <row r="1064" spans="2:51" s="12" customFormat="1" ht="13.5">
      <c r="B1064" s="220"/>
      <c r="C1064" s="221"/>
      <c r="D1064" s="210" t="s">
        <v>255</v>
      </c>
      <c r="E1064" s="232" t="s">
        <v>22</v>
      </c>
      <c r="F1064" s="233" t="s">
        <v>2371</v>
      </c>
      <c r="G1064" s="221"/>
      <c r="H1064" s="234">
        <v>24.56</v>
      </c>
      <c r="I1064" s="226"/>
      <c r="J1064" s="221"/>
      <c r="K1064" s="221"/>
      <c r="L1064" s="227"/>
      <c r="M1064" s="228"/>
      <c r="N1064" s="229"/>
      <c r="O1064" s="229"/>
      <c r="P1064" s="229"/>
      <c r="Q1064" s="229"/>
      <c r="R1064" s="229"/>
      <c r="S1064" s="229"/>
      <c r="T1064" s="230"/>
      <c r="AT1064" s="231" t="s">
        <v>255</v>
      </c>
      <c r="AU1064" s="231" t="s">
        <v>84</v>
      </c>
      <c r="AV1064" s="12" t="s">
        <v>84</v>
      </c>
      <c r="AW1064" s="12" t="s">
        <v>39</v>
      </c>
      <c r="AX1064" s="12" t="s">
        <v>75</v>
      </c>
      <c r="AY1064" s="231" t="s">
        <v>205</v>
      </c>
    </row>
    <row r="1065" spans="2:51" s="11" customFormat="1" ht="13.5">
      <c r="B1065" s="208"/>
      <c r="C1065" s="209"/>
      <c r="D1065" s="210" t="s">
        <v>255</v>
      </c>
      <c r="E1065" s="211" t="s">
        <v>22</v>
      </c>
      <c r="F1065" s="212" t="s">
        <v>576</v>
      </c>
      <c r="G1065" s="209"/>
      <c r="H1065" s="213" t="s">
        <v>22</v>
      </c>
      <c r="I1065" s="214"/>
      <c r="J1065" s="209"/>
      <c r="K1065" s="209"/>
      <c r="L1065" s="215"/>
      <c r="M1065" s="216"/>
      <c r="N1065" s="217"/>
      <c r="O1065" s="217"/>
      <c r="P1065" s="217"/>
      <c r="Q1065" s="217"/>
      <c r="R1065" s="217"/>
      <c r="S1065" s="217"/>
      <c r="T1065" s="218"/>
      <c r="AT1065" s="219" t="s">
        <v>255</v>
      </c>
      <c r="AU1065" s="219" t="s">
        <v>84</v>
      </c>
      <c r="AV1065" s="11" t="s">
        <v>24</v>
      </c>
      <c r="AW1065" s="11" t="s">
        <v>39</v>
      </c>
      <c r="AX1065" s="11" t="s">
        <v>75</v>
      </c>
      <c r="AY1065" s="219" t="s">
        <v>205</v>
      </c>
    </row>
    <row r="1066" spans="2:51" s="12" customFormat="1" ht="13.5">
      <c r="B1066" s="220"/>
      <c r="C1066" s="221"/>
      <c r="D1066" s="210" t="s">
        <v>255</v>
      </c>
      <c r="E1066" s="232" t="s">
        <v>22</v>
      </c>
      <c r="F1066" s="233" t="s">
        <v>2372</v>
      </c>
      <c r="G1066" s="221"/>
      <c r="H1066" s="234">
        <v>7.82</v>
      </c>
      <c r="I1066" s="226"/>
      <c r="J1066" s="221"/>
      <c r="K1066" s="221"/>
      <c r="L1066" s="227"/>
      <c r="M1066" s="228"/>
      <c r="N1066" s="229"/>
      <c r="O1066" s="229"/>
      <c r="P1066" s="229"/>
      <c r="Q1066" s="229"/>
      <c r="R1066" s="229"/>
      <c r="S1066" s="229"/>
      <c r="T1066" s="230"/>
      <c r="AT1066" s="231" t="s">
        <v>255</v>
      </c>
      <c r="AU1066" s="231" t="s">
        <v>84</v>
      </c>
      <c r="AV1066" s="12" t="s">
        <v>84</v>
      </c>
      <c r="AW1066" s="12" t="s">
        <v>39</v>
      </c>
      <c r="AX1066" s="12" t="s">
        <v>75</v>
      </c>
      <c r="AY1066" s="231" t="s">
        <v>205</v>
      </c>
    </row>
    <row r="1067" spans="2:51" s="12" customFormat="1" ht="13.5">
      <c r="B1067" s="220"/>
      <c r="C1067" s="221"/>
      <c r="D1067" s="210" t="s">
        <v>255</v>
      </c>
      <c r="E1067" s="232" t="s">
        <v>22</v>
      </c>
      <c r="F1067" s="233" t="s">
        <v>2373</v>
      </c>
      <c r="G1067" s="221"/>
      <c r="H1067" s="234">
        <v>1.875</v>
      </c>
      <c r="I1067" s="226"/>
      <c r="J1067" s="221"/>
      <c r="K1067" s="221"/>
      <c r="L1067" s="227"/>
      <c r="M1067" s="228"/>
      <c r="N1067" s="229"/>
      <c r="O1067" s="229"/>
      <c r="P1067" s="229"/>
      <c r="Q1067" s="229"/>
      <c r="R1067" s="229"/>
      <c r="S1067" s="229"/>
      <c r="T1067" s="230"/>
      <c r="AT1067" s="231" t="s">
        <v>255</v>
      </c>
      <c r="AU1067" s="231" t="s">
        <v>84</v>
      </c>
      <c r="AV1067" s="12" t="s">
        <v>84</v>
      </c>
      <c r="AW1067" s="12" t="s">
        <v>39</v>
      </c>
      <c r="AX1067" s="12" t="s">
        <v>75</v>
      </c>
      <c r="AY1067" s="231" t="s">
        <v>205</v>
      </c>
    </row>
    <row r="1068" spans="2:51" s="12" customFormat="1" ht="13.5">
      <c r="B1068" s="220"/>
      <c r="C1068" s="221"/>
      <c r="D1068" s="210" t="s">
        <v>255</v>
      </c>
      <c r="E1068" s="232" t="s">
        <v>22</v>
      </c>
      <c r="F1068" s="233" t="s">
        <v>2374</v>
      </c>
      <c r="G1068" s="221"/>
      <c r="H1068" s="234">
        <v>13.65</v>
      </c>
      <c r="I1068" s="226"/>
      <c r="J1068" s="221"/>
      <c r="K1068" s="221"/>
      <c r="L1068" s="227"/>
      <c r="M1068" s="228"/>
      <c r="N1068" s="229"/>
      <c r="O1068" s="229"/>
      <c r="P1068" s="229"/>
      <c r="Q1068" s="229"/>
      <c r="R1068" s="229"/>
      <c r="S1068" s="229"/>
      <c r="T1068" s="230"/>
      <c r="AT1068" s="231" t="s">
        <v>255</v>
      </c>
      <c r="AU1068" s="231" t="s">
        <v>84</v>
      </c>
      <c r="AV1068" s="12" t="s">
        <v>84</v>
      </c>
      <c r="AW1068" s="12" t="s">
        <v>39</v>
      </c>
      <c r="AX1068" s="12" t="s">
        <v>75</v>
      </c>
      <c r="AY1068" s="231" t="s">
        <v>205</v>
      </c>
    </row>
    <row r="1069" spans="2:51" s="12" customFormat="1" ht="13.5">
      <c r="B1069" s="220"/>
      <c r="C1069" s="221"/>
      <c r="D1069" s="210" t="s">
        <v>255</v>
      </c>
      <c r="E1069" s="232" t="s">
        <v>22</v>
      </c>
      <c r="F1069" s="233" t="s">
        <v>2375</v>
      </c>
      <c r="G1069" s="221"/>
      <c r="H1069" s="234">
        <v>30.39</v>
      </c>
      <c r="I1069" s="226"/>
      <c r="J1069" s="221"/>
      <c r="K1069" s="221"/>
      <c r="L1069" s="227"/>
      <c r="M1069" s="228"/>
      <c r="N1069" s="229"/>
      <c r="O1069" s="229"/>
      <c r="P1069" s="229"/>
      <c r="Q1069" s="229"/>
      <c r="R1069" s="229"/>
      <c r="S1069" s="229"/>
      <c r="T1069" s="230"/>
      <c r="AT1069" s="231" t="s">
        <v>255</v>
      </c>
      <c r="AU1069" s="231" t="s">
        <v>84</v>
      </c>
      <c r="AV1069" s="12" t="s">
        <v>84</v>
      </c>
      <c r="AW1069" s="12" t="s">
        <v>39</v>
      </c>
      <c r="AX1069" s="12" t="s">
        <v>75</v>
      </c>
      <c r="AY1069" s="231" t="s">
        <v>205</v>
      </c>
    </row>
    <row r="1070" spans="2:51" s="12" customFormat="1" ht="13.5">
      <c r="B1070" s="220"/>
      <c r="C1070" s="221"/>
      <c r="D1070" s="210" t="s">
        <v>255</v>
      </c>
      <c r="E1070" s="232" t="s">
        <v>22</v>
      </c>
      <c r="F1070" s="233" t="s">
        <v>2376</v>
      </c>
      <c r="G1070" s="221"/>
      <c r="H1070" s="234">
        <v>-2.4</v>
      </c>
      <c r="I1070" s="226"/>
      <c r="J1070" s="221"/>
      <c r="K1070" s="221"/>
      <c r="L1070" s="227"/>
      <c r="M1070" s="228"/>
      <c r="N1070" s="229"/>
      <c r="O1070" s="229"/>
      <c r="P1070" s="229"/>
      <c r="Q1070" s="229"/>
      <c r="R1070" s="229"/>
      <c r="S1070" s="229"/>
      <c r="T1070" s="230"/>
      <c r="AT1070" s="231" t="s">
        <v>255</v>
      </c>
      <c r="AU1070" s="231" t="s">
        <v>84</v>
      </c>
      <c r="AV1070" s="12" t="s">
        <v>84</v>
      </c>
      <c r="AW1070" s="12" t="s">
        <v>39</v>
      </c>
      <c r="AX1070" s="12" t="s">
        <v>75</v>
      </c>
      <c r="AY1070" s="231" t="s">
        <v>205</v>
      </c>
    </row>
    <row r="1071" spans="2:51" s="12" customFormat="1" ht="13.5">
      <c r="B1071" s="220"/>
      <c r="C1071" s="221"/>
      <c r="D1071" s="210" t="s">
        <v>255</v>
      </c>
      <c r="E1071" s="232" t="s">
        <v>22</v>
      </c>
      <c r="F1071" s="233" t="s">
        <v>2377</v>
      </c>
      <c r="G1071" s="221"/>
      <c r="H1071" s="234">
        <v>19.695</v>
      </c>
      <c r="I1071" s="226"/>
      <c r="J1071" s="221"/>
      <c r="K1071" s="221"/>
      <c r="L1071" s="227"/>
      <c r="M1071" s="228"/>
      <c r="N1071" s="229"/>
      <c r="O1071" s="229"/>
      <c r="P1071" s="229"/>
      <c r="Q1071" s="229"/>
      <c r="R1071" s="229"/>
      <c r="S1071" s="229"/>
      <c r="T1071" s="230"/>
      <c r="AT1071" s="231" t="s">
        <v>255</v>
      </c>
      <c r="AU1071" s="231" t="s">
        <v>84</v>
      </c>
      <c r="AV1071" s="12" t="s">
        <v>84</v>
      </c>
      <c r="AW1071" s="12" t="s">
        <v>39</v>
      </c>
      <c r="AX1071" s="12" t="s">
        <v>75</v>
      </c>
      <c r="AY1071" s="231" t="s">
        <v>205</v>
      </c>
    </row>
    <row r="1072" spans="2:51" s="12" customFormat="1" ht="13.5">
      <c r="B1072" s="220"/>
      <c r="C1072" s="221"/>
      <c r="D1072" s="210" t="s">
        <v>255</v>
      </c>
      <c r="E1072" s="232" t="s">
        <v>22</v>
      </c>
      <c r="F1072" s="233" t="s">
        <v>2378</v>
      </c>
      <c r="G1072" s="221"/>
      <c r="H1072" s="234">
        <v>8.76</v>
      </c>
      <c r="I1072" s="226"/>
      <c r="J1072" s="221"/>
      <c r="K1072" s="221"/>
      <c r="L1072" s="227"/>
      <c r="M1072" s="228"/>
      <c r="N1072" s="229"/>
      <c r="O1072" s="229"/>
      <c r="P1072" s="229"/>
      <c r="Q1072" s="229"/>
      <c r="R1072" s="229"/>
      <c r="S1072" s="229"/>
      <c r="T1072" s="230"/>
      <c r="AT1072" s="231" t="s">
        <v>255</v>
      </c>
      <c r="AU1072" s="231" t="s">
        <v>84</v>
      </c>
      <c r="AV1072" s="12" t="s">
        <v>84</v>
      </c>
      <c r="AW1072" s="12" t="s">
        <v>39</v>
      </c>
      <c r="AX1072" s="12" t="s">
        <v>75</v>
      </c>
      <c r="AY1072" s="231" t="s">
        <v>205</v>
      </c>
    </row>
    <row r="1073" spans="2:51" s="12" customFormat="1" ht="13.5">
      <c r="B1073" s="220"/>
      <c r="C1073" s="221"/>
      <c r="D1073" s="210" t="s">
        <v>255</v>
      </c>
      <c r="E1073" s="232" t="s">
        <v>22</v>
      </c>
      <c r="F1073" s="233" t="s">
        <v>2379</v>
      </c>
      <c r="G1073" s="221"/>
      <c r="H1073" s="234">
        <v>7.5</v>
      </c>
      <c r="I1073" s="226"/>
      <c r="J1073" s="221"/>
      <c r="K1073" s="221"/>
      <c r="L1073" s="227"/>
      <c r="M1073" s="228"/>
      <c r="N1073" s="229"/>
      <c r="O1073" s="229"/>
      <c r="P1073" s="229"/>
      <c r="Q1073" s="229"/>
      <c r="R1073" s="229"/>
      <c r="S1073" s="229"/>
      <c r="T1073" s="230"/>
      <c r="AT1073" s="231" t="s">
        <v>255</v>
      </c>
      <c r="AU1073" s="231" t="s">
        <v>84</v>
      </c>
      <c r="AV1073" s="12" t="s">
        <v>84</v>
      </c>
      <c r="AW1073" s="12" t="s">
        <v>39</v>
      </c>
      <c r="AX1073" s="12" t="s">
        <v>75</v>
      </c>
      <c r="AY1073" s="231" t="s">
        <v>205</v>
      </c>
    </row>
    <row r="1074" spans="2:51" s="12" customFormat="1" ht="13.5">
      <c r="B1074" s="220"/>
      <c r="C1074" s="221"/>
      <c r="D1074" s="210" t="s">
        <v>255</v>
      </c>
      <c r="E1074" s="232" t="s">
        <v>22</v>
      </c>
      <c r="F1074" s="233" t="s">
        <v>2380</v>
      </c>
      <c r="G1074" s="221"/>
      <c r="H1074" s="234">
        <v>42.48</v>
      </c>
      <c r="I1074" s="226"/>
      <c r="J1074" s="221"/>
      <c r="K1074" s="221"/>
      <c r="L1074" s="227"/>
      <c r="M1074" s="228"/>
      <c r="N1074" s="229"/>
      <c r="O1074" s="229"/>
      <c r="P1074" s="229"/>
      <c r="Q1074" s="229"/>
      <c r="R1074" s="229"/>
      <c r="S1074" s="229"/>
      <c r="T1074" s="230"/>
      <c r="AT1074" s="231" t="s">
        <v>255</v>
      </c>
      <c r="AU1074" s="231" t="s">
        <v>84</v>
      </c>
      <c r="AV1074" s="12" t="s">
        <v>84</v>
      </c>
      <c r="AW1074" s="12" t="s">
        <v>39</v>
      </c>
      <c r="AX1074" s="12" t="s">
        <v>75</v>
      </c>
      <c r="AY1074" s="231" t="s">
        <v>205</v>
      </c>
    </row>
    <row r="1075" spans="2:51" s="12" customFormat="1" ht="13.5">
      <c r="B1075" s="220"/>
      <c r="C1075" s="221"/>
      <c r="D1075" s="210" t="s">
        <v>255</v>
      </c>
      <c r="E1075" s="232" t="s">
        <v>22</v>
      </c>
      <c r="F1075" s="233" t="s">
        <v>2381</v>
      </c>
      <c r="G1075" s="221"/>
      <c r="H1075" s="234">
        <v>-9.45</v>
      </c>
      <c r="I1075" s="226"/>
      <c r="J1075" s="221"/>
      <c r="K1075" s="221"/>
      <c r="L1075" s="227"/>
      <c r="M1075" s="228"/>
      <c r="N1075" s="229"/>
      <c r="O1075" s="229"/>
      <c r="P1075" s="229"/>
      <c r="Q1075" s="229"/>
      <c r="R1075" s="229"/>
      <c r="S1075" s="229"/>
      <c r="T1075" s="230"/>
      <c r="AT1075" s="231" t="s">
        <v>255</v>
      </c>
      <c r="AU1075" s="231" t="s">
        <v>84</v>
      </c>
      <c r="AV1075" s="12" t="s">
        <v>84</v>
      </c>
      <c r="AW1075" s="12" t="s">
        <v>39</v>
      </c>
      <c r="AX1075" s="12" t="s">
        <v>75</v>
      </c>
      <c r="AY1075" s="231" t="s">
        <v>205</v>
      </c>
    </row>
    <row r="1076" spans="2:51" s="12" customFormat="1" ht="13.5">
      <c r="B1076" s="220"/>
      <c r="C1076" s="221"/>
      <c r="D1076" s="210" t="s">
        <v>255</v>
      </c>
      <c r="E1076" s="232" t="s">
        <v>22</v>
      </c>
      <c r="F1076" s="233" t="s">
        <v>2382</v>
      </c>
      <c r="G1076" s="221"/>
      <c r="H1076" s="234">
        <v>25.653</v>
      </c>
      <c r="I1076" s="226"/>
      <c r="J1076" s="221"/>
      <c r="K1076" s="221"/>
      <c r="L1076" s="227"/>
      <c r="M1076" s="228"/>
      <c r="N1076" s="229"/>
      <c r="O1076" s="229"/>
      <c r="P1076" s="229"/>
      <c r="Q1076" s="229"/>
      <c r="R1076" s="229"/>
      <c r="S1076" s="229"/>
      <c r="T1076" s="230"/>
      <c r="AT1076" s="231" t="s">
        <v>255</v>
      </c>
      <c r="AU1076" s="231" t="s">
        <v>84</v>
      </c>
      <c r="AV1076" s="12" t="s">
        <v>84</v>
      </c>
      <c r="AW1076" s="12" t="s">
        <v>39</v>
      </c>
      <c r="AX1076" s="12" t="s">
        <v>75</v>
      </c>
      <c r="AY1076" s="231" t="s">
        <v>205</v>
      </c>
    </row>
    <row r="1077" spans="2:51" s="12" customFormat="1" ht="13.5">
      <c r="B1077" s="220"/>
      <c r="C1077" s="221"/>
      <c r="D1077" s="210" t="s">
        <v>255</v>
      </c>
      <c r="E1077" s="232" t="s">
        <v>22</v>
      </c>
      <c r="F1077" s="233" t="s">
        <v>2383</v>
      </c>
      <c r="G1077" s="221"/>
      <c r="H1077" s="234">
        <v>24.002</v>
      </c>
      <c r="I1077" s="226"/>
      <c r="J1077" s="221"/>
      <c r="K1077" s="221"/>
      <c r="L1077" s="227"/>
      <c r="M1077" s="228"/>
      <c r="N1077" s="229"/>
      <c r="O1077" s="229"/>
      <c r="P1077" s="229"/>
      <c r="Q1077" s="229"/>
      <c r="R1077" s="229"/>
      <c r="S1077" s="229"/>
      <c r="T1077" s="230"/>
      <c r="AT1077" s="231" t="s">
        <v>255</v>
      </c>
      <c r="AU1077" s="231" t="s">
        <v>84</v>
      </c>
      <c r="AV1077" s="12" t="s">
        <v>84</v>
      </c>
      <c r="AW1077" s="12" t="s">
        <v>39</v>
      </c>
      <c r="AX1077" s="12" t="s">
        <v>75</v>
      </c>
      <c r="AY1077" s="231" t="s">
        <v>205</v>
      </c>
    </row>
    <row r="1078" spans="2:51" s="12" customFormat="1" ht="13.5">
      <c r="B1078" s="220"/>
      <c r="C1078" s="221"/>
      <c r="D1078" s="210" t="s">
        <v>255</v>
      </c>
      <c r="E1078" s="232" t="s">
        <v>22</v>
      </c>
      <c r="F1078" s="233" t="s">
        <v>2384</v>
      </c>
      <c r="G1078" s="221"/>
      <c r="H1078" s="234">
        <v>20.264</v>
      </c>
      <c r="I1078" s="226"/>
      <c r="J1078" s="221"/>
      <c r="K1078" s="221"/>
      <c r="L1078" s="227"/>
      <c r="M1078" s="228"/>
      <c r="N1078" s="229"/>
      <c r="O1078" s="229"/>
      <c r="P1078" s="229"/>
      <c r="Q1078" s="229"/>
      <c r="R1078" s="229"/>
      <c r="S1078" s="229"/>
      <c r="T1078" s="230"/>
      <c r="AT1078" s="231" t="s">
        <v>255</v>
      </c>
      <c r="AU1078" s="231" t="s">
        <v>84</v>
      </c>
      <c r="AV1078" s="12" t="s">
        <v>84</v>
      </c>
      <c r="AW1078" s="12" t="s">
        <v>39</v>
      </c>
      <c r="AX1078" s="12" t="s">
        <v>75</v>
      </c>
      <c r="AY1078" s="231" t="s">
        <v>205</v>
      </c>
    </row>
    <row r="1079" spans="2:51" s="12" customFormat="1" ht="13.5">
      <c r="B1079" s="220"/>
      <c r="C1079" s="221"/>
      <c r="D1079" s="210" t="s">
        <v>255</v>
      </c>
      <c r="E1079" s="232" t="s">
        <v>22</v>
      </c>
      <c r="F1079" s="233" t="s">
        <v>2385</v>
      </c>
      <c r="G1079" s="221"/>
      <c r="H1079" s="234">
        <v>20.264</v>
      </c>
      <c r="I1079" s="226"/>
      <c r="J1079" s="221"/>
      <c r="K1079" s="221"/>
      <c r="L1079" s="227"/>
      <c r="M1079" s="228"/>
      <c r="N1079" s="229"/>
      <c r="O1079" s="229"/>
      <c r="P1079" s="229"/>
      <c r="Q1079" s="229"/>
      <c r="R1079" s="229"/>
      <c r="S1079" s="229"/>
      <c r="T1079" s="230"/>
      <c r="AT1079" s="231" t="s">
        <v>255</v>
      </c>
      <c r="AU1079" s="231" t="s">
        <v>84</v>
      </c>
      <c r="AV1079" s="12" t="s">
        <v>84</v>
      </c>
      <c r="AW1079" s="12" t="s">
        <v>39</v>
      </c>
      <c r="AX1079" s="12" t="s">
        <v>75</v>
      </c>
      <c r="AY1079" s="231" t="s">
        <v>205</v>
      </c>
    </row>
    <row r="1080" spans="2:51" s="12" customFormat="1" ht="13.5">
      <c r="B1080" s="220"/>
      <c r="C1080" s="221"/>
      <c r="D1080" s="210" t="s">
        <v>255</v>
      </c>
      <c r="E1080" s="232" t="s">
        <v>22</v>
      </c>
      <c r="F1080" s="233" t="s">
        <v>2386</v>
      </c>
      <c r="G1080" s="221"/>
      <c r="H1080" s="234">
        <v>13.35</v>
      </c>
      <c r="I1080" s="226"/>
      <c r="J1080" s="221"/>
      <c r="K1080" s="221"/>
      <c r="L1080" s="227"/>
      <c r="M1080" s="228"/>
      <c r="N1080" s="229"/>
      <c r="O1080" s="229"/>
      <c r="P1080" s="229"/>
      <c r="Q1080" s="229"/>
      <c r="R1080" s="229"/>
      <c r="S1080" s="229"/>
      <c r="T1080" s="230"/>
      <c r="AT1080" s="231" t="s">
        <v>255</v>
      </c>
      <c r="AU1080" s="231" t="s">
        <v>84</v>
      </c>
      <c r="AV1080" s="12" t="s">
        <v>84</v>
      </c>
      <c r="AW1080" s="12" t="s">
        <v>39</v>
      </c>
      <c r="AX1080" s="12" t="s">
        <v>75</v>
      </c>
      <c r="AY1080" s="231" t="s">
        <v>205</v>
      </c>
    </row>
    <row r="1081" spans="2:51" s="11" customFormat="1" ht="13.5">
      <c r="B1081" s="208"/>
      <c r="C1081" s="209"/>
      <c r="D1081" s="210" t="s">
        <v>255</v>
      </c>
      <c r="E1081" s="211" t="s">
        <v>22</v>
      </c>
      <c r="F1081" s="212" t="s">
        <v>580</v>
      </c>
      <c r="G1081" s="209"/>
      <c r="H1081" s="213" t="s">
        <v>22</v>
      </c>
      <c r="I1081" s="214"/>
      <c r="J1081" s="209"/>
      <c r="K1081" s="209"/>
      <c r="L1081" s="215"/>
      <c r="M1081" s="216"/>
      <c r="N1081" s="217"/>
      <c r="O1081" s="217"/>
      <c r="P1081" s="217"/>
      <c r="Q1081" s="217"/>
      <c r="R1081" s="217"/>
      <c r="S1081" s="217"/>
      <c r="T1081" s="218"/>
      <c r="AT1081" s="219" t="s">
        <v>255</v>
      </c>
      <c r="AU1081" s="219" t="s">
        <v>84</v>
      </c>
      <c r="AV1081" s="11" t="s">
        <v>24</v>
      </c>
      <c r="AW1081" s="11" t="s">
        <v>39</v>
      </c>
      <c r="AX1081" s="11" t="s">
        <v>75</v>
      </c>
      <c r="AY1081" s="219" t="s">
        <v>205</v>
      </c>
    </row>
    <row r="1082" spans="2:51" s="12" customFormat="1" ht="13.5">
      <c r="B1082" s="220"/>
      <c r="C1082" s="221"/>
      <c r="D1082" s="210" t="s">
        <v>255</v>
      </c>
      <c r="E1082" s="232" t="s">
        <v>22</v>
      </c>
      <c r="F1082" s="233" t="s">
        <v>2387</v>
      </c>
      <c r="G1082" s="221"/>
      <c r="H1082" s="234">
        <v>6.69</v>
      </c>
      <c r="I1082" s="226"/>
      <c r="J1082" s="221"/>
      <c r="K1082" s="221"/>
      <c r="L1082" s="227"/>
      <c r="M1082" s="228"/>
      <c r="N1082" s="229"/>
      <c r="O1082" s="229"/>
      <c r="P1082" s="229"/>
      <c r="Q1082" s="229"/>
      <c r="R1082" s="229"/>
      <c r="S1082" s="229"/>
      <c r="T1082" s="230"/>
      <c r="AT1082" s="231" t="s">
        <v>255</v>
      </c>
      <c r="AU1082" s="231" t="s">
        <v>84</v>
      </c>
      <c r="AV1082" s="12" t="s">
        <v>84</v>
      </c>
      <c r="AW1082" s="12" t="s">
        <v>39</v>
      </c>
      <c r="AX1082" s="12" t="s">
        <v>75</v>
      </c>
      <c r="AY1082" s="231" t="s">
        <v>205</v>
      </c>
    </row>
    <row r="1083" spans="2:51" s="12" customFormat="1" ht="13.5">
      <c r="B1083" s="220"/>
      <c r="C1083" s="221"/>
      <c r="D1083" s="210" t="s">
        <v>255</v>
      </c>
      <c r="E1083" s="232" t="s">
        <v>22</v>
      </c>
      <c r="F1083" s="233" t="s">
        <v>2388</v>
      </c>
      <c r="G1083" s="221"/>
      <c r="H1083" s="234">
        <v>32.355</v>
      </c>
      <c r="I1083" s="226"/>
      <c r="J1083" s="221"/>
      <c r="K1083" s="221"/>
      <c r="L1083" s="227"/>
      <c r="M1083" s="228"/>
      <c r="N1083" s="229"/>
      <c r="O1083" s="229"/>
      <c r="P1083" s="229"/>
      <c r="Q1083" s="229"/>
      <c r="R1083" s="229"/>
      <c r="S1083" s="229"/>
      <c r="T1083" s="230"/>
      <c r="AT1083" s="231" t="s">
        <v>255</v>
      </c>
      <c r="AU1083" s="231" t="s">
        <v>84</v>
      </c>
      <c r="AV1083" s="12" t="s">
        <v>84</v>
      </c>
      <c r="AW1083" s="12" t="s">
        <v>39</v>
      </c>
      <c r="AX1083" s="12" t="s">
        <v>75</v>
      </c>
      <c r="AY1083" s="231" t="s">
        <v>205</v>
      </c>
    </row>
    <row r="1084" spans="2:51" s="12" customFormat="1" ht="13.5">
      <c r="B1084" s="220"/>
      <c r="C1084" s="221"/>
      <c r="D1084" s="210" t="s">
        <v>255</v>
      </c>
      <c r="E1084" s="232" t="s">
        <v>22</v>
      </c>
      <c r="F1084" s="233" t="s">
        <v>2389</v>
      </c>
      <c r="G1084" s="221"/>
      <c r="H1084" s="234">
        <v>-6.3</v>
      </c>
      <c r="I1084" s="226"/>
      <c r="J1084" s="221"/>
      <c r="K1084" s="221"/>
      <c r="L1084" s="227"/>
      <c r="M1084" s="228"/>
      <c r="N1084" s="229"/>
      <c r="O1084" s="229"/>
      <c r="P1084" s="229"/>
      <c r="Q1084" s="229"/>
      <c r="R1084" s="229"/>
      <c r="S1084" s="229"/>
      <c r="T1084" s="230"/>
      <c r="AT1084" s="231" t="s">
        <v>255</v>
      </c>
      <c r="AU1084" s="231" t="s">
        <v>84</v>
      </c>
      <c r="AV1084" s="12" t="s">
        <v>84</v>
      </c>
      <c r="AW1084" s="12" t="s">
        <v>39</v>
      </c>
      <c r="AX1084" s="12" t="s">
        <v>75</v>
      </c>
      <c r="AY1084" s="231" t="s">
        <v>205</v>
      </c>
    </row>
    <row r="1085" spans="2:51" s="12" customFormat="1" ht="13.5">
      <c r="B1085" s="220"/>
      <c r="C1085" s="221"/>
      <c r="D1085" s="210" t="s">
        <v>255</v>
      </c>
      <c r="E1085" s="232" t="s">
        <v>22</v>
      </c>
      <c r="F1085" s="233" t="s">
        <v>2390</v>
      </c>
      <c r="G1085" s="221"/>
      <c r="H1085" s="234">
        <v>10.53</v>
      </c>
      <c r="I1085" s="226"/>
      <c r="J1085" s="221"/>
      <c r="K1085" s="221"/>
      <c r="L1085" s="227"/>
      <c r="M1085" s="228"/>
      <c r="N1085" s="229"/>
      <c r="O1085" s="229"/>
      <c r="P1085" s="229"/>
      <c r="Q1085" s="229"/>
      <c r="R1085" s="229"/>
      <c r="S1085" s="229"/>
      <c r="T1085" s="230"/>
      <c r="AT1085" s="231" t="s">
        <v>255</v>
      </c>
      <c r="AU1085" s="231" t="s">
        <v>84</v>
      </c>
      <c r="AV1085" s="12" t="s">
        <v>84</v>
      </c>
      <c r="AW1085" s="12" t="s">
        <v>39</v>
      </c>
      <c r="AX1085" s="12" t="s">
        <v>75</v>
      </c>
      <c r="AY1085" s="231" t="s">
        <v>205</v>
      </c>
    </row>
    <row r="1086" spans="2:51" s="13" customFormat="1" ht="13.5">
      <c r="B1086" s="248"/>
      <c r="C1086" s="249"/>
      <c r="D1086" s="222" t="s">
        <v>255</v>
      </c>
      <c r="E1086" s="250" t="s">
        <v>22</v>
      </c>
      <c r="F1086" s="251" t="s">
        <v>568</v>
      </c>
      <c r="G1086" s="249"/>
      <c r="H1086" s="252">
        <v>730.325</v>
      </c>
      <c r="I1086" s="253"/>
      <c r="J1086" s="249"/>
      <c r="K1086" s="249"/>
      <c r="L1086" s="254"/>
      <c r="M1086" s="255"/>
      <c r="N1086" s="256"/>
      <c r="O1086" s="256"/>
      <c r="P1086" s="256"/>
      <c r="Q1086" s="256"/>
      <c r="R1086" s="256"/>
      <c r="S1086" s="256"/>
      <c r="T1086" s="257"/>
      <c r="AT1086" s="258" t="s">
        <v>255</v>
      </c>
      <c r="AU1086" s="258" t="s">
        <v>84</v>
      </c>
      <c r="AV1086" s="13" t="s">
        <v>266</v>
      </c>
      <c r="AW1086" s="13" t="s">
        <v>39</v>
      </c>
      <c r="AX1086" s="13" t="s">
        <v>24</v>
      </c>
      <c r="AY1086" s="258" t="s">
        <v>205</v>
      </c>
    </row>
    <row r="1087" spans="2:65" s="1" customFormat="1" ht="22.5" customHeight="1">
      <c r="B1087" s="40"/>
      <c r="C1087" s="238" t="s">
        <v>2391</v>
      </c>
      <c r="D1087" s="238" t="s">
        <v>202</v>
      </c>
      <c r="E1087" s="239" t="s">
        <v>2392</v>
      </c>
      <c r="F1087" s="240" t="s">
        <v>2393</v>
      </c>
      <c r="G1087" s="241" t="s">
        <v>494</v>
      </c>
      <c r="H1087" s="242">
        <v>803.358</v>
      </c>
      <c r="I1087" s="243"/>
      <c r="J1087" s="244">
        <f>ROUND(I1087*H1087,2)</f>
        <v>0</v>
      </c>
      <c r="K1087" s="240" t="s">
        <v>466</v>
      </c>
      <c r="L1087" s="245"/>
      <c r="M1087" s="246" t="s">
        <v>22</v>
      </c>
      <c r="N1087" s="247" t="s">
        <v>46</v>
      </c>
      <c r="O1087" s="41"/>
      <c r="P1087" s="206">
        <f>O1087*H1087</f>
        <v>0</v>
      </c>
      <c r="Q1087" s="206">
        <v>0.02</v>
      </c>
      <c r="R1087" s="206">
        <f>Q1087*H1087</f>
        <v>16.067159999999998</v>
      </c>
      <c r="S1087" s="206">
        <v>0</v>
      </c>
      <c r="T1087" s="207">
        <f>S1087*H1087</f>
        <v>0</v>
      </c>
      <c r="AR1087" s="23" t="s">
        <v>402</v>
      </c>
      <c r="AT1087" s="23" t="s">
        <v>202</v>
      </c>
      <c r="AU1087" s="23" t="s">
        <v>84</v>
      </c>
      <c r="AY1087" s="23" t="s">
        <v>205</v>
      </c>
      <c r="BE1087" s="204">
        <f>IF(N1087="základní",J1087,0)</f>
        <v>0</v>
      </c>
      <c r="BF1087" s="204">
        <f>IF(N1087="snížená",J1087,0)</f>
        <v>0</v>
      </c>
      <c r="BG1087" s="204">
        <f>IF(N1087="zákl. přenesená",J1087,0)</f>
        <v>0</v>
      </c>
      <c r="BH1087" s="204">
        <f>IF(N1087="sníž. přenesená",J1087,0)</f>
        <v>0</v>
      </c>
      <c r="BI1087" s="204">
        <f>IF(N1087="nulová",J1087,0)</f>
        <v>0</v>
      </c>
      <c r="BJ1087" s="23" t="s">
        <v>24</v>
      </c>
      <c r="BK1087" s="204">
        <f>ROUND(I1087*H1087,2)</f>
        <v>0</v>
      </c>
      <c r="BL1087" s="23" t="s">
        <v>253</v>
      </c>
      <c r="BM1087" s="23" t="s">
        <v>2394</v>
      </c>
    </row>
    <row r="1088" spans="2:51" s="12" customFormat="1" ht="13.5">
      <c r="B1088" s="220"/>
      <c r="C1088" s="221"/>
      <c r="D1088" s="222" t="s">
        <v>255</v>
      </c>
      <c r="E1088" s="221"/>
      <c r="F1088" s="224" t="s">
        <v>2395</v>
      </c>
      <c r="G1088" s="221"/>
      <c r="H1088" s="225">
        <v>803.358</v>
      </c>
      <c r="I1088" s="226"/>
      <c r="J1088" s="221"/>
      <c r="K1088" s="221"/>
      <c r="L1088" s="227"/>
      <c r="M1088" s="228"/>
      <c r="N1088" s="229"/>
      <c r="O1088" s="229"/>
      <c r="P1088" s="229"/>
      <c r="Q1088" s="229"/>
      <c r="R1088" s="229"/>
      <c r="S1088" s="229"/>
      <c r="T1088" s="230"/>
      <c r="AT1088" s="231" t="s">
        <v>255</v>
      </c>
      <c r="AU1088" s="231" t="s">
        <v>84</v>
      </c>
      <c r="AV1088" s="12" t="s">
        <v>84</v>
      </c>
      <c r="AW1088" s="12" t="s">
        <v>6</v>
      </c>
      <c r="AX1088" s="12" t="s">
        <v>24</v>
      </c>
      <c r="AY1088" s="231" t="s">
        <v>205</v>
      </c>
    </row>
    <row r="1089" spans="2:65" s="1" customFormat="1" ht="22.5" customHeight="1">
      <c r="B1089" s="40"/>
      <c r="C1089" s="192" t="s">
        <v>2396</v>
      </c>
      <c r="D1089" s="192" t="s">
        <v>208</v>
      </c>
      <c r="E1089" s="193" t="s">
        <v>2397</v>
      </c>
      <c r="F1089" s="194" t="s">
        <v>2398</v>
      </c>
      <c r="G1089" s="195" t="s">
        <v>500</v>
      </c>
      <c r="H1089" s="196">
        <v>365.163</v>
      </c>
      <c r="I1089" s="197"/>
      <c r="J1089" s="198">
        <f>ROUND(I1089*H1089,2)</f>
        <v>0</v>
      </c>
      <c r="K1089" s="194" t="s">
        <v>466</v>
      </c>
      <c r="L1089" s="60"/>
      <c r="M1089" s="199" t="s">
        <v>22</v>
      </c>
      <c r="N1089" s="205" t="s">
        <v>46</v>
      </c>
      <c r="O1089" s="41"/>
      <c r="P1089" s="206">
        <f>O1089*H1089</f>
        <v>0</v>
      </c>
      <c r="Q1089" s="206">
        <v>0.00026</v>
      </c>
      <c r="R1089" s="206">
        <f>Q1089*H1089</f>
        <v>0.09494237999999999</v>
      </c>
      <c r="S1089" s="206">
        <v>0</v>
      </c>
      <c r="T1089" s="207">
        <f>S1089*H1089</f>
        <v>0</v>
      </c>
      <c r="AR1089" s="23" t="s">
        <v>253</v>
      </c>
      <c r="AT1089" s="23" t="s">
        <v>208</v>
      </c>
      <c r="AU1089" s="23" t="s">
        <v>84</v>
      </c>
      <c r="AY1089" s="23" t="s">
        <v>205</v>
      </c>
      <c r="BE1089" s="204">
        <f>IF(N1089="základní",J1089,0)</f>
        <v>0</v>
      </c>
      <c r="BF1089" s="204">
        <f>IF(N1089="snížená",J1089,0)</f>
        <v>0</v>
      </c>
      <c r="BG1089" s="204">
        <f>IF(N1089="zákl. přenesená",J1089,0)</f>
        <v>0</v>
      </c>
      <c r="BH1089" s="204">
        <f>IF(N1089="sníž. přenesená",J1089,0)</f>
        <v>0</v>
      </c>
      <c r="BI1089" s="204">
        <f>IF(N1089="nulová",J1089,0)</f>
        <v>0</v>
      </c>
      <c r="BJ1089" s="23" t="s">
        <v>24</v>
      </c>
      <c r="BK1089" s="204">
        <f>ROUND(I1089*H1089,2)</f>
        <v>0</v>
      </c>
      <c r="BL1089" s="23" t="s">
        <v>253</v>
      </c>
      <c r="BM1089" s="23" t="s">
        <v>2399</v>
      </c>
    </row>
    <row r="1090" spans="2:51" s="12" customFormat="1" ht="13.5">
      <c r="B1090" s="220"/>
      <c r="C1090" s="221"/>
      <c r="D1090" s="222" t="s">
        <v>255</v>
      </c>
      <c r="E1090" s="223" t="s">
        <v>22</v>
      </c>
      <c r="F1090" s="224" t="s">
        <v>2400</v>
      </c>
      <c r="G1090" s="221"/>
      <c r="H1090" s="225">
        <v>365.163</v>
      </c>
      <c r="I1090" s="226"/>
      <c r="J1090" s="221"/>
      <c r="K1090" s="221"/>
      <c r="L1090" s="227"/>
      <c r="M1090" s="228"/>
      <c r="N1090" s="229"/>
      <c r="O1090" s="229"/>
      <c r="P1090" s="229"/>
      <c r="Q1090" s="229"/>
      <c r="R1090" s="229"/>
      <c r="S1090" s="229"/>
      <c r="T1090" s="230"/>
      <c r="AT1090" s="231" t="s">
        <v>255</v>
      </c>
      <c r="AU1090" s="231" t="s">
        <v>84</v>
      </c>
      <c r="AV1090" s="12" t="s">
        <v>84</v>
      </c>
      <c r="AW1090" s="12" t="s">
        <v>39</v>
      </c>
      <c r="AX1090" s="12" t="s">
        <v>24</v>
      </c>
      <c r="AY1090" s="231" t="s">
        <v>205</v>
      </c>
    </row>
    <row r="1091" spans="2:65" s="1" customFormat="1" ht="22.5" customHeight="1">
      <c r="B1091" s="40"/>
      <c r="C1091" s="192" t="s">
        <v>2401</v>
      </c>
      <c r="D1091" s="192" t="s">
        <v>208</v>
      </c>
      <c r="E1091" s="193" t="s">
        <v>2402</v>
      </c>
      <c r="F1091" s="194" t="s">
        <v>2403</v>
      </c>
      <c r="G1091" s="195" t="s">
        <v>494</v>
      </c>
      <c r="H1091" s="196">
        <v>730.325</v>
      </c>
      <c r="I1091" s="197"/>
      <c r="J1091" s="198">
        <f>ROUND(I1091*H1091,2)</f>
        <v>0</v>
      </c>
      <c r="K1091" s="194" t="s">
        <v>466</v>
      </c>
      <c r="L1091" s="60"/>
      <c r="M1091" s="199" t="s">
        <v>22</v>
      </c>
      <c r="N1091" s="205" t="s">
        <v>46</v>
      </c>
      <c r="O1091" s="41"/>
      <c r="P1091" s="206">
        <f>O1091*H1091</f>
        <v>0</v>
      </c>
      <c r="Q1091" s="206">
        <v>0.0003</v>
      </c>
      <c r="R1091" s="206">
        <f>Q1091*H1091</f>
        <v>0.2190975</v>
      </c>
      <c r="S1091" s="206">
        <v>0</v>
      </c>
      <c r="T1091" s="207">
        <f>S1091*H1091</f>
        <v>0</v>
      </c>
      <c r="AR1091" s="23" t="s">
        <v>253</v>
      </c>
      <c r="AT1091" s="23" t="s">
        <v>208</v>
      </c>
      <c r="AU1091" s="23" t="s">
        <v>84</v>
      </c>
      <c r="AY1091" s="23" t="s">
        <v>205</v>
      </c>
      <c r="BE1091" s="204">
        <f>IF(N1091="základní",J1091,0)</f>
        <v>0</v>
      </c>
      <c r="BF1091" s="204">
        <f>IF(N1091="snížená",J1091,0)</f>
        <v>0</v>
      </c>
      <c r="BG1091" s="204">
        <f>IF(N1091="zákl. přenesená",J1091,0)</f>
        <v>0</v>
      </c>
      <c r="BH1091" s="204">
        <f>IF(N1091="sníž. přenesená",J1091,0)</f>
        <v>0</v>
      </c>
      <c r="BI1091" s="204">
        <f>IF(N1091="nulová",J1091,0)</f>
        <v>0</v>
      </c>
      <c r="BJ1091" s="23" t="s">
        <v>24</v>
      </c>
      <c r="BK1091" s="204">
        <f>ROUND(I1091*H1091,2)</f>
        <v>0</v>
      </c>
      <c r="BL1091" s="23" t="s">
        <v>253</v>
      </c>
      <c r="BM1091" s="23" t="s">
        <v>2404</v>
      </c>
    </row>
    <row r="1092" spans="2:65" s="1" customFormat="1" ht="22.5" customHeight="1">
      <c r="B1092" s="40"/>
      <c r="C1092" s="192" t="s">
        <v>2405</v>
      </c>
      <c r="D1092" s="192" t="s">
        <v>208</v>
      </c>
      <c r="E1092" s="193" t="s">
        <v>2406</v>
      </c>
      <c r="F1092" s="194" t="s">
        <v>2407</v>
      </c>
      <c r="G1092" s="195" t="s">
        <v>1453</v>
      </c>
      <c r="H1092" s="259"/>
      <c r="I1092" s="197"/>
      <c r="J1092" s="198">
        <f>ROUND(I1092*H1092,2)</f>
        <v>0</v>
      </c>
      <c r="K1092" s="194" t="s">
        <v>466</v>
      </c>
      <c r="L1092" s="60"/>
      <c r="M1092" s="199" t="s">
        <v>22</v>
      </c>
      <c r="N1092" s="205" t="s">
        <v>46</v>
      </c>
      <c r="O1092" s="41"/>
      <c r="P1092" s="206">
        <f>O1092*H1092</f>
        <v>0</v>
      </c>
      <c r="Q1092" s="206">
        <v>0</v>
      </c>
      <c r="R1092" s="206">
        <f>Q1092*H1092</f>
        <v>0</v>
      </c>
      <c r="S1092" s="206">
        <v>0</v>
      </c>
      <c r="T1092" s="207">
        <f>S1092*H1092</f>
        <v>0</v>
      </c>
      <c r="AR1092" s="23" t="s">
        <v>253</v>
      </c>
      <c r="AT1092" s="23" t="s">
        <v>208</v>
      </c>
      <c r="AU1092" s="23" t="s">
        <v>84</v>
      </c>
      <c r="AY1092" s="23" t="s">
        <v>205</v>
      </c>
      <c r="BE1092" s="204">
        <f>IF(N1092="základní",J1092,0)</f>
        <v>0</v>
      </c>
      <c r="BF1092" s="204">
        <f>IF(N1092="snížená",J1092,0)</f>
        <v>0</v>
      </c>
      <c r="BG1092" s="204">
        <f>IF(N1092="zákl. přenesená",J1092,0)</f>
        <v>0</v>
      </c>
      <c r="BH1092" s="204">
        <f>IF(N1092="sníž. přenesená",J1092,0)</f>
        <v>0</v>
      </c>
      <c r="BI1092" s="204">
        <f>IF(N1092="nulová",J1092,0)</f>
        <v>0</v>
      </c>
      <c r="BJ1092" s="23" t="s">
        <v>24</v>
      </c>
      <c r="BK1092" s="204">
        <f>ROUND(I1092*H1092,2)</f>
        <v>0</v>
      </c>
      <c r="BL1092" s="23" t="s">
        <v>253</v>
      </c>
      <c r="BM1092" s="23" t="s">
        <v>2408</v>
      </c>
    </row>
    <row r="1093" spans="2:63" s="10" customFormat="1" ht="29.85" customHeight="1">
      <c r="B1093" s="175"/>
      <c r="C1093" s="176"/>
      <c r="D1093" s="189" t="s">
        <v>74</v>
      </c>
      <c r="E1093" s="190" t="s">
        <v>2409</v>
      </c>
      <c r="F1093" s="190" t="s">
        <v>2410</v>
      </c>
      <c r="G1093" s="176"/>
      <c r="H1093" s="176"/>
      <c r="I1093" s="179"/>
      <c r="J1093" s="191">
        <f>BK1093</f>
        <v>0</v>
      </c>
      <c r="K1093" s="176"/>
      <c r="L1093" s="181"/>
      <c r="M1093" s="182"/>
      <c r="N1093" s="183"/>
      <c r="O1093" s="183"/>
      <c r="P1093" s="184">
        <f>SUM(P1094:P1108)</f>
        <v>0</v>
      </c>
      <c r="Q1093" s="183"/>
      <c r="R1093" s="184">
        <f>SUM(R1094:R1108)</f>
        <v>7.455759680000001</v>
      </c>
      <c r="S1093" s="183"/>
      <c r="T1093" s="185">
        <f>SUM(T1094:T1108)</f>
        <v>0</v>
      </c>
      <c r="AR1093" s="186" t="s">
        <v>84</v>
      </c>
      <c r="AT1093" s="187" t="s">
        <v>74</v>
      </c>
      <c r="AU1093" s="187" t="s">
        <v>24</v>
      </c>
      <c r="AY1093" s="186" t="s">
        <v>205</v>
      </c>
      <c r="BK1093" s="188">
        <f>SUM(BK1094:BK1108)</f>
        <v>0</v>
      </c>
    </row>
    <row r="1094" spans="2:65" s="1" customFormat="1" ht="22.5" customHeight="1">
      <c r="B1094" s="40"/>
      <c r="C1094" s="192" t="s">
        <v>2411</v>
      </c>
      <c r="D1094" s="192" t="s">
        <v>208</v>
      </c>
      <c r="E1094" s="193" t="s">
        <v>2412</v>
      </c>
      <c r="F1094" s="194" t="s">
        <v>2413</v>
      </c>
      <c r="G1094" s="195" t="s">
        <v>494</v>
      </c>
      <c r="H1094" s="196">
        <v>1250</v>
      </c>
      <c r="I1094" s="197"/>
      <c r="J1094" s="198">
        <f>ROUND(I1094*H1094,2)</f>
        <v>0</v>
      </c>
      <c r="K1094" s="194" t="s">
        <v>22</v>
      </c>
      <c r="L1094" s="60"/>
      <c r="M1094" s="199" t="s">
        <v>22</v>
      </c>
      <c r="N1094" s="205" t="s">
        <v>46</v>
      </c>
      <c r="O1094" s="41"/>
      <c r="P1094" s="206">
        <f>O1094*H1094</f>
        <v>0</v>
      </c>
      <c r="Q1094" s="206">
        <v>0</v>
      </c>
      <c r="R1094" s="206">
        <f>Q1094*H1094</f>
        <v>0</v>
      </c>
      <c r="S1094" s="206">
        <v>0</v>
      </c>
      <c r="T1094" s="207">
        <f>S1094*H1094</f>
        <v>0</v>
      </c>
      <c r="AR1094" s="23" t="s">
        <v>253</v>
      </c>
      <c r="AT1094" s="23" t="s">
        <v>208</v>
      </c>
      <c r="AU1094" s="23" t="s">
        <v>84</v>
      </c>
      <c r="AY1094" s="23" t="s">
        <v>205</v>
      </c>
      <c r="BE1094" s="204">
        <f>IF(N1094="základní",J1094,0)</f>
        <v>0</v>
      </c>
      <c r="BF1094" s="204">
        <f>IF(N1094="snížená",J1094,0)</f>
        <v>0</v>
      </c>
      <c r="BG1094" s="204">
        <f>IF(N1094="zákl. přenesená",J1094,0)</f>
        <v>0</v>
      </c>
      <c r="BH1094" s="204">
        <f>IF(N1094="sníž. přenesená",J1094,0)</f>
        <v>0</v>
      </c>
      <c r="BI1094" s="204">
        <f>IF(N1094="nulová",J1094,0)</f>
        <v>0</v>
      </c>
      <c r="BJ1094" s="23" t="s">
        <v>24</v>
      </c>
      <c r="BK1094" s="204">
        <f>ROUND(I1094*H1094,2)</f>
        <v>0</v>
      </c>
      <c r="BL1094" s="23" t="s">
        <v>253</v>
      </c>
      <c r="BM1094" s="23" t="s">
        <v>2414</v>
      </c>
    </row>
    <row r="1095" spans="2:51" s="12" customFormat="1" ht="13.5">
      <c r="B1095" s="220"/>
      <c r="C1095" s="221"/>
      <c r="D1095" s="222" t="s">
        <v>255</v>
      </c>
      <c r="E1095" s="223" t="s">
        <v>22</v>
      </c>
      <c r="F1095" s="224" t="s">
        <v>2415</v>
      </c>
      <c r="G1095" s="221"/>
      <c r="H1095" s="225">
        <v>1250</v>
      </c>
      <c r="I1095" s="226"/>
      <c r="J1095" s="221"/>
      <c r="K1095" s="221"/>
      <c r="L1095" s="227"/>
      <c r="M1095" s="228"/>
      <c r="N1095" s="229"/>
      <c r="O1095" s="229"/>
      <c r="P1095" s="229"/>
      <c r="Q1095" s="229"/>
      <c r="R1095" s="229"/>
      <c r="S1095" s="229"/>
      <c r="T1095" s="230"/>
      <c r="AT1095" s="231" t="s">
        <v>255</v>
      </c>
      <c r="AU1095" s="231" t="s">
        <v>84</v>
      </c>
      <c r="AV1095" s="12" t="s">
        <v>84</v>
      </c>
      <c r="AW1095" s="12" t="s">
        <v>39</v>
      </c>
      <c r="AX1095" s="12" t="s">
        <v>24</v>
      </c>
      <c r="AY1095" s="231" t="s">
        <v>205</v>
      </c>
    </row>
    <row r="1096" spans="2:65" s="1" customFormat="1" ht="22.5" customHeight="1">
      <c r="B1096" s="40"/>
      <c r="C1096" s="192" t="s">
        <v>2416</v>
      </c>
      <c r="D1096" s="192" t="s">
        <v>208</v>
      </c>
      <c r="E1096" s="193" t="s">
        <v>2417</v>
      </c>
      <c r="F1096" s="194" t="s">
        <v>2418</v>
      </c>
      <c r="G1096" s="195" t="s">
        <v>494</v>
      </c>
      <c r="H1096" s="196">
        <v>11526.241</v>
      </c>
      <c r="I1096" s="197"/>
      <c r="J1096" s="198">
        <f>ROUND(I1096*H1096,2)</f>
        <v>0</v>
      </c>
      <c r="K1096" s="194" t="s">
        <v>466</v>
      </c>
      <c r="L1096" s="60"/>
      <c r="M1096" s="199" t="s">
        <v>22</v>
      </c>
      <c r="N1096" s="205" t="s">
        <v>46</v>
      </c>
      <c r="O1096" s="41"/>
      <c r="P1096" s="206">
        <f>O1096*H1096</f>
        <v>0</v>
      </c>
      <c r="Q1096" s="206">
        <v>0.0002</v>
      </c>
      <c r="R1096" s="206">
        <f>Q1096*H1096</f>
        <v>2.3052482000000003</v>
      </c>
      <c r="S1096" s="206">
        <v>0</v>
      </c>
      <c r="T1096" s="207">
        <f>S1096*H1096</f>
        <v>0</v>
      </c>
      <c r="AR1096" s="23" t="s">
        <v>253</v>
      </c>
      <c r="AT1096" s="23" t="s">
        <v>208</v>
      </c>
      <c r="AU1096" s="23" t="s">
        <v>84</v>
      </c>
      <c r="AY1096" s="23" t="s">
        <v>205</v>
      </c>
      <c r="BE1096" s="204">
        <f>IF(N1096="základní",J1096,0)</f>
        <v>0</v>
      </c>
      <c r="BF1096" s="204">
        <f>IF(N1096="snížená",J1096,0)</f>
        <v>0</v>
      </c>
      <c r="BG1096" s="204">
        <f>IF(N1096="zákl. přenesená",J1096,0)</f>
        <v>0</v>
      </c>
      <c r="BH1096" s="204">
        <f>IF(N1096="sníž. přenesená",J1096,0)</f>
        <v>0</v>
      </c>
      <c r="BI1096" s="204">
        <f>IF(N1096="nulová",J1096,0)</f>
        <v>0</v>
      </c>
      <c r="BJ1096" s="23" t="s">
        <v>24</v>
      </c>
      <c r="BK1096" s="204">
        <f>ROUND(I1096*H1096,2)</f>
        <v>0</v>
      </c>
      <c r="BL1096" s="23" t="s">
        <v>253</v>
      </c>
      <c r="BM1096" s="23" t="s">
        <v>2419</v>
      </c>
    </row>
    <row r="1097" spans="2:51" s="12" customFormat="1" ht="13.5">
      <c r="B1097" s="220"/>
      <c r="C1097" s="221"/>
      <c r="D1097" s="210" t="s">
        <v>255</v>
      </c>
      <c r="E1097" s="232" t="s">
        <v>22</v>
      </c>
      <c r="F1097" s="233" t="s">
        <v>2420</v>
      </c>
      <c r="G1097" s="221"/>
      <c r="H1097" s="234">
        <v>11432.041</v>
      </c>
      <c r="I1097" s="226"/>
      <c r="J1097" s="221"/>
      <c r="K1097" s="221"/>
      <c r="L1097" s="227"/>
      <c r="M1097" s="228"/>
      <c r="N1097" s="229"/>
      <c r="O1097" s="229"/>
      <c r="P1097" s="229"/>
      <c r="Q1097" s="229"/>
      <c r="R1097" s="229"/>
      <c r="S1097" s="229"/>
      <c r="T1097" s="230"/>
      <c r="AT1097" s="231" t="s">
        <v>255</v>
      </c>
      <c r="AU1097" s="231" t="s">
        <v>84</v>
      </c>
      <c r="AV1097" s="12" t="s">
        <v>84</v>
      </c>
      <c r="AW1097" s="12" t="s">
        <v>39</v>
      </c>
      <c r="AX1097" s="12" t="s">
        <v>75</v>
      </c>
      <c r="AY1097" s="231" t="s">
        <v>205</v>
      </c>
    </row>
    <row r="1098" spans="2:51" s="12" customFormat="1" ht="13.5">
      <c r="B1098" s="220"/>
      <c r="C1098" s="221"/>
      <c r="D1098" s="210" t="s">
        <v>255</v>
      </c>
      <c r="E1098" s="232" t="s">
        <v>22</v>
      </c>
      <c r="F1098" s="233" t="s">
        <v>2421</v>
      </c>
      <c r="G1098" s="221"/>
      <c r="H1098" s="234">
        <v>94.2</v>
      </c>
      <c r="I1098" s="226"/>
      <c r="J1098" s="221"/>
      <c r="K1098" s="221"/>
      <c r="L1098" s="227"/>
      <c r="M1098" s="228"/>
      <c r="N1098" s="229"/>
      <c r="O1098" s="229"/>
      <c r="P1098" s="229"/>
      <c r="Q1098" s="229"/>
      <c r="R1098" s="229"/>
      <c r="S1098" s="229"/>
      <c r="T1098" s="230"/>
      <c r="AT1098" s="231" t="s">
        <v>255</v>
      </c>
      <c r="AU1098" s="231" t="s">
        <v>84</v>
      </c>
      <c r="AV1098" s="12" t="s">
        <v>84</v>
      </c>
      <c r="AW1098" s="12" t="s">
        <v>39</v>
      </c>
      <c r="AX1098" s="12" t="s">
        <v>75</v>
      </c>
      <c r="AY1098" s="231" t="s">
        <v>205</v>
      </c>
    </row>
    <row r="1099" spans="2:51" s="13" customFormat="1" ht="13.5">
      <c r="B1099" s="248"/>
      <c r="C1099" s="249"/>
      <c r="D1099" s="222" t="s">
        <v>255</v>
      </c>
      <c r="E1099" s="250" t="s">
        <v>22</v>
      </c>
      <c r="F1099" s="251" t="s">
        <v>568</v>
      </c>
      <c r="G1099" s="249"/>
      <c r="H1099" s="252">
        <v>11526.241</v>
      </c>
      <c r="I1099" s="253"/>
      <c r="J1099" s="249"/>
      <c r="K1099" s="249"/>
      <c r="L1099" s="254"/>
      <c r="M1099" s="255"/>
      <c r="N1099" s="256"/>
      <c r="O1099" s="256"/>
      <c r="P1099" s="256"/>
      <c r="Q1099" s="256"/>
      <c r="R1099" s="256"/>
      <c r="S1099" s="256"/>
      <c r="T1099" s="257"/>
      <c r="AT1099" s="258" t="s">
        <v>255</v>
      </c>
      <c r="AU1099" s="258" t="s">
        <v>84</v>
      </c>
      <c r="AV1099" s="13" t="s">
        <v>266</v>
      </c>
      <c r="AW1099" s="13" t="s">
        <v>39</v>
      </c>
      <c r="AX1099" s="13" t="s">
        <v>24</v>
      </c>
      <c r="AY1099" s="258" t="s">
        <v>205</v>
      </c>
    </row>
    <row r="1100" spans="2:65" s="1" customFormat="1" ht="31.5" customHeight="1">
      <c r="B1100" s="40"/>
      <c r="C1100" s="192" t="s">
        <v>2422</v>
      </c>
      <c r="D1100" s="192" t="s">
        <v>208</v>
      </c>
      <c r="E1100" s="193" t="s">
        <v>2423</v>
      </c>
      <c r="F1100" s="194" t="s">
        <v>2424</v>
      </c>
      <c r="G1100" s="195" t="s">
        <v>494</v>
      </c>
      <c r="H1100" s="196">
        <v>11526.241</v>
      </c>
      <c r="I1100" s="197"/>
      <c r="J1100" s="198">
        <f>ROUND(I1100*H1100,2)</f>
        <v>0</v>
      </c>
      <c r="K1100" s="194" t="s">
        <v>466</v>
      </c>
      <c r="L1100" s="60"/>
      <c r="M1100" s="199" t="s">
        <v>22</v>
      </c>
      <c r="N1100" s="205" t="s">
        <v>46</v>
      </c>
      <c r="O1100" s="41"/>
      <c r="P1100" s="206">
        <f>O1100*H1100</f>
        <v>0</v>
      </c>
      <c r="Q1100" s="206">
        <v>0.00026</v>
      </c>
      <c r="R1100" s="206">
        <f>Q1100*H1100</f>
        <v>2.99682266</v>
      </c>
      <c r="S1100" s="206">
        <v>0</v>
      </c>
      <c r="T1100" s="207">
        <f>S1100*H1100</f>
        <v>0</v>
      </c>
      <c r="AR1100" s="23" t="s">
        <v>253</v>
      </c>
      <c r="AT1100" s="23" t="s">
        <v>208</v>
      </c>
      <c r="AU1100" s="23" t="s">
        <v>84</v>
      </c>
      <c r="AY1100" s="23" t="s">
        <v>205</v>
      </c>
      <c r="BE1100" s="204">
        <f>IF(N1100="základní",J1100,0)</f>
        <v>0</v>
      </c>
      <c r="BF1100" s="204">
        <f>IF(N1100="snížená",J1100,0)</f>
        <v>0</v>
      </c>
      <c r="BG1100" s="204">
        <f>IF(N1100="zákl. přenesená",J1100,0)</f>
        <v>0</v>
      </c>
      <c r="BH1100" s="204">
        <f>IF(N1100="sníž. přenesená",J1100,0)</f>
        <v>0</v>
      </c>
      <c r="BI1100" s="204">
        <f>IF(N1100="nulová",J1100,0)</f>
        <v>0</v>
      </c>
      <c r="BJ1100" s="23" t="s">
        <v>24</v>
      </c>
      <c r="BK1100" s="204">
        <f>ROUND(I1100*H1100,2)</f>
        <v>0</v>
      </c>
      <c r="BL1100" s="23" t="s">
        <v>253</v>
      </c>
      <c r="BM1100" s="23" t="s">
        <v>2425</v>
      </c>
    </row>
    <row r="1101" spans="2:65" s="1" customFormat="1" ht="22.5" customHeight="1">
      <c r="B1101" s="40"/>
      <c r="C1101" s="192" t="s">
        <v>2426</v>
      </c>
      <c r="D1101" s="192" t="s">
        <v>208</v>
      </c>
      <c r="E1101" s="193" t="s">
        <v>2427</v>
      </c>
      <c r="F1101" s="194" t="s">
        <v>2428</v>
      </c>
      <c r="G1101" s="195" t="s">
        <v>494</v>
      </c>
      <c r="H1101" s="196">
        <v>1084.982</v>
      </c>
      <c r="I1101" s="197"/>
      <c r="J1101" s="198">
        <f>ROUND(I1101*H1101,2)</f>
        <v>0</v>
      </c>
      <c r="K1101" s="194" t="s">
        <v>466</v>
      </c>
      <c r="L1101" s="60"/>
      <c r="M1101" s="199" t="s">
        <v>22</v>
      </c>
      <c r="N1101" s="205" t="s">
        <v>46</v>
      </c>
      <c r="O1101" s="41"/>
      <c r="P1101" s="206">
        <f>O1101*H1101</f>
        <v>0</v>
      </c>
      <c r="Q1101" s="206">
        <v>0.00026</v>
      </c>
      <c r="R1101" s="206">
        <f>Q1101*H1101</f>
        <v>0.28209532</v>
      </c>
      <c r="S1101" s="206">
        <v>0</v>
      </c>
      <c r="T1101" s="207">
        <f>S1101*H1101</f>
        <v>0</v>
      </c>
      <c r="AR1101" s="23" t="s">
        <v>253</v>
      </c>
      <c r="AT1101" s="23" t="s">
        <v>208</v>
      </c>
      <c r="AU1101" s="23" t="s">
        <v>84</v>
      </c>
      <c r="AY1101" s="23" t="s">
        <v>205</v>
      </c>
      <c r="BE1101" s="204">
        <f>IF(N1101="základní",J1101,0)</f>
        <v>0</v>
      </c>
      <c r="BF1101" s="204">
        <f>IF(N1101="snížená",J1101,0)</f>
        <v>0</v>
      </c>
      <c r="BG1101" s="204">
        <f>IF(N1101="zákl. přenesená",J1101,0)</f>
        <v>0</v>
      </c>
      <c r="BH1101" s="204">
        <f>IF(N1101="sníž. přenesená",J1101,0)</f>
        <v>0</v>
      </c>
      <c r="BI1101" s="204">
        <f>IF(N1101="nulová",J1101,0)</f>
        <v>0</v>
      </c>
      <c r="BJ1101" s="23" t="s">
        <v>24</v>
      </c>
      <c r="BK1101" s="204">
        <f>ROUND(I1101*H1101,2)</f>
        <v>0</v>
      </c>
      <c r="BL1101" s="23" t="s">
        <v>253</v>
      </c>
      <c r="BM1101" s="23" t="s">
        <v>2429</v>
      </c>
    </row>
    <row r="1102" spans="2:51" s="12" customFormat="1" ht="13.5">
      <c r="B1102" s="220"/>
      <c r="C1102" s="221"/>
      <c r="D1102" s="210" t="s">
        <v>255</v>
      </c>
      <c r="E1102" s="232" t="s">
        <v>22</v>
      </c>
      <c r="F1102" s="233" t="s">
        <v>2430</v>
      </c>
      <c r="G1102" s="221"/>
      <c r="H1102" s="234">
        <v>50.562</v>
      </c>
      <c r="I1102" s="226"/>
      <c r="J1102" s="221"/>
      <c r="K1102" s="221"/>
      <c r="L1102" s="227"/>
      <c r="M1102" s="228"/>
      <c r="N1102" s="229"/>
      <c r="O1102" s="229"/>
      <c r="P1102" s="229"/>
      <c r="Q1102" s="229"/>
      <c r="R1102" s="229"/>
      <c r="S1102" s="229"/>
      <c r="T1102" s="230"/>
      <c r="AT1102" s="231" t="s">
        <v>255</v>
      </c>
      <c r="AU1102" s="231" t="s">
        <v>84</v>
      </c>
      <c r="AV1102" s="12" t="s">
        <v>84</v>
      </c>
      <c r="AW1102" s="12" t="s">
        <v>39</v>
      </c>
      <c r="AX1102" s="12" t="s">
        <v>75</v>
      </c>
      <c r="AY1102" s="231" t="s">
        <v>205</v>
      </c>
    </row>
    <row r="1103" spans="2:51" s="12" customFormat="1" ht="13.5">
      <c r="B1103" s="220"/>
      <c r="C1103" s="221"/>
      <c r="D1103" s="210" t="s">
        <v>255</v>
      </c>
      <c r="E1103" s="232" t="s">
        <v>22</v>
      </c>
      <c r="F1103" s="233" t="s">
        <v>2431</v>
      </c>
      <c r="G1103" s="221"/>
      <c r="H1103" s="234">
        <v>458.946</v>
      </c>
      <c r="I1103" s="226"/>
      <c r="J1103" s="221"/>
      <c r="K1103" s="221"/>
      <c r="L1103" s="227"/>
      <c r="M1103" s="228"/>
      <c r="N1103" s="229"/>
      <c r="O1103" s="229"/>
      <c r="P1103" s="229"/>
      <c r="Q1103" s="229"/>
      <c r="R1103" s="229"/>
      <c r="S1103" s="229"/>
      <c r="T1103" s="230"/>
      <c r="AT1103" s="231" t="s">
        <v>255</v>
      </c>
      <c r="AU1103" s="231" t="s">
        <v>84</v>
      </c>
      <c r="AV1103" s="12" t="s">
        <v>84</v>
      </c>
      <c r="AW1103" s="12" t="s">
        <v>39</v>
      </c>
      <c r="AX1103" s="12" t="s">
        <v>75</v>
      </c>
      <c r="AY1103" s="231" t="s">
        <v>205</v>
      </c>
    </row>
    <row r="1104" spans="2:51" s="12" customFormat="1" ht="13.5">
      <c r="B1104" s="220"/>
      <c r="C1104" s="221"/>
      <c r="D1104" s="210" t="s">
        <v>255</v>
      </c>
      <c r="E1104" s="232" t="s">
        <v>22</v>
      </c>
      <c r="F1104" s="233" t="s">
        <v>2432</v>
      </c>
      <c r="G1104" s="221"/>
      <c r="H1104" s="234">
        <v>215.982</v>
      </c>
      <c r="I1104" s="226"/>
      <c r="J1104" s="221"/>
      <c r="K1104" s="221"/>
      <c r="L1104" s="227"/>
      <c r="M1104" s="228"/>
      <c r="N1104" s="229"/>
      <c r="O1104" s="229"/>
      <c r="P1104" s="229"/>
      <c r="Q1104" s="229"/>
      <c r="R1104" s="229"/>
      <c r="S1104" s="229"/>
      <c r="T1104" s="230"/>
      <c r="AT1104" s="231" t="s">
        <v>255</v>
      </c>
      <c r="AU1104" s="231" t="s">
        <v>84</v>
      </c>
      <c r="AV1104" s="12" t="s">
        <v>84</v>
      </c>
      <c r="AW1104" s="12" t="s">
        <v>39</v>
      </c>
      <c r="AX1104" s="12" t="s">
        <v>75</v>
      </c>
      <c r="AY1104" s="231" t="s">
        <v>205</v>
      </c>
    </row>
    <row r="1105" spans="2:51" s="12" customFormat="1" ht="13.5">
      <c r="B1105" s="220"/>
      <c r="C1105" s="221"/>
      <c r="D1105" s="210" t="s">
        <v>255</v>
      </c>
      <c r="E1105" s="232" t="s">
        <v>22</v>
      </c>
      <c r="F1105" s="233" t="s">
        <v>2433</v>
      </c>
      <c r="G1105" s="221"/>
      <c r="H1105" s="234">
        <v>359.492</v>
      </c>
      <c r="I1105" s="226"/>
      <c r="J1105" s="221"/>
      <c r="K1105" s="221"/>
      <c r="L1105" s="227"/>
      <c r="M1105" s="228"/>
      <c r="N1105" s="229"/>
      <c r="O1105" s="229"/>
      <c r="P1105" s="229"/>
      <c r="Q1105" s="229"/>
      <c r="R1105" s="229"/>
      <c r="S1105" s="229"/>
      <c r="T1105" s="230"/>
      <c r="AT1105" s="231" t="s">
        <v>255</v>
      </c>
      <c r="AU1105" s="231" t="s">
        <v>84</v>
      </c>
      <c r="AV1105" s="12" t="s">
        <v>84</v>
      </c>
      <c r="AW1105" s="12" t="s">
        <v>39</v>
      </c>
      <c r="AX1105" s="12" t="s">
        <v>75</v>
      </c>
      <c r="AY1105" s="231" t="s">
        <v>205</v>
      </c>
    </row>
    <row r="1106" spans="2:51" s="13" customFormat="1" ht="13.5">
      <c r="B1106" s="248"/>
      <c r="C1106" s="249"/>
      <c r="D1106" s="222" t="s">
        <v>255</v>
      </c>
      <c r="E1106" s="250" t="s">
        <v>22</v>
      </c>
      <c r="F1106" s="251" t="s">
        <v>568</v>
      </c>
      <c r="G1106" s="249"/>
      <c r="H1106" s="252">
        <v>1084.982</v>
      </c>
      <c r="I1106" s="253"/>
      <c r="J1106" s="249"/>
      <c r="K1106" s="249"/>
      <c r="L1106" s="254"/>
      <c r="M1106" s="255"/>
      <c r="N1106" s="256"/>
      <c r="O1106" s="256"/>
      <c r="P1106" s="256"/>
      <c r="Q1106" s="256"/>
      <c r="R1106" s="256"/>
      <c r="S1106" s="256"/>
      <c r="T1106" s="257"/>
      <c r="AT1106" s="258" t="s">
        <v>255</v>
      </c>
      <c r="AU1106" s="258" t="s">
        <v>84</v>
      </c>
      <c r="AV1106" s="13" t="s">
        <v>266</v>
      </c>
      <c r="AW1106" s="13" t="s">
        <v>39</v>
      </c>
      <c r="AX1106" s="13" t="s">
        <v>24</v>
      </c>
      <c r="AY1106" s="258" t="s">
        <v>205</v>
      </c>
    </row>
    <row r="1107" spans="2:65" s="1" customFormat="1" ht="22.5" customHeight="1">
      <c r="B1107" s="40"/>
      <c r="C1107" s="238" t="s">
        <v>2434</v>
      </c>
      <c r="D1107" s="238" t="s">
        <v>202</v>
      </c>
      <c r="E1107" s="239" t="s">
        <v>2435</v>
      </c>
      <c r="F1107" s="240" t="s">
        <v>2436</v>
      </c>
      <c r="G1107" s="241" t="s">
        <v>514</v>
      </c>
      <c r="H1107" s="242">
        <v>1247.729</v>
      </c>
      <c r="I1107" s="243"/>
      <c r="J1107" s="244">
        <f>ROUND(I1107*H1107,2)</f>
        <v>0</v>
      </c>
      <c r="K1107" s="240" t="s">
        <v>466</v>
      </c>
      <c r="L1107" s="245"/>
      <c r="M1107" s="246" t="s">
        <v>22</v>
      </c>
      <c r="N1107" s="247" t="s">
        <v>46</v>
      </c>
      <c r="O1107" s="41"/>
      <c r="P1107" s="206">
        <f>O1107*H1107</f>
        <v>0</v>
      </c>
      <c r="Q1107" s="206">
        <v>0.0015</v>
      </c>
      <c r="R1107" s="206">
        <f>Q1107*H1107</f>
        <v>1.8715935000000001</v>
      </c>
      <c r="S1107" s="206">
        <v>0</v>
      </c>
      <c r="T1107" s="207">
        <f>S1107*H1107</f>
        <v>0</v>
      </c>
      <c r="AR1107" s="23" t="s">
        <v>402</v>
      </c>
      <c r="AT1107" s="23" t="s">
        <v>202</v>
      </c>
      <c r="AU1107" s="23" t="s">
        <v>84</v>
      </c>
      <c r="AY1107" s="23" t="s">
        <v>205</v>
      </c>
      <c r="BE1107" s="204">
        <f>IF(N1107="základní",J1107,0)</f>
        <v>0</v>
      </c>
      <c r="BF1107" s="204">
        <f>IF(N1107="snížená",J1107,0)</f>
        <v>0</v>
      </c>
      <c r="BG1107" s="204">
        <f>IF(N1107="zákl. přenesená",J1107,0)</f>
        <v>0</v>
      </c>
      <c r="BH1107" s="204">
        <f>IF(N1107="sníž. přenesená",J1107,0)</f>
        <v>0</v>
      </c>
      <c r="BI1107" s="204">
        <f>IF(N1107="nulová",J1107,0)</f>
        <v>0</v>
      </c>
      <c r="BJ1107" s="23" t="s">
        <v>24</v>
      </c>
      <c r="BK1107" s="204">
        <f>ROUND(I1107*H1107,2)</f>
        <v>0</v>
      </c>
      <c r="BL1107" s="23" t="s">
        <v>253</v>
      </c>
      <c r="BM1107" s="23" t="s">
        <v>2437</v>
      </c>
    </row>
    <row r="1108" spans="2:51" s="12" customFormat="1" ht="13.5">
      <c r="B1108" s="220"/>
      <c r="C1108" s="221"/>
      <c r="D1108" s="210" t="s">
        <v>255</v>
      </c>
      <c r="E1108" s="221"/>
      <c r="F1108" s="233" t="s">
        <v>2438</v>
      </c>
      <c r="G1108" s="221"/>
      <c r="H1108" s="234">
        <v>1247.729</v>
      </c>
      <c r="I1108" s="226"/>
      <c r="J1108" s="221"/>
      <c r="K1108" s="221"/>
      <c r="L1108" s="227"/>
      <c r="M1108" s="228"/>
      <c r="N1108" s="229"/>
      <c r="O1108" s="229"/>
      <c r="P1108" s="229"/>
      <c r="Q1108" s="229"/>
      <c r="R1108" s="229"/>
      <c r="S1108" s="229"/>
      <c r="T1108" s="230"/>
      <c r="AT1108" s="231" t="s">
        <v>255</v>
      </c>
      <c r="AU1108" s="231" t="s">
        <v>84</v>
      </c>
      <c r="AV1108" s="12" t="s">
        <v>84</v>
      </c>
      <c r="AW1108" s="12" t="s">
        <v>6</v>
      </c>
      <c r="AX1108" s="12" t="s">
        <v>24</v>
      </c>
      <c r="AY1108" s="231" t="s">
        <v>205</v>
      </c>
    </row>
    <row r="1109" spans="2:63" s="10" customFormat="1" ht="37.35" customHeight="1">
      <c r="B1109" s="175"/>
      <c r="C1109" s="176"/>
      <c r="D1109" s="177" t="s">
        <v>74</v>
      </c>
      <c r="E1109" s="178" t="s">
        <v>202</v>
      </c>
      <c r="F1109" s="178" t="s">
        <v>203</v>
      </c>
      <c r="G1109" s="176"/>
      <c r="H1109" s="176"/>
      <c r="I1109" s="179"/>
      <c r="J1109" s="180">
        <f>BK1109</f>
        <v>0</v>
      </c>
      <c r="K1109" s="176"/>
      <c r="L1109" s="181"/>
      <c r="M1109" s="182"/>
      <c r="N1109" s="183"/>
      <c r="O1109" s="183"/>
      <c r="P1109" s="184">
        <f>P1110+P1113+P1115+P1120</f>
        <v>0</v>
      </c>
      <c r="Q1109" s="183"/>
      <c r="R1109" s="184">
        <f>R1110+R1113+R1115+R1120</f>
        <v>0</v>
      </c>
      <c r="S1109" s="183"/>
      <c r="T1109" s="185">
        <f>T1110+T1113+T1115+T1120</f>
        <v>0</v>
      </c>
      <c r="AR1109" s="186" t="s">
        <v>204</v>
      </c>
      <c r="AT1109" s="187" t="s">
        <v>74</v>
      </c>
      <c r="AU1109" s="187" t="s">
        <v>75</v>
      </c>
      <c r="AY1109" s="186" t="s">
        <v>205</v>
      </c>
      <c r="BK1109" s="188">
        <f>BK1110+BK1113+BK1115+BK1120</f>
        <v>0</v>
      </c>
    </row>
    <row r="1110" spans="2:63" s="10" customFormat="1" ht="19.9" customHeight="1">
      <c r="B1110" s="175"/>
      <c r="C1110" s="176"/>
      <c r="D1110" s="189" t="s">
        <v>74</v>
      </c>
      <c r="E1110" s="190" t="s">
        <v>2439</v>
      </c>
      <c r="F1110" s="190" t="s">
        <v>2440</v>
      </c>
      <c r="G1110" s="176"/>
      <c r="H1110" s="176"/>
      <c r="I1110" s="179"/>
      <c r="J1110" s="191">
        <f>BK1110</f>
        <v>0</v>
      </c>
      <c r="K1110" s="176"/>
      <c r="L1110" s="181"/>
      <c r="M1110" s="182"/>
      <c r="N1110" s="183"/>
      <c r="O1110" s="183"/>
      <c r="P1110" s="184">
        <f>SUM(P1111:P1112)</f>
        <v>0</v>
      </c>
      <c r="Q1110" s="183"/>
      <c r="R1110" s="184">
        <f>SUM(R1111:R1112)</f>
        <v>0</v>
      </c>
      <c r="S1110" s="183"/>
      <c r="T1110" s="185">
        <f>SUM(T1111:T1112)</f>
        <v>0</v>
      </c>
      <c r="AR1110" s="186" t="s">
        <v>204</v>
      </c>
      <c r="AT1110" s="187" t="s">
        <v>74</v>
      </c>
      <c r="AU1110" s="187" t="s">
        <v>24</v>
      </c>
      <c r="AY1110" s="186" t="s">
        <v>205</v>
      </c>
      <c r="BK1110" s="188">
        <f>SUM(BK1111:BK1112)</f>
        <v>0</v>
      </c>
    </row>
    <row r="1111" spans="2:65" s="1" customFormat="1" ht="22.5" customHeight="1">
      <c r="B1111" s="40"/>
      <c r="C1111" s="192" t="s">
        <v>2441</v>
      </c>
      <c r="D1111" s="192" t="s">
        <v>208</v>
      </c>
      <c r="E1111" s="193" t="s">
        <v>2442</v>
      </c>
      <c r="F1111" s="194" t="s">
        <v>2443</v>
      </c>
      <c r="G1111" s="195" t="s">
        <v>211</v>
      </c>
      <c r="H1111" s="196">
        <v>1</v>
      </c>
      <c r="I1111" s="197"/>
      <c r="J1111" s="198">
        <f>ROUND(I1111*H1111,2)</f>
        <v>0</v>
      </c>
      <c r="K1111" s="194" t="s">
        <v>22</v>
      </c>
      <c r="L1111" s="60"/>
      <c r="M1111" s="199" t="s">
        <v>22</v>
      </c>
      <c r="N1111" s="205" t="s">
        <v>46</v>
      </c>
      <c r="O1111" s="41"/>
      <c r="P1111" s="206">
        <f>O1111*H1111</f>
        <v>0</v>
      </c>
      <c r="Q1111" s="206">
        <v>0</v>
      </c>
      <c r="R1111" s="206">
        <f>Q1111*H1111</f>
        <v>0</v>
      </c>
      <c r="S1111" s="206">
        <v>0</v>
      </c>
      <c r="T1111" s="207">
        <f>S1111*H1111</f>
        <v>0</v>
      </c>
      <c r="AR1111" s="23" t="s">
        <v>775</v>
      </c>
      <c r="AT1111" s="23" t="s">
        <v>208</v>
      </c>
      <c r="AU1111" s="23" t="s">
        <v>84</v>
      </c>
      <c r="AY1111" s="23" t="s">
        <v>205</v>
      </c>
      <c r="BE1111" s="204">
        <f>IF(N1111="základní",J1111,0)</f>
        <v>0</v>
      </c>
      <c r="BF1111" s="204">
        <f>IF(N1111="snížená",J1111,0)</f>
        <v>0</v>
      </c>
      <c r="BG1111" s="204">
        <f>IF(N1111="zákl. přenesená",J1111,0)</f>
        <v>0</v>
      </c>
      <c r="BH1111" s="204">
        <f>IF(N1111="sníž. přenesená",J1111,0)</f>
        <v>0</v>
      </c>
      <c r="BI1111" s="204">
        <f>IF(N1111="nulová",J1111,0)</f>
        <v>0</v>
      </c>
      <c r="BJ1111" s="23" t="s">
        <v>24</v>
      </c>
      <c r="BK1111" s="204">
        <f>ROUND(I1111*H1111,2)</f>
        <v>0</v>
      </c>
      <c r="BL1111" s="23" t="s">
        <v>775</v>
      </c>
      <c r="BM1111" s="23" t="s">
        <v>2444</v>
      </c>
    </row>
    <row r="1112" spans="2:65" s="1" customFormat="1" ht="22.5" customHeight="1">
      <c r="B1112" s="40"/>
      <c r="C1112" s="192" t="s">
        <v>2445</v>
      </c>
      <c r="D1112" s="192" t="s">
        <v>208</v>
      </c>
      <c r="E1112" s="193" t="s">
        <v>2446</v>
      </c>
      <c r="F1112" s="194" t="s">
        <v>2447</v>
      </c>
      <c r="G1112" s="195" t="s">
        <v>211</v>
      </c>
      <c r="H1112" s="196">
        <v>1</v>
      </c>
      <c r="I1112" s="197"/>
      <c r="J1112" s="198">
        <f>ROUND(I1112*H1112,2)</f>
        <v>0</v>
      </c>
      <c r="K1112" s="194" t="s">
        <v>22</v>
      </c>
      <c r="L1112" s="60"/>
      <c r="M1112" s="199" t="s">
        <v>22</v>
      </c>
      <c r="N1112" s="205" t="s">
        <v>46</v>
      </c>
      <c r="O1112" s="41"/>
      <c r="P1112" s="206">
        <f>O1112*H1112</f>
        <v>0</v>
      </c>
      <c r="Q1112" s="206">
        <v>0</v>
      </c>
      <c r="R1112" s="206">
        <f>Q1112*H1112</f>
        <v>0</v>
      </c>
      <c r="S1112" s="206">
        <v>0</v>
      </c>
      <c r="T1112" s="207">
        <f>S1112*H1112</f>
        <v>0</v>
      </c>
      <c r="AR1112" s="23" t="s">
        <v>775</v>
      </c>
      <c r="AT1112" s="23" t="s">
        <v>208</v>
      </c>
      <c r="AU1112" s="23" t="s">
        <v>84</v>
      </c>
      <c r="AY1112" s="23" t="s">
        <v>205</v>
      </c>
      <c r="BE1112" s="204">
        <f>IF(N1112="základní",J1112,0)</f>
        <v>0</v>
      </c>
      <c r="BF1112" s="204">
        <f>IF(N1112="snížená",J1112,0)</f>
        <v>0</v>
      </c>
      <c r="BG1112" s="204">
        <f>IF(N1112="zákl. přenesená",J1112,0)</f>
        <v>0</v>
      </c>
      <c r="BH1112" s="204">
        <f>IF(N1112="sníž. přenesená",J1112,0)</f>
        <v>0</v>
      </c>
      <c r="BI1112" s="204">
        <f>IF(N1112="nulová",J1112,0)</f>
        <v>0</v>
      </c>
      <c r="BJ1112" s="23" t="s">
        <v>24</v>
      </c>
      <c r="BK1112" s="204">
        <f>ROUND(I1112*H1112,2)</f>
        <v>0</v>
      </c>
      <c r="BL1112" s="23" t="s">
        <v>775</v>
      </c>
      <c r="BM1112" s="23" t="s">
        <v>2448</v>
      </c>
    </row>
    <row r="1113" spans="2:63" s="10" customFormat="1" ht="29.85" customHeight="1">
      <c r="B1113" s="175"/>
      <c r="C1113" s="176"/>
      <c r="D1113" s="189" t="s">
        <v>74</v>
      </c>
      <c r="E1113" s="190" t="s">
        <v>2449</v>
      </c>
      <c r="F1113" s="190" t="s">
        <v>2450</v>
      </c>
      <c r="G1113" s="176"/>
      <c r="H1113" s="176"/>
      <c r="I1113" s="179"/>
      <c r="J1113" s="191">
        <f>BK1113</f>
        <v>0</v>
      </c>
      <c r="K1113" s="176"/>
      <c r="L1113" s="181"/>
      <c r="M1113" s="182"/>
      <c r="N1113" s="183"/>
      <c r="O1113" s="183"/>
      <c r="P1113" s="184">
        <f>P1114</f>
        <v>0</v>
      </c>
      <c r="Q1113" s="183"/>
      <c r="R1113" s="184">
        <f>R1114</f>
        <v>0</v>
      </c>
      <c r="S1113" s="183"/>
      <c r="T1113" s="185">
        <f>T1114</f>
        <v>0</v>
      </c>
      <c r="AR1113" s="186" t="s">
        <v>204</v>
      </c>
      <c r="AT1113" s="187" t="s">
        <v>74</v>
      </c>
      <c r="AU1113" s="187" t="s">
        <v>24</v>
      </c>
      <c r="AY1113" s="186" t="s">
        <v>205</v>
      </c>
      <c r="BK1113" s="188">
        <f>BK1114</f>
        <v>0</v>
      </c>
    </row>
    <row r="1114" spans="2:65" s="1" customFormat="1" ht="22.5" customHeight="1">
      <c r="B1114" s="40"/>
      <c r="C1114" s="192" t="s">
        <v>2451</v>
      </c>
      <c r="D1114" s="192" t="s">
        <v>208</v>
      </c>
      <c r="E1114" s="193" t="s">
        <v>2452</v>
      </c>
      <c r="F1114" s="194" t="s">
        <v>2453</v>
      </c>
      <c r="G1114" s="195" t="s">
        <v>211</v>
      </c>
      <c r="H1114" s="196">
        <v>1</v>
      </c>
      <c r="I1114" s="197"/>
      <c r="J1114" s="198">
        <f>ROUND(I1114*H1114,2)</f>
        <v>0</v>
      </c>
      <c r="K1114" s="194" t="s">
        <v>22</v>
      </c>
      <c r="L1114" s="60"/>
      <c r="M1114" s="199" t="s">
        <v>22</v>
      </c>
      <c r="N1114" s="205" t="s">
        <v>46</v>
      </c>
      <c r="O1114" s="41"/>
      <c r="P1114" s="206">
        <f>O1114*H1114</f>
        <v>0</v>
      </c>
      <c r="Q1114" s="206">
        <v>0</v>
      </c>
      <c r="R1114" s="206">
        <f>Q1114*H1114</f>
        <v>0</v>
      </c>
      <c r="S1114" s="206">
        <v>0</v>
      </c>
      <c r="T1114" s="207">
        <f>S1114*H1114</f>
        <v>0</v>
      </c>
      <c r="AR1114" s="23" t="s">
        <v>775</v>
      </c>
      <c r="AT1114" s="23" t="s">
        <v>208</v>
      </c>
      <c r="AU1114" s="23" t="s">
        <v>84</v>
      </c>
      <c r="AY1114" s="23" t="s">
        <v>205</v>
      </c>
      <c r="BE1114" s="204">
        <f>IF(N1114="základní",J1114,0)</f>
        <v>0</v>
      </c>
      <c r="BF1114" s="204">
        <f>IF(N1114="snížená",J1114,0)</f>
        <v>0</v>
      </c>
      <c r="BG1114" s="204">
        <f>IF(N1114="zákl. přenesená",J1114,0)</f>
        <v>0</v>
      </c>
      <c r="BH1114" s="204">
        <f>IF(N1114="sníž. přenesená",J1114,0)</f>
        <v>0</v>
      </c>
      <c r="BI1114" s="204">
        <f>IF(N1114="nulová",J1114,0)</f>
        <v>0</v>
      </c>
      <c r="BJ1114" s="23" t="s">
        <v>24</v>
      </c>
      <c r="BK1114" s="204">
        <f>ROUND(I1114*H1114,2)</f>
        <v>0</v>
      </c>
      <c r="BL1114" s="23" t="s">
        <v>775</v>
      </c>
      <c r="BM1114" s="23" t="s">
        <v>2454</v>
      </c>
    </row>
    <row r="1115" spans="2:63" s="10" customFormat="1" ht="29.85" customHeight="1">
      <c r="B1115" s="175"/>
      <c r="C1115" s="176"/>
      <c r="D1115" s="189" t="s">
        <v>74</v>
      </c>
      <c r="E1115" s="190" t="s">
        <v>2455</v>
      </c>
      <c r="F1115" s="190" t="s">
        <v>2456</v>
      </c>
      <c r="G1115" s="176"/>
      <c r="H1115" s="176"/>
      <c r="I1115" s="179"/>
      <c r="J1115" s="191">
        <f>BK1115</f>
        <v>0</v>
      </c>
      <c r="K1115" s="176"/>
      <c r="L1115" s="181"/>
      <c r="M1115" s="182"/>
      <c r="N1115" s="183"/>
      <c r="O1115" s="183"/>
      <c r="P1115" s="184">
        <f>SUM(P1116:P1119)</f>
        <v>0</v>
      </c>
      <c r="Q1115" s="183"/>
      <c r="R1115" s="184">
        <f>SUM(R1116:R1119)</f>
        <v>0</v>
      </c>
      <c r="S1115" s="183"/>
      <c r="T1115" s="185">
        <f>SUM(T1116:T1119)</f>
        <v>0</v>
      </c>
      <c r="AR1115" s="186" t="s">
        <v>204</v>
      </c>
      <c r="AT1115" s="187" t="s">
        <v>74</v>
      </c>
      <c r="AU1115" s="187" t="s">
        <v>24</v>
      </c>
      <c r="AY1115" s="186" t="s">
        <v>205</v>
      </c>
      <c r="BK1115" s="188">
        <f>SUM(BK1116:BK1119)</f>
        <v>0</v>
      </c>
    </row>
    <row r="1116" spans="2:65" s="1" customFormat="1" ht="31.5" customHeight="1">
      <c r="B1116" s="40"/>
      <c r="C1116" s="192" t="s">
        <v>2457</v>
      </c>
      <c r="D1116" s="192" t="s">
        <v>208</v>
      </c>
      <c r="E1116" s="193" t="s">
        <v>2458</v>
      </c>
      <c r="F1116" s="194" t="s">
        <v>2459</v>
      </c>
      <c r="G1116" s="195" t="s">
        <v>211</v>
      </c>
      <c r="H1116" s="196">
        <v>1</v>
      </c>
      <c r="I1116" s="197"/>
      <c r="J1116" s="198">
        <f>ROUND(I1116*H1116,2)</f>
        <v>0</v>
      </c>
      <c r="K1116" s="194" t="s">
        <v>22</v>
      </c>
      <c r="L1116" s="60"/>
      <c r="M1116" s="199" t="s">
        <v>22</v>
      </c>
      <c r="N1116" s="205" t="s">
        <v>46</v>
      </c>
      <c r="O1116" s="41"/>
      <c r="P1116" s="206">
        <f>O1116*H1116</f>
        <v>0</v>
      </c>
      <c r="Q1116" s="206">
        <v>0</v>
      </c>
      <c r="R1116" s="206">
        <f>Q1116*H1116</f>
        <v>0</v>
      </c>
      <c r="S1116" s="206">
        <v>0</v>
      </c>
      <c r="T1116" s="207">
        <f>S1116*H1116</f>
        <v>0</v>
      </c>
      <c r="AR1116" s="23" t="s">
        <v>775</v>
      </c>
      <c r="AT1116" s="23" t="s">
        <v>208</v>
      </c>
      <c r="AU1116" s="23" t="s">
        <v>84</v>
      </c>
      <c r="AY1116" s="23" t="s">
        <v>205</v>
      </c>
      <c r="BE1116" s="204">
        <f>IF(N1116="základní",J1116,0)</f>
        <v>0</v>
      </c>
      <c r="BF1116" s="204">
        <f>IF(N1116="snížená",J1116,0)</f>
        <v>0</v>
      </c>
      <c r="BG1116" s="204">
        <f>IF(N1116="zákl. přenesená",J1116,0)</f>
        <v>0</v>
      </c>
      <c r="BH1116" s="204">
        <f>IF(N1116="sníž. přenesená",J1116,0)</f>
        <v>0</v>
      </c>
      <c r="BI1116" s="204">
        <f>IF(N1116="nulová",J1116,0)</f>
        <v>0</v>
      </c>
      <c r="BJ1116" s="23" t="s">
        <v>24</v>
      </c>
      <c r="BK1116" s="204">
        <f>ROUND(I1116*H1116,2)</f>
        <v>0</v>
      </c>
      <c r="BL1116" s="23" t="s">
        <v>775</v>
      </c>
      <c r="BM1116" s="23" t="s">
        <v>2460</v>
      </c>
    </row>
    <row r="1117" spans="2:51" s="12" customFormat="1" ht="13.5">
      <c r="B1117" s="220"/>
      <c r="C1117" s="221"/>
      <c r="D1117" s="222" t="s">
        <v>255</v>
      </c>
      <c r="E1117" s="223" t="s">
        <v>22</v>
      </c>
      <c r="F1117" s="224" t="s">
        <v>2461</v>
      </c>
      <c r="G1117" s="221"/>
      <c r="H1117" s="225">
        <v>1</v>
      </c>
      <c r="I1117" s="226"/>
      <c r="J1117" s="221"/>
      <c r="K1117" s="221"/>
      <c r="L1117" s="227"/>
      <c r="M1117" s="228"/>
      <c r="N1117" s="229"/>
      <c r="O1117" s="229"/>
      <c r="P1117" s="229"/>
      <c r="Q1117" s="229"/>
      <c r="R1117" s="229"/>
      <c r="S1117" s="229"/>
      <c r="T1117" s="230"/>
      <c r="AT1117" s="231" t="s">
        <v>255</v>
      </c>
      <c r="AU1117" s="231" t="s">
        <v>84</v>
      </c>
      <c r="AV1117" s="12" t="s">
        <v>84</v>
      </c>
      <c r="AW1117" s="12" t="s">
        <v>39</v>
      </c>
      <c r="AX1117" s="12" t="s">
        <v>24</v>
      </c>
      <c r="AY1117" s="231" t="s">
        <v>205</v>
      </c>
    </row>
    <row r="1118" spans="2:65" s="1" customFormat="1" ht="22.5" customHeight="1">
      <c r="B1118" s="40"/>
      <c r="C1118" s="192" t="s">
        <v>2462</v>
      </c>
      <c r="D1118" s="192" t="s">
        <v>208</v>
      </c>
      <c r="E1118" s="193" t="s">
        <v>2463</v>
      </c>
      <c r="F1118" s="194" t="s">
        <v>2464</v>
      </c>
      <c r="G1118" s="195" t="s">
        <v>252</v>
      </c>
      <c r="H1118" s="196">
        <v>1</v>
      </c>
      <c r="I1118" s="197"/>
      <c r="J1118" s="198">
        <f>ROUND(I1118*H1118,2)</f>
        <v>0</v>
      </c>
      <c r="K1118" s="194" t="s">
        <v>22</v>
      </c>
      <c r="L1118" s="60"/>
      <c r="M1118" s="199" t="s">
        <v>22</v>
      </c>
      <c r="N1118" s="205" t="s">
        <v>46</v>
      </c>
      <c r="O1118" s="41"/>
      <c r="P1118" s="206">
        <f>O1118*H1118</f>
        <v>0</v>
      </c>
      <c r="Q1118" s="206">
        <v>0</v>
      </c>
      <c r="R1118" s="206">
        <f>Q1118*H1118</f>
        <v>0</v>
      </c>
      <c r="S1118" s="206">
        <v>0</v>
      </c>
      <c r="T1118" s="207">
        <f>S1118*H1118</f>
        <v>0</v>
      </c>
      <c r="AR1118" s="23" t="s">
        <v>775</v>
      </c>
      <c r="AT1118" s="23" t="s">
        <v>208</v>
      </c>
      <c r="AU1118" s="23" t="s">
        <v>84</v>
      </c>
      <c r="AY1118" s="23" t="s">
        <v>205</v>
      </c>
      <c r="BE1118" s="204">
        <f>IF(N1118="základní",J1118,0)</f>
        <v>0</v>
      </c>
      <c r="BF1118" s="204">
        <f>IF(N1118="snížená",J1118,0)</f>
        <v>0</v>
      </c>
      <c r="BG1118" s="204">
        <f>IF(N1118="zákl. přenesená",J1118,0)</f>
        <v>0</v>
      </c>
      <c r="BH1118" s="204">
        <f>IF(N1118="sníž. přenesená",J1118,0)</f>
        <v>0</v>
      </c>
      <c r="BI1118" s="204">
        <f>IF(N1118="nulová",J1118,0)</f>
        <v>0</v>
      </c>
      <c r="BJ1118" s="23" t="s">
        <v>24</v>
      </c>
      <c r="BK1118" s="204">
        <f>ROUND(I1118*H1118,2)</f>
        <v>0</v>
      </c>
      <c r="BL1118" s="23" t="s">
        <v>775</v>
      </c>
      <c r="BM1118" s="23" t="s">
        <v>2465</v>
      </c>
    </row>
    <row r="1119" spans="2:51" s="12" customFormat="1" ht="13.5">
      <c r="B1119" s="220"/>
      <c r="C1119" s="221"/>
      <c r="D1119" s="210" t="s">
        <v>255</v>
      </c>
      <c r="E1119" s="232" t="s">
        <v>22</v>
      </c>
      <c r="F1119" s="233" t="s">
        <v>24</v>
      </c>
      <c r="G1119" s="221"/>
      <c r="H1119" s="234">
        <v>1</v>
      </c>
      <c r="I1119" s="226"/>
      <c r="J1119" s="221"/>
      <c r="K1119" s="221"/>
      <c r="L1119" s="227"/>
      <c r="M1119" s="228"/>
      <c r="N1119" s="229"/>
      <c r="O1119" s="229"/>
      <c r="P1119" s="229"/>
      <c r="Q1119" s="229"/>
      <c r="R1119" s="229"/>
      <c r="S1119" s="229"/>
      <c r="T1119" s="230"/>
      <c r="AT1119" s="231" t="s">
        <v>255</v>
      </c>
      <c r="AU1119" s="231" t="s">
        <v>84</v>
      </c>
      <c r="AV1119" s="12" t="s">
        <v>84</v>
      </c>
      <c r="AW1119" s="12" t="s">
        <v>39</v>
      </c>
      <c r="AX1119" s="12" t="s">
        <v>24</v>
      </c>
      <c r="AY1119" s="231" t="s">
        <v>205</v>
      </c>
    </row>
    <row r="1120" spans="2:63" s="10" customFormat="1" ht="29.85" customHeight="1">
      <c r="B1120" s="175"/>
      <c r="C1120" s="176"/>
      <c r="D1120" s="189" t="s">
        <v>74</v>
      </c>
      <c r="E1120" s="190" t="s">
        <v>2466</v>
      </c>
      <c r="F1120" s="190" t="s">
        <v>2467</v>
      </c>
      <c r="G1120" s="176"/>
      <c r="H1120" s="176"/>
      <c r="I1120" s="179"/>
      <c r="J1120" s="191">
        <f>BK1120</f>
        <v>0</v>
      </c>
      <c r="K1120" s="176"/>
      <c r="L1120" s="181"/>
      <c r="M1120" s="182"/>
      <c r="N1120" s="183"/>
      <c r="O1120" s="183"/>
      <c r="P1120" s="184">
        <f>P1121</f>
        <v>0</v>
      </c>
      <c r="Q1120" s="183"/>
      <c r="R1120" s="184">
        <f>R1121</f>
        <v>0</v>
      </c>
      <c r="S1120" s="183"/>
      <c r="T1120" s="185">
        <f>T1121</f>
        <v>0</v>
      </c>
      <c r="AR1120" s="186" t="s">
        <v>204</v>
      </c>
      <c r="AT1120" s="187" t="s">
        <v>74</v>
      </c>
      <c r="AU1120" s="187" t="s">
        <v>24</v>
      </c>
      <c r="AY1120" s="186" t="s">
        <v>205</v>
      </c>
      <c r="BK1120" s="188">
        <f>BK1121</f>
        <v>0</v>
      </c>
    </row>
    <row r="1121" spans="2:65" s="1" customFormat="1" ht="22.5" customHeight="1">
      <c r="B1121" s="40"/>
      <c r="C1121" s="192" t="s">
        <v>2468</v>
      </c>
      <c r="D1121" s="192" t="s">
        <v>208</v>
      </c>
      <c r="E1121" s="193" t="s">
        <v>2469</v>
      </c>
      <c r="F1121" s="194" t="s">
        <v>2470</v>
      </c>
      <c r="G1121" s="195" t="s">
        <v>211</v>
      </c>
      <c r="H1121" s="196">
        <v>1</v>
      </c>
      <c r="I1121" s="197"/>
      <c r="J1121" s="198">
        <f>ROUND(I1121*H1121,2)</f>
        <v>0</v>
      </c>
      <c r="K1121" s="194" t="s">
        <v>22</v>
      </c>
      <c r="L1121" s="60"/>
      <c r="M1121" s="199" t="s">
        <v>22</v>
      </c>
      <c r="N1121" s="205" t="s">
        <v>46</v>
      </c>
      <c r="O1121" s="41"/>
      <c r="P1121" s="206">
        <f>O1121*H1121</f>
        <v>0</v>
      </c>
      <c r="Q1121" s="206">
        <v>0</v>
      </c>
      <c r="R1121" s="206">
        <f>Q1121*H1121</f>
        <v>0</v>
      </c>
      <c r="S1121" s="206">
        <v>0</v>
      </c>
      <c r="T1121" s="207">
        <f>S1121*H1121</f>
        <v>0</v>
      </c>
      <c r="AR1121" s="23" t="s">
        <v>775</v>
      </c>
      <c r="AT1121" s="23" t="s">
        <v>208</v>
      </c>
      <c r="AU1121" s="23" t="s">
        <v>84</v>
      </c>
      <c r="AY1121" s="23" t="s">
        <v>205</v>
      </c>
      <c r="BE1121" s="204">
        <f>IF(N1121="základní",J1121,0)</f>
        <v>0</v>
      </c>
      <c r="BF1121" s="204">
        <f>IF(N1121="snížená",J1121,0)</f>
        <v>0</v>
      </c>
      <c r="BG1121" s="204">
        <f>IF(N1121="zákl. přenesená",J1121,0)</f>
        <v>0</v>
      </c>
      <c r="BH1121" s="204">
        <f>IF(N1121="sníž. přenesená",J1121,0)</f>
        <v>0</v>
      </c>
      <c r="BI1121" s="204">
        <f>IF(N1121="nulová",J1121,0)</f>
        <v>0</v>
      </c>
      <c r="BJ1121" s="23" t="s">
        <v>24</v>
      </c>
      <c r="BK1121" s="204">
        <f>ROUND(I1121*H1121,2)</f>
        <v>0</v>
      </c>
      <c r="BL1121" s="23" t="s">
        <v>775</v>
      </c>
      <c r="BM1121" s="23" t="s">
        <v>2471</v>
      </c>
    </row>
    <row r="1122" spans="2:63" s="10" customFormat="1" ht="37.35" customHeight="1">
      <c r="B1122" s="175"/>
      <c r="C1122" s="176"/>
      <c r="D1122" s="189" t="s">
        <v>74</v>
      </c>
      <c r="E1122" s="260" t="s">
        <v>2472</v>
      </c>
      <c r="F1122" s="260" t="s">
        <v>2473</v>
      </c>
      <c r="G1122" s="176"/>
      <c r="H1122" s="176"/>
      <c r="I1122" s="179"/>
      <c r="J1122" s="261">
        <f>BK1122</f>
        <v>0</v>
      </c>
      <c r="K1122" s="176"/>
      <c r="L1122" s="181"/>
      <c r="M1122" s="182"/>
      <c r="N1122" s="183"/>
      <c r="O1122" s="183"/>
      <c r="P1122" s="184">
        <f>P1123</f>
        <v>0</v>
      </c>
      <c r="Q1122" s="183"/>
      <c r="R1122" s="184">
        <f>R1123</f>
        <v>0</v>
      </c>
      <c r="S1122" s="183"/>
      <c r="T1122" s="185">
        <f>T1123</f>
        <v>0</v>
      </c>
      <c r="AR1122" s="186" t="s">
        <v>266</v>
      </c>
      <c r="AT1122" s="187" t="s">
        <v>74</v>
      </c>
      <c r="AU1122" s="187" t="s">
        <v>75</v>
      </c>
      <c r="AY1122" s="186" t="s">
        <v>205</v>
      </c>
      <c r="BK1122" s="188">
        <f>BK1123</f>
        <v>0</v>
      </c>
    </row>
    <row r="1123" spans="2:65" s="1" customFormat="1" ht="31.5" customHeight="1">
      <c r="B1123" s="40"/>
      <c r="C1123" s="192" t="s">
        <v>2474</v>
      </c>
      <c r="D1123" s="192" t="s">
        <v>208</v>
      </c>
      <c r="E1123" s="193" t="s">
        <v>2475</v>
      </c>
      <c r="F1123" s="194" t="s">
        <v>2476</v>
      </c>
      <c r="G1123" s="195" t="s">
        <v>2477</v>
      </c>
      <c r="H1123" s="196">
        <v>640</v>
      </c>
      <c r="I1123" s="197"/>
      <c r="J1123" s="198">
        <f>ROUND(I1123*H1123,2)</f>
        <v>0</v>
      </c>
      <c r="K1123" s="194" t="s">
        <v>466</v>
      </c>
      <c r="L1123" s="60"/>
      <c r="M1123" s="199" t="s">
        <v>22</v>
      </c>
      <c r="N1123" s="200" t="s">
        <v>46</v>
      </c>
      <c r="O1123" s="201"/>
      <c r="P1123" s="202">
        <f>O1123*H1123</f>
        <v>0</v>
      </c>
      <c r="Q1123" s="202">
        <v>0</v>
      </c>
      <c r="R1123" s="202">
        <f>Q1123*H1123</f>
        <v>0</v>
      </c>
      <c r="S1123" s="202">
        <v>0</v>
      </c>
      <c r="T1123" s="203">
        <f>S1123*H1123</f>
        <v>0</v>
      </c>
      <c r="AR1123" s="23" t="s">
        <v>2478</v>
      </c>
      <c r="AT1123" s="23" t="s">
        <v>208</v>
      </c>
      <c r="AU1123" s="23" t="s">
        <v>24</v>
      </c>
      <c r="AY1123" s="23" t="s">
        <v>205</v>
      </c>
      <c r="BE1123" s="204">
        <f>IF(N1123="základní",J1123,0)</f>
        <v>0</v>
      </c>
      <c r="BF1123" s="204">
        <f>IF(N1123="snížená",J1123,0)</f>
        <v>0</v>
      </c>
      <c r="BG1123" s="204">
        <f>IF(N1123="zákl. přenesená",J1123,0)</f>
        <v>0</v>
      </c>
      <c r="BH1123" s="204">
        <f>IF(N1123="sníž. přenesená",J1123,0)</f>
        <v>0</v>
      </c>
      <c r="BI1123" s="204">
        <f>IF(N1123="nulová",J1123,0)</f>
        <v>0</v>
      </c>
      <c r="BJ1123" s="23" t="s">
        <v>24</v>
      </c>
      <c r="BK1123" s="204">
        <f>ROUND(I1123*H1123,2)</f>
        <v>0</v>
      </c>
      <c r="BL1123" s="23" t="s">
        <v>2478</v>
      </c>
      <c r="BM1123" s="23" t="s">
        <v>2479</v>
      </c>
    </row>
    <row r="1124" spans="2:12" s="1" customFormat="1" ht="6.95" customHeight="1">
      <c r="B1124" s="55"/>
      <c r="C1124" s="56"/>
      <c r="D1124" s="56"/>
      <c r="E1124" s="56"/>
      <c r="F1124" s="56"/>
      <c r="G1124" s="56"/>
      <c r="H1124" s="56"/>
      <c r="I1124" s="138"/>
      <c r="J1124" s="56"/>
      <c r="K1124" s="56"/>
      <c r="L1124" s="60"/>
    </row>
  </sheetData>
  <sheetProtection password="CC35" sheet="1" objects="1" scenarios="1" formatCells="0" formatColumns="0" formatRows="0" sort="0" autoFilter="0"/>
  <autoFilter ref="C110:K1123"/>
  <mergeCells count="9"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173</v>
      </c>
      <c r="G1" s="388" t="s">
        <v>174</v>
      </c>
      <c r="H1" s="388"/>
      <c r="I1" s="114"/>
      <c r="J1" s="113" t="s">
        <v>175</v>
      </c>
      <c r="K1" s="112" t="s">
        <v>176</v>
      </c>
      <c r="L1" s="113" t="s">
        <v>177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AT2" s="23" t="s">
        <v>106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178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Rekonstrukce a dostavba Střediska volného času</v>
      </c>
      <c r="F7" s="382"/>
      <c r="G7" s="382"/>
      <c r="H7" s="382"/>
      <c r="I7" s="116"/>
      <c r="J7" s="28"/>
      <c r="K7" s="30"/>
    </row>
    <row r="8" spans="2:11" s="1" customFormat="1" ht="13.5">
      <c r="B8" s="40"/>
      <c r="C8" s="41"/>
      <c r="D8" s="36" t="s">
        <v>179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2480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7. 1. 2017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50" t="s">
        <v>22</v>
      </c>
      <c r="F24" s="350"/>
      <c r="G24" s="350"/>
      <c r="H24" s="35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181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Rekonstrukce a dostavba Střediska volného času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179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 xml:space="preserve">TRUTNOV 07 - SO 02-Dětské hřiště 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Trutnov Na Nivách 568</v>
      </c>
      <c r="G49" s="41"/>
      <c r="H49" s="41"/>
      <c r="I49" s="118" t="s">
        <v>27</v>
      </c>
      <c r="J49" s="119" t="str">
        <f>IF(J12="","",J12)</f>
        <v>7. 1. 2017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Město Trutnov</v>
      </c>
      <c r="G51" s="41"/>
      <c r="H51" s="41"/>
      <c r="I51" s="118" t="s">
        <v>37</v>
      </c>
      <c r="J51" s="34" t="str">
        <f>E21</f>
        <v>JIKA CZ 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182</v>
      </c>
      <c r="D54" s="131"/>
      <c r="E54" s="131"/>
      <c r="F54" s="131"/>
      <c r="G54" s="131"/>
      <c r="H54" s="131"/>
      <c r="I54" s="144"/>
      <c r="J54" s="145" t="s">
        <v>183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184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185</v>
      </c>
    </row>
    <row r="57" spans="2:11" s="7" customFormat="1" ht="24.95" customHeight="1">
      <c r="B57" s="148"/>
      <c r="C57" s="149"/>
      <c r="D57" s="150" t="s">
        <v>428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2481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188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85" t="str">
        <f>E7</f>
        <v>Rekonstrukce a dostavba Střediska volného času</v>
      </c>
      <c r="F68" s="386"/>
      <c r="G68" s="386"/>
      <c r="H68" s="386"/>
      <c r="I68" s="162"/>
      <c r="J68" s="62"/>
      <c r="K68" s="62"/>
      <c r="L68" s="60"/>
    </row>
    <row r="69" spans="2:12" s="1" customFormat="1" ht="14.45" customHeight="1">
      <c r="B69" s="40"/>
      <c r="C69" s="64" t="s">
        <v>179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61" t="str">
        <f>E9</f>
        <v xml:space="preserve">TRUTNOV 07 - SO 02-Dětské hřiště </v>
      </c>
      <c r="F70" s="387"/>
      <c r="G70" s="387"/>
      <c r="H70" s="38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Trutnov Na Nivách 568</v>
      </c>
      <c r="G72" s="62"/>
      <c r="H72" s="62"/>
      <c r="I72" s="164" t="s">
        <v>27</v>
      </c>
      <c r="J72" s="72" t="str">
        <f>IF(J12="","",J12)</f>
        <v>7. 1. 2017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31</v>
      </c>
      <c r="D74" s="62"/>
      <c r="E74" s="62"/>
      <c r="F74" s="163" t="str">
        <f>E15</f>
        <v>Město Trutnov</v>
      </c>
      <c r="G74" s="62"/>
      <c r="H74" s="62"/>
      <c r="I74" s="164" t="s">
        <v>37</v>
      </c>
      <c r="J74" s="163" t="str">
        <f>E21</f>
        <v>JIKA CZ 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189</v>
      </c>
      <c r="D77" s="167" t="s">
        <v>60</v>
      </c>
      <c r="E77" s="167" t="s">
        <v>56</v>
      </c>
      <c r="F77" s="167" t="s">
        <v>190</v>
      </c>
      <c r="G77" s="167" t="s">
        <v>191</v>
      </c>
      <c r="H77" s="167" t="s">
        <v>192</v>
      </c>
      <c r="I77" s="168" t="s">
        <v>193</v>
      </c>
      <c r="J77" s="167" t="s">
        <v>183</v>
      </c>
      <c r="K77" s="169" t="s">
        <v>194</v>
      </c>
      <c r="L77" s="170"/>
      <c r="M77" s="80" t="s">
        <v>195</v>
      </c>
      <c r="N77" s="81" t="s">
        <v>45</v>
      </c>
      <c r="O77" s="81" t="s">
        <v>196</v>
      </c>
      <c r="P77" s="81" t="s">
        <v>197</v>
      </c>
      <c r="Q77" s="81" t="s">
        <v>198</v>
      </c>
      <c r="R77" s="81" t="s">
        <v>199</v>
      </c>
      <c r="S77" s="81" t="s">
        <v>200</v>
      </c>
      <c r="T77" s="82" t="s">
        <v>201</v>
      </c>
    </row>
    <row r="78" spans="2:63" s="1" customFormat="1" ht="29.25" customHeight="1">
      <c r="B78" s="40"/>
      <c r="C78" s="86" t="s">
        <v>184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0.4772</v>
      </c>
      <c r="S78" s="84"/>
      <c r="T78" s="173">
        <f>T79</f>
        <v>0</v>
      </c>
      <c r="AT78" s="23" t="s">
        <v>74</v>
      </c>
      <c r="AU78" s="23" t="s">
        <v>185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224</v>
      </c>
      <c r="F79" s="178" t="s">
        <v>461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0.4772</v>
      </c>
      <c r="S79" s="183"/>
      <c r="T79" s="185">
        <f>T80</f>
        <v>0</v>
      </c>
      <c r="AR79" s="186" t="s">
        <v>24</v>
      </c>
      <c r="AT79" s="187" t="s">
        <v>74</v>
      </c>
      <c r="AU79" s="187" t="s">
        <v>75</v>
      </c>
      <c r="AY79" s="186" t="s">
        <v>205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271</v>
      </c>
      <c r="F80" s="190" t="s">
        <v>2482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0.4772</v>
      </c>
      <c r="S80" s="183"/>
      <c r="T80" s="185">
        <f>T81</f>
        <v>0</v>
      </c>
      <c r="AR80" s="186" t="s">
        <v>24</v>
      </c>
      <c r="AT80" s="187" t="s">
        <v>74</v>
      </c>
      <c r="AU80" s="187" t="s">
        <v>24</v>
      </c>
      <c r="AY80" s="186" t="s">
        <v>205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208</v>
      </c>
      <c r="E81" s="193" t="s">
        <v>2483</v>
      </c>
      <c r="F81" s="194" t="s">
        <v>2484</v>
      </c>
      <c r="G81" s="195" t="s">
        <v>211</v>
      </c>
      <c r="H81" s="196">
        <v>1</v>
      </c>
      <c r="I81" s="197"/>
      <c r="J81" s="198">
        <f>ROUND(I81*H81,2)</f>
        <v>0</v>
      </c>
      <c r="K81" s="194" t="s">
        <v>466</v>
      </c>
      <c r="L81" s="60"/>
      <c r="M81" s="199" t="s">
        <v>22</v>
      </c>
      <c r="N81" s="200" t="s">
        <v>46</v>
      </c>
      <c r="O81" s="201"/>
      <c r="P81" s="202">
        <f>O81*H81</f>
        <v>0</v>
      </c>
      <c r="Q81" s="202">
        <v>0.4772</v>
      </c>
      <c r="R81" s="202">
        <f>Q81*H81</f>
        <v>0.4772</v>
      </c>
      <c r="S81" s="202">
        <v>0</v>
      </c>
      <c r="T81" s="203">
        <f>S81*H81</f>
        <v>0</v>
      </c>
      <c r="AR81" s="23" t="s">
        <v>266</v>
      </c>
      <c r="AT81" s="23" t="s">
        <v>208</v>
      </c>
      <c r="AU81" s="23" t="s">
        <v>84</v>
      </c>
      <c r="AY81" s="23" t="s">
        <v>205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24</v>
      </c>
      <c r="BK81" s="204">
        <f>ROUND(I81*H81,2)</f>
        <v>0</v>
      </c>
      <c r="BL81" s="23" t="s">
        <v>266</v>
      </c>
      <c r="BM81" s="23" t="s">
        <v>2485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2017-07-26T03:59:09Z</dcterms:created>
  <dcterms:modified xsi:type="dcterms:W3CDTF">2017-07-26T03:59:54Z</dcterms:modified>
  <cp:category/>
  <cp:version/>
  <cp:contentType/>
  <cp:contentStatus/>
</cp:coreProperties>
</file>