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0 - Vedlejší a ostatní ..." sheetId="2" r:id="rId2"/>
    <sheet name="001 - SO 01 - Skladovací ..." sheetId="3" r:id="rId3"/>
    <sheet name="002 - SO 02 - Zpevněná pl..." sheetId="4" r:id="rId4"/>
    <sheet name="003 - SO 03 - Oplocení" sheetId="5" r:id="rId5"/>
    <sheet name="004 - Rozšíření kamerovéh..." sheetId="6" r:id="rId6"/>
    <sheet name="005 - Elektroinstalace" sheetId="7" r:id="rId7"/>
    <sheet name="Pokyny pro vyplnění" sheetId="8" r:id="rId8"/>
  </sheets>
  <definedNames>
    <definedName name="_xlnm.Print_Area" localSheetId="0">'Rekapitulace stavby'!$D$4:$AO$33,'Rekapitulace stavby'!$C$39:$AQ$58</definedName>
    <definedName name="_xlnm.Print_Titles" localSheetId="0">'Rekapitulace stavby'!$49:$49</definedName>
    <definedName name="_xlnm._FilterDatabase" localSheetId="1" hidden="1">'000 - Vedlejší a ostatní ...'!$C$78:$K$84</definedName>
    <definedName name="_xlnm.Print_Area" localSheetId="1">'000 - Vedlejší a ostatní ...'!$C$4:$J$36,'000 - Vedlejší a ostatní ...'!$C$42:$J$60,'000 - Vedlejší a ostatní ...'!$C$66:$K$84</definedName>
    <definedName name="_xlnm.Print_Titles" localSheetId="1">'000 - Vedlejší a ostatní ...'!$78:$78</definedName>
    <definedName name="_xlnm._FilterDatabase" localSheetId="2" hidden="1">'001 - SO 01 - Skladovací ...'!$C$93:$K$368</definedName>
    <definedName name="_xlnm.Print_Area" localSheetId="2">'001 - SO 01 - Skladovací ...'!$C$4:$J$36,'001 - SO 01 - Skladovací ...'!$C$42:$J$75,'001 - SO 01 - Skladovací ...'!$C$81:$K$368</definedName>
    <definedName name="_xlnm.Print_Titles" localSheetId="2">'001 - SO 01 - Skladovací ...'!$93:$93</definedName>
    <definedName name="_xlnm._FilterDatabase" localSheetId="3" hidden="1">'002 - SO 02 - Zpevněná pl...'!$C$83:$K$230</definedName>
    <definedName name="_xlnm.Print_Area" localSheetId="3">'002 - SO 02 - Zpevněná pl...'!$C$4:$J$36,'002 - SO 02 - Zpevněná pl...'!$C$42:$J$65,'002 - SO 02 - Zpevněná pl...'!$C$71:$K$230</definedName>
    <definedName name="_xlnm.Print_Titles" localSheetId="3">'002 - SO 02 - Zpevněná pl...'!$83:$83</definedName>
    <definedName name="_xlnm._FilterDatabase" localSheetId="4" hidden="1">'003 - SO 03 - Oplocení'!$C$81:$K$122</definedName>
    <definedName name="_xlnm.Print_Area" localSheetId="4">'003 - SO 03 - Oplocení'!$C$4:$J$36,'003 - SO 03 - Oplocení'!$C$42:$J$63,'003 - SO 03 - Oplocení'!$C$69:$K$122</definedName>
    <definedName name="_xlnm.Print_Titles" localSheetId="4">'003 - SO 03 - Oplocení'!$81:$81</definedName>
    <definedName name="_xlnm._FilterDatabase" localSheetId="5" hidden="1">'004 - Rozšíření kamerovéh...'!$C$77:$K$109</definedName>
    <definedName name="_xlnm.Print_Area" localSheetId="5">'004 - Rozšíření kamerovéh...'!$C$4:$J$36,'004 - Rozšíření kamerovéh...'!$C$42:$J$59,'004 - Rozšíření kamerovéh...'!$C$65:$K$109</definedName>
    <definedName name="_xlnm.Print_Titles" localSheetId="5">'004 - Rozšíření kamerovéh...'!$77:$77</definedName>
    <definedName name="_xlnm._FilterDatabase" localSheetId="6" hidden="1">'005 - Elektroinstalace'!$C$80:$K$203</definedName>
    <definedName name="_xlnm.Print_Area" localSheetId="6">'005 - Elektroinstalace'!$C$4:$J$36,'005 - Elektroinstalace'!$C$42:$J$62,'005 - Elektroinstalace'!$C$68:$K$203</definedName>
    <definedName name="_xlnm.Print_Titles" localSheetId="6">'005 - Elektroinstalace'!$80:$80</definedName>
    <definedName name="_xlnm.Print_Area" localSheetId="7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7"/>
  <c r="AX57"/>
  <c i="7"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1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60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T92"/>
  <c r="R93"/>
  <c r="R92"/>
  <c r="P93"/>
  <c r="P92"/>
  <c r="BK93"/>
  <c r="BK92"/>
  <c r="J92"/>
  <c r="J93"/>
  <c r="BE93"/>
  <c r="J59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57"/>
  <c i="7" r="BH84"/>
  <c r="F33"/>
  <c i="1" r="BC57"/>
  <c i="7" r="BG84"/>
  <c r="F32"/>
  <c i="1" r="BB57"/>
  <c i="7" r="BF84"/>
  <c r="J31"/>
  <c i="1" r="AW57"/>
  <c i="7" r="F31"/>
  <c i="1" r="BA57"/>
  <c i="7" r="T84"/>
  <c r="T83"/>
  <c r="T82"/>
  <c r="T81"/>
  <c r="R84"/>
  <c r="R83"/>
  <c r="R82"/>
  <c r="R81"/>
  <c r="P84"/>
  <c r="P83"/>
  <c r="P82"/>
  <c r="P81"/>
  <c i="1" r="AU57"/>
  <c i="7" r="BK84"/>
  <c r="BK83"/>
  <c r="J83"/>
  <c r="BK82"/>
  <c r="J82"/>
  <c r="BK81"/>
  <c r="J81"/>
  <c r="J56"/>
  <c r="J27"/>
  <c i="1" r="AG57"/>
  <c i="7" r="J84"/>
  <c r="BE84"/>
  <c r="J30"/>
  <c i="1" r="AV57"/>
  <c i="7" r="F30"/>
  <c i="1" r="AZ57"/>
  <c i="7" r="J58"/>
  <c r="J57"/>
  <c r="F75"/>
  <c r="E73"/>
  <c r="F49"/>
  <c r="E47"/>
  <c r="J36"/>
  <c r="J21"/>
  <c r="E21"/>
  <c r="J77"/>
  <c r="J51"/>
  <c r="J20"/>
  <c r="J18"/>
  <c r="E18"/>
  <c r="F78"/>
  <c r="F52"/>
  <c r="J17"/>
  <c r="J15"/>
  <c r="E15"/>
  <c r="F77"/>
  <c r="F51"/>
  <c r="J14"/>
  <c r="J12"/>
  <c r="J75"/>
  <c r="J49"/>
  <c r="E7"/>
  <c r="E71"/>
  <c r="E45"/>
  <c i="1" r="AY56"/>
  <c r="AX56"/>
  <c i="6"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F34"/>
  <c i="1" r="BD56"/>
  <c i="6" r="BH81"/>
  <c r="F33"/>
  <c i="1" r="BC56"/>
  <c i="6" r="BG81"/>
  <c r="F32"/>
  <c i="1" r="BB56"/>
  <c i="6" r="BF81"/>
  <c r="J31"/>
  <c i="1" r="AW56"/>
  <c i="6" r="F31"/>
  <c i="1" r="BA56"/>
  <c i="6" r="T81"/>
  <c r="T80"/>
  <c r="T79"/>
  <c r="T78"/>
  <c r="R81"/>
  <c r="R80"/>
  <c r="R79"/>
  <c r="R78"/>
  <c r="P81"/>
  <c r="P80"/>
  <c r="P79"/>
  <c r="P78"/>
  <c i="1" r="AU56"/>
  <c i="6" r="BK81"/>
  <c r="BK80"/>
  <c r="J80"/>
  <c r="BK79"/>
  <c r="J79"/>
  <c r="BK78"/>
  <c r="J78"/>
  <c r="J56"/>
  <c r="J27"/>
  <c i="1" r="AG56"/>
  <c i="6" r="J81"/>
  <c r="BE81"/>
  <c r="J30"/>
  <c i="1" r="AV56"/>
  <c i="6" r="F30"/>
  <c i="1" r="AZ56"/>
  <c i="6" r="J58"/>
  <c r="J57"/>
  <c r="F72"/>
  <c r="E70"/>
  <c r="F49"/>
  <c r="E47"/>
  <c r="J36"/>
  <c r="J21"/>
  <c r="E21"/>
  <c r="J74"/>
  <c r="J51"/>
  <c r="J20"/>
  <c r="J18"/>
  <c r="E18"/>
  <c r="F75"/>
  <c r="F52"/>
  <c r="J17"/>
  <c r="J15"/>
  <c r="E15"/>
  <c r="F74"/>
  <c r="F51"/>
  <c r="J14"/>
  <c r="J12"/>
  <c r="J72"/>
  <c r="J49"/>
  <c r="E7"/>
  <c r="E68"/>
  <c r="E45"/>
  <c i="1" r="AY55"/>
  <c r="AX55"/>
  <c i="5" r="BI122"/>
  <c r="BH122"/>
  <c r="BG122"/>
  <c r="BF122"/>
  <c r="T122"/>
  <c r="T121"/>
  <c r="R122"/>
  <c r="R121"/>
  <c r="P122"/>
  <c r="P121"/>
  <c r="BK122"/>
  <c r="BK121"/>
  <c r="J121"/>
  <c r="J122"/>
  <c r="BE122"/>
  <c r="J62"/>
  <c r="BI120"/>
  <c r="BH120"/>
  <c r="BG120"/>
  <c r="BF120"/>
  <c r="T120"/>
  <c r="T119"/>
  <c r="R120"/>
  <c r="R119"/>
  <c r="P120"/>
  <c r="P119"/>
  <c r="BK120"/>
  <c r="BK119"/>
  <c r="J119"/>
  <c r="J120"/>
  <c r="BE120"/>
  <c r="J61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60"/>
  <c r="BI99"/>
  <c r="BH99"/>
  <c r="BG99"/>
  <c r="BF99"/>
  <c r="T99"/>
  <c r="T98"/>
  <c r="R99"/>
  <c r="R98"/>
  <c r="P99"/>
  <c r="P98"/>
  <c r="BK99"/>
  <c r="BK98"/>
  <c r="J98"/>
  <c r="J99"/>
  <c r="BE99"/>
  <c r="J59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5"/>
  <c r="F34"/>
  <c i="1" r="BD55"/>
  <c i="5" r="BH85"/>
  <c r="F33"/>
  <c i="1" r="BC55"/>
  <c i="5" r="BG85"/>
  <c r="F32"/>
  <c i="1" r="BB55"/>
  <c i="5" r="BF85"/>
  <c r="J31"/>
  <c i="1" r="AW55"/>
  <c i="5" r="F31"/>
  <c i="1" r="BA55"/>
  <c i="5" r="T85"/>
  <c r="T84"/>
  <c r="T83"/>
  <c r="T82"/>
  <c r="R85"/>
  <c r="R84"/>
  <c r="R83"/>
  <c r="R82"/>
  <c r="P85"/>
  <c r="P84"/>
  <c r="P83"/>
  <c r="P82"/>
  <c i="1" r="AU55"/>
  <c i="5" r="BK85"/>
  <c r="BK84"/>
  <c r="J84"/>
  <c r="BK83"/>
  <c r="J83"/>
  <c r="BK82"/>
  <c r="J82"/>
  <c r="J56"/>
  <c r="J27"/>
  <c i="1" r="AG55"/>
  <c i="5" r="J85"/>
  <c r="BE85"/>
  <c r="J30"/>
  <c i="1" r="AV55"/>
  <c i="5" r="F30"/>
  <c i="1" r="AZ55"/>
  <c i="5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54"/>
  <c r="AX54"/>
  <c i="4" r="BI230"/>
  <c r="BH230"/>
  <c r="BG230"/>
  <c r="BF230"/>
  <c r="T230"/>
  <c r="T229"/>
  <c r="R230"/>
  <c r="R229"/>
  <c r="P230"/>
  <c r="P229"/>
  <c r="BK230"/>
  <c r="BK229"/>
  <c r="J229"/>
  <c r="J230"/>
  <c r="BE230"/>
  <c r="J64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3"/>
  <c r="BH223"/>
  <c r="BG223"/>
  <c r="BF223"/>
  <c r="T223"/>
  <c r="R223"/>
  <c r="P223"/>
  <c r="BK223"/>
  <c r="J223"/>
  <c r="BE223"/>
  <c r="BI222"/>
  <c r="BH222"/>
  <c r="BG222"/>
  <c r="BF222"/>
  <c r="T222"/>
  <c r="T221"/>
  <c r="R222"/>
  <c r="R221"/>
  <c r="P222"/>
  <c r="P221"/>
  <c r="BK222"/>
  <c r="BK221"/>
  <c r="J221"/>
  <c r="J222"/>
  <c r="BE222"/>
  <c r="J63"/>
  <c r="BI212"/>
  <c r="BH212"/>
  <c r="BG212"/>
  <c r="BF212"/>
  <c r="T212"/>
  <c r="R212"/>
  <c r="P212"/>
  <c r="BK212"/>
  <c r="J212"/>
  <c r="BE212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8"/>
  <c r="BH198"/>
  <c r="BG198"/>
  <c r="BF198"/>
  <c r="T198"/>
  <c r="T197"/>
  <c r="R198"/>
  <c r="R197"/>
  <c r="P198"/>
  <c r="P197"/>
  <c r="BK198"/>
  <c r="BK197"/>
  <c r="J197"/>
  <c r="J198"/>
  <c r="BE198"/>
  <c r="J62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6"/>
  <c r="BH186"/>
  <c r="BG186"/>
  <c r="BF186"/>
  <c r="T186"/>
  <c r="T185"/>
  <c r="R186"/>
  <c r="R185"/>
  <c r="P186"/>
  <c r="P185"/>
  <c r="BK186"/>
  <c r="BK185"/>
  <c r="J185"/>
  <c r="J186"/>
  <c r="BE186"/>
  <c r="J61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2"/>
  <c r="BH152"/>
  <c r="BG152"/>
  <c r="BF152"/>
  <c r="T152"/>
  <c r="T151"/>
  <c r="R152"/>
  <c r="R151"/>
  <c r="P152"/>
  <c r="P151"/>
  <c r="BK152"/>
  <c r="BK151"/>
  <c r="J151"/>
  <c r="J152"/>
  <c r="BE152"/>
  <c r="J60"/>
  <c r="BI145"/>
  <c r="BH145"/>
  <c r="BG145"/>
  <c r="BF145"/>
  <c r="T145"/>
  <c r="R145"/>
  <c r="P145"/>
  <c r="BK145"/>
  <c r="J145"/>
  <c r="BE145"/>
  <c r="BI141"/>
  <c r="BH141"/>
  <c r="BG141"/>
  <c r="BF141"/>
  <c r="T141"/>
  <c r="T140"/>
  <c r="R141"/>
  <c r="R140"/>
  <c r="P141"/>
  <c r="P140"/>
  <c r="BK141"/>
  <c r="BK140"/>
  <c r="J140"/>
  <c r="J141"/>
  <c r="BE141"/>
  <c r="J59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6"/>
  <c r="BH96"/>
  <c r="BG96"/>
  <c r="BF96"/>
  <c r="T96"/>
  <c r="R96"/>
  <c r="P96"/>
  <c r="BK96"/>
  <c r="J96"/>
  <c r="BE96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F34"/>
  <c i="1" r="BD54"/>
  <c i="4" r="BH87"/>
  <c r="F33"/>
  <c i="1" r="BC54"/>
  <c i="4" r="BG87"/>
  <c r="F32"/>
  <c i="1" r="BB54"/>
  <c i="4" r="BF87"/>
  <c r="J31"/>
  <c i="1" r="AW54"/>
  <c i="4" r="F31"/>
  <c i="1" r="BA54"/>
  <c i="4" r="T87"/>
  <c r="T86"/>
  <c r="T85"/>
  <c r="T84"/>
  <c r="R87"/>
  <c r="R86"/>
  <c r="R85"/>
  <c r="R84"/>
  <c r="P87"/>
  <c r="P86"/>
  <c r="P85"/>
  <c r="P84"/>
  <c i="1" r="AU54"/>
  <c i="4" r="BK87"/>
  <c r="BK86"/>
  <c r="J86"/>
  <c r="BK85"/>
  <c r="J85"/>
  <c r="BK84"/>
  <c r="J84"/>
  <c r="J56"/>
  <c r="J27"/>
  <c i="1" r="AG54"/>
  <c i="4" r="J87"/>
  <c r="BE87"/>
  <c r="J30"/>
  <c i="1" r="AV54"/>
  <c i="4" r="F30"/>
  <c i="1" r="AZ54"/>
  <c i="4" r="J58"/>
  <c r="J57"/>
  <c r="J80"/>
  <c r="F80"/>
  <c r="F78"/>
  <c r="E76"/>
  <c r="J51"/>
  <c r="F51"/>
  <c r="F49"/>
  <c r="E47"/>
  <c r="J36"/>
  <c r="J18"/>
  <c r="E18"/>
  <c r="F81"/>
  <c r="F52"/>
  <c r="J17"/>
  <c r="J12"/>
  <c r="J78"/>
  <c r="J49"/>
  <c r="E7"/>
  <c r="E74"/>
  <c r="E45"/>
  <c i="1" r="AY53"/>
  <c r="AX53"/>
  <c i="3" r="BI367"/>
  <c r="BH367"/>
  <c r="BG367"/>
  <c r="BF367"/>
  <c r="T367"/>
  <c r="R367"/>
  <c r="P367"/>
  <c r="BK367"/>
  <c r="J367"/>
  <c r="BE367"/>
  <c r="BI365"/>
  <c r="BH365"/>
  <c r="BG365"/>
  <c r="BF365"/>
  <c r="T365"/>
  <c r="T364"/>
  <c r="R365"/>
  <c r="R364"/>
  <c r="P365"/>
  <c r="P364"/>
  <c r="BK365"/>
  <c r="BK364"/>
  <c r="J364"/>
  <c r="J365"/>
  <c r="BE365"/>
  <c r="J74"/>
  <c r="BI363"/>
  <c r="BH363"/>
  <c r="BG363"/>
  <c r="BF363"/>
  <c r="T363"/>
  <c r="R363"/>
  <c r="P363"/>
  <c r="BK363"/>
  <c r="J363"/>
  <c r="BE363"/>
  <c r="BI361"/>
  <c r="BH361"/>
  <c r="BG361"/>
  <c r="BF361"/>
  <c r="T361"/>
  <c r="R361"/>
  <c r="P361"/>
  <c r="BK361"/>
  <c r="J361"/>
  <c r="BE361"/>
  <c r="BI349"/>
  <c r="BH349"/>
  <c r="BG349"/>
  <c r="BF349"/>
  <c r="T349"/>
  <c r="R349"/>
  <c r="P349"/>
  <c r="BK349"/>
  <c r="J349"/>
  <c r="BE349"/>
  <c r="BI347"/>
  <c r="BH347"/>
  <c r="BG347"/>
  <c r="BF347"/>
  <c r="T347"/>
  <c r="T346"/>
  <c r="R347"/>
  <c r="R346"/>
  <c r="P347"/>
  <c r="P346"/>
  <c r="BK347"/>
  <c r="BK346"/>
  <c r="J346"/>
  <c r="J347"/>
  <c r="BE347"/>
  <c r="J73"/>
  <c r="BI345"/>
  <c r="BH345"/>
  <c r="BG345"/>
  <c r="BF345"/>
  <c r="T345"/>
  <c r="R345"/>
  <c r="P345"/>
  <c r="BK345"/>
  <c r="J345"/>
  <c r="BE345"/>
  <c r="BI343"/>
  <c r="BH343"/>
  <c r="BG343"/>
  <c r="BF343"/>
  <c r="T343"/>
  <c r="R343"/>
  <c r="P343"/>
  <c r="BK343"/>
  <c r="J343"/>
  <c r="BE343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6"/>
  <c r="BH336"/>
  <c r="BG336"/>
  <c r="BF336"/>
  <c r="T336"/>
  <c r="R336"/>
  <c r="P336"/>
  <c r="BK336"/>
  <c r="J336"/>
  <c r="BE336"/>
  <c r="BI333"/>
  <c r="BH333"/>
  <c r="BG333"/>
  <c r="BF333"/>
  <c r="T333"/>
  <c r="R333"/>
  <c r="P333"/>
  <c r="BK333"/>
  <c r="J333"/>
  <c r="BE333"/>
  <c r="BI329"/>
  <c r="BH329"/>
  <c r="BG329"/>
  <c r="BF329"/>
  <c r="T329"/>
  <c r="T328"/>
  <c r="R329"/>
  <c r="R328"/>
  <c r="P329"/>
  <c r="P328"/>
  <c r="BK329"/>
  <c r="BK328"/>
  <c r="J328"/>
  <c r="J329"/>
  <c r="BE329"/>
  <c r="J72"/>
  <c r="BI327"/>
  <c r="BH327"/>
  <c r="BG327"/>
  <c r="BF327"/>
  <c r="T327"/>
  <c r="R327"/>
  <c r="P327"/>
  <c r="BK327"/>
  <c r="J327"/>
  <c r="BE327"/>
  <c r="BI326"/>
  <c r="BH326"/>
  <c r="BG326"/>
  <c r="BF326"/>
  <c r="T326"/>
  <c r="R326"/>
  <c r="P326"/>
  <c r="BK326"/>
  <c r="J326"/>
  <c r="BE326"/>
  <c r="BI325"/>
  <c r="BH325"/>
  <c r="BG325"/>
  <c r="BF325"/>
  <c r="T325"/>
  <c r="R325"/>
  <c r="P325"/>
  <c r="BK325"/>
  <c r="J325"/>
  <c r="BE325"/>
  <c r="BI323"/>
  <c r="BH323"/>
  <c r="BG323"/>
  <c r="BF323"/>
  <c r="T323"/>
  <c r="T322"/>
  <c r="R323"/>
  <c r="R322"/>
  <c r="P323"/>
  <c r="P322"/>
  <c r="BK323"/>
  <c r="BK322"/>
  <c r="J322"/>
  <c r="J323"/>
  <c r="BE323"/>
  <c r="J71"/>
  <c r="BI321"/>
  <c r="BH321"/>
  <c r="BG321"/>
  <c r="BF321"/>
  <c r="T321"/>
  <c r="R321"/>
  <c r="P321"/>
  <c r="BK321"/>
  <c r="J321"/>
  <c r="BE321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8"/>
  <c r="BH318"/>
  <c r="BG318"/>
  <c r="BF318"/>
  <c r="T318"/>
  <c r="T317"/>
  <c r="R318"/>
  <c r="R317"/>
  <c r="P318"/>
  <c r="P317"/>
  <c r="BK318"/>
  <c r="BK317"/>
  <c r="J317"/>
  <c r="J318"/>
  <c r="BE318"/>
  <c r="J70"/>
  <c r="BI316"/>
  <c r="BH316"/>
  <c r="BG316"/>
  <c r="BF316"/>
  <c r="T316"/>
  <c r="R316"/>
  <c r="P316"/>
  <c r="BK316"/>
  <c r="J316"/>
  <c r="BE316"/>
  <c r="BI314"/>
  <c r="BH314"/>
  <c r="BG314"/>
  <c r="BF314"/>
  <c r="T314"/>
  <c r="R314"/>
  <c r="P314"/>
  <c r="BK314"/>
  <c r="J314"/>
  <c r="BE314"/>
  <c r="BI312"/>
  <c r="BH312"/>
  <c r="BG312"/>
  <c r="BF312"/>
  <c r="T312"/>
  <c r="R312"/>
  <c r="P312"/>
  <c r="BK312"/>
  <c r="J312"/>
  <c r="BE312"/>
  <c r="BI310"/>
  <c r="BH310"/>
  <c r="BG310"/>
  <c r="BF310"/>
  <c r="T310"/>
  <c r="R310"/>
  <c r="P310"/>
  <c r="BK310"/>
  <c r="J310"/>
  <c r="BE310"/>
  <c r="BI300"/>
  <c r="BH300"/>
  <c r="BG300"/>
  <c r="BF300"/>
  <c r="T300"/>
  <c r="T299"/>
  <c r="T298"/>
  <c r="R300"/>
  <c r="R299"/>
  <c r="R298"/>
  <c r="P300"/>
  <c r="P299"/>
  <c r="P298"/>
  <c r="BK300"/>
  <c r="BK299"/>
  <c r="J299"/>
  <c r="BK298"/>
  <c r="J298"/>
  <c r="J300"/>
  <c r="BE300"/>
  <c r="J69"/>
  <c r="J68"/>
  <c r="BI297"/>
  <c r="BH297"/>
  <c r="BG297"/>
  <c r="BF297"/>
  <c r="T297"/>
  <c r="T296"/>
  <c r="R297"/>
  <c r="R296"/>
  <c r="P297"/>
  <c r="P296"/>
  <c r="BK297"/>
  <c r="BK296"/>
  <c r="J296"/>
  <c r="J297"/>
  <c r="BE297"/>
  <c r="J67"/>
  <c r="BI294"/>
  <c r="BH294"/>
  <c r="BG294"/>
  <c r="BF294"/>
  <c r="T294"/>
  <c r="R294"/>
  <c r="P294"/>
  <c r="BK294"/>
  <c r="J294"/>
  <c r="BE294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88"/>
  <c r="BH288"/>
  <c r="BG288"/>
  <c r="BF288"/>
  <c r="T288"/>
  <c r="R288"/>
  <c r="P288"/>
  <c r="BK288"/>
  <c r="J288"/>
  <c r="BE288"/>
  <c r="BI287"/>
  <c r="BH287"/>
  <c r="BG287"/>
  <c r="BF287"/>
  <c r="T287"/>
  <c r="T286"/>
  <c r="R287"/>
  <c r="R286"/>
  <c r="P287"/>
  <c r="P286"/>
  <c r="BK287"/>
  <c r="BK286"/>
  <c r="J286"/>
  <c r="J287"/>
  <c r="BE287"/>
  <c r="J66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76"/>
  <c r="BH276"/>
  <c r="BG276"/>
  <c r="BF276"/>
  <c r="T276"/>
  <c r="R276"/>
  <c r="P276"/>
  <c r="BK276"/>
  <c r="J276"/>
  <c r="BE276"/>
  <c r="BI272"/>
  <c r="BH272"/>
  <c r="BG272"/>
  <c r="BF272"/>
  <c r="T272"/>
  <c r="R272"/>
  <c r="P272"/>
  <c r="BK272"/>
  <c r="J272"/>
  <c r="BE272"/>
  <c r="BI262"/>
  <c r="BH262"/>
  <c r="BG262"/>
  <c r="BF262"/>
  <c r="T262"/>
  <c r="T261"/>
  <c r="R262"/>
  <c r="R261"/>
  <c r="P262"/>
  <c r="P261"/>
  <c r="BK262"/>
  <c r="BK261"/>
  <c r="J261"/>
  <c r="J262"/>
  <c r="BE262"/>
  <c r="J65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5"/>
  <c r="BH255"/>
  <c r="BG255"/>
  <c r="BF255"/>
  <c r="T255"/>
  <c r="T254"/>
  <c r="R255"/>
  <c r="R254"/>
  <c r="P255"/>
  <c r="P254"/>
  <c r="BK255"/>
  <c r="BK254"/>
  <c r="J254"/>
  <c r="J255"/>
  <c r="BE255"/>
  <c r="J64"/>
  <c r="BI242"/>
  <c r="BH242"/>
  <c r="BG242"/>
  <c r="BF242"/>
  <c r="T242"/>
  <c r="R242"/>
  <c r="P242"/>
  <c r="BK242"/>
  <c r="J242"/>
  <c r="BE242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27"/>
  <c r="BH227"/>
  <c r="BG227"/>
  <c r="BF227"/>
  <c r="T227"/>
  <c r="T226"/>
  <c r="R227"/>
  <c r="R226"/>
  <c r="P227"/>
  <c r="P226"/>
  <c r="BK227"/>
  <c r="BK226"/>
  <c r="J226"/>
  <c r="J227"/>
  <c r="BE227"/>
  <c r="J63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T213"/>
  <c r="R214"/>
  <c r="R213"/>
  <c r="P214"/>
  <c r="P213"/>
  <c r="BK214"/>
  <c r="BK213"/>
  <c r="J213"/>
  <c r="J214"/>
  <c r="BE214"/>
  <c r="J62"/>
  <c r="BI209"/>
  <c r="BH209"/>
  <c r="BG209"/>
  <c r="BF209"/>
  <c r="T209"/>
  <c r="R209"/>
  <c r="P209"/>
  <c r="BK209"/>
  <c r="J209"/>
  <c r="BE209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0"/>
  <c r="BH200"/>
  <c r="BG200"/>
  <c r="BF200"/>
  <c r="T200"/>
  <c r="R200"/>
  <c r="P200"/>
  <c r="BK200"/>
  <c r="J200"/>
  <c r="BE200"/>
  <c r="BI196"/>
  <c r="BH196"/>
  <c r="BG196"/>
  <c r="BF196"/>
  <c r="T196"/>
  <c r="T195"/>
  <c r="R196"/>
  <c r="R195"/>
  <c r="P196"/>
  <c r="P195"/>
  <c r="BK196"/>
  <c r="BK195"/>
  <c r="J195"/>
  <c r="J196"/>
  <c r="BE196"/>
  <c r="J61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T182"/>
  <c r="R183"/>
  <c r="R182"/>
  <c r="P183"/>
  <c r="P182"/>
  <c r="BK183"/>
  <c r="BK182"/>
  <c r="J182"/>
  <c r="J183"/>
  <c r="BE183"/>
  <c r="J60"/>
  <c r="BI181"/>
  <c r="BH181"/>
  <c r="BG181"/>
  <c r="BF181"/>
  <c r="T181"/>
  <c r="R181"/>
  <c r="P181"/>
  <c r="BK181"/>
  <c r="J181"/>
  <c r="BE181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63"/>
  <c r="BH163"/>
  <c r="BG163"/>
  <c r="BF163"/>
  <c r="T163"/>
  <c r="R163"/>
  <c r="P163"/>
  <c r="BK163"/>
  <c r="J163"/>
  <c r="BE163"/>
  <c r="BI155"/>
  <c r="BH155"/>
  <c r="BG155"/>
  <c r="BF155"/>
  <c r="T155"/>
  <c r="T154"/>
  <c r="R155"/>
  <c r="R154"/>
  <c r="P155"/>
  <c r="P154"/>
  <c r="BK155"/>
  <c r="BK154"/>
  <c r="J154"/>
  <c r="J155"/>
  <c r="BE155"/>
  <c r="J59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6"/>
  <c r="BH136"/>
  <c r="BG136"/>
  <c r="BF136"/>
  <c r="T136"/>
  <c r="R136"/>
  <c r="P136"/>
  <c r="BK136"/>
  <c r="J136"/>
  <c r="BE136"/>
  <c r="BI123"/>
  <c r="BH123"/>
  <c r="BG123"/>
  <c r="BF123"/>
  <c r="T123"/>
  <c r="R123"/>
  <c r="P123"/>
  <c r="BK123"/>
  <c r="J123"/>
  <c r="BE123"/>
  <c r="BI110"/>
  <c r="BH110"/>
  <c r="BG110"/>
  <c r="BF110"/>
  <c r="T110"/>
  <c r="R110"/>
  <c r="P110"/>
  <c r="BK110"/>
  <c r="J110"/>
  <c r="BE110"/>
  <c r="BI97"/>
  <c r="F34"/>
  <c i="1" r="BD53"/>
  <c i="3" r="BH97"/>
  <c r="F33"/>
  <c i="1" r="BC53"/>
  <c i="3" r="BG97"/>
  <c r="F32"/>
  <c i="1" r="BB53"/>
  <c i="3" r="BF97"/>
  <c r="J31"/>
  <c i="1" r="AW53"/>
  <c i="3" r="F31"/>
  <c i="1" r="BA53"/>
  <c i="3" r="T97"/>
  <c r="T96"/>
  <c r="T95"/>
  <c r="T94"/>
  <c r="R97"/>
  <c r="R96"/>
  <c r="R95"/>
  <c r="R94"/>
  <c r="P97"/>
  <c r="P96"/>
  <c r="P95"/>
  <c r="P94"/>
  <c i="1" r="AU53"/>
  <c i="3" r="BK97"/>
  <c r="BK96"/>
  <c r="J96"/>
  <c r="BK95"/>
  <c r="J95"/>
  <c r="BK94"/>
  <c r="J94"/>
  <c r="J56"/>
  <c r="J27"/>
  <c i="1" r="AG53"/>
  <c i="3" r="J97"/>
  <c r="BE97"/>
  <c r="J30"/>
  <c i="1" r="AV53"/>
  <c i="3" r="F30"/>
  <c i="1" r="AZ53"/>
  <c i="3" r="J58"/>
  <c r="J57"/>
  <c r="J90"/>
  <c r="F90"/>
  <c r="F88"/>
  <c r="E86"/>
  <c r="J51"/>
  <c r="F51"/>
  <c r="F49"/>
  <c r="E47"/>
  <c r="J36"/>
  <c r="J18"/>
  <c r="E18"/>
  <c r="F91"/>
  <c r="F52"/>
  <c r="J17"/>
  <c r="J12"/>
  <c r="J88"/>
  <c r="J49"/>
  <c r="E7"/>
  <c r="E84"/>
  <c r="E45"/>
  <c i="1" r="AY52"/>
  <c r="AX52"/>
  <c i="2" r="BI84"/>
  <c r="BH84"/>
  <c r="BG84"/>
  <c r="BF84"/>
  <c r="T84"/>
  <c r="T83"/>
  <c r="R84"/>
  <c r="R83"/>
  <c r="P84"/>
  <c r="P83"/>
  <c r="BK84"/>
  <c r="BK83"/>
  <c r="J83"/>
  <c r="J84"/>
  <c r="BE84"/>
  <c r="J59"/>
  <c r="BI82"/>
  <c r="F34"/>
  <c i="1" r="BD52"/>
  <c i="2" r="BH82"/>
  <c r="F33"/>
  <c i="1" r="BC52"/>
  <c i="2" r="BG82"/>
  <c r="F32"/>
  <c i="1" r="BB52"/>
  <c i="2" r="BF82"/>
  <c r="J31"/>
  <c i="1" r="AW52"/>
  <c i="2" r="F31"/>
  <c i="1" r="BA52"/>
  <c i="2" r="T82"/>
  <c r="T81"/>
  <c r="T80"/>
  <c r="T79"/>
  <c r="R82"/>
  <c r="R81"/>
  <c r="R80"/>
  <c r="R79"/>
  <c r="P82"/>
  <c r="P81"/>
  <c r="P80"/>
  <c r="P79"/>
  <c i="1" r="AU52"/>
  <c i="2" r="BK82"/>
  <c r="BK81"/>
  <c r="J81"/>
  <c r="BK80"/>
  <c r="J80"/>
  <c r="BK79"/>
  <c r="J79"/>
  <c r="J56"/>
  <c r="J27"/>
  <c i="1" r="AG52"/>
  <c i="2" r="J82"/>
  <c r="BE82"/>
  <c r="J30"/>
  <c i="1" r="AV52"/>
  <c i="2" r="F30"/>
  <c i="1" r="AZ52"/>
  <c i="2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<sst xmlns="http://schemas.openxmlformats.org/spreadsheetml/2006/main">
  <si>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</si>
  <si>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</si>
  <si>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</si>
  <si>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</si>
  <si>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</si>
  <si>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</si>
  <si>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</si>
  <si>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{99313d70-366d-4905-9978-7b9dfd37f7fa}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</si>
  <si>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</si>
  <si>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</si>
  <si>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</si>
  <si>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</si>
  <si>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</si>
  <si>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</si>
  <si>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</si>
  <si>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</si>
  <si>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</si>
  <si>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001532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</si>
  <si>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</si>
  <si>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</si>
  <si>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Rozšíření sběrného dvora Trutnov DSM</t>
  </si>
  <si>
    <t>KSO:</t>
  </si>
  <si>
    <t>CC-CZ:</t>
  </si>
  <si>
    <t>Místo:</t>
  </si>
  <si>
    <t>Trutnov - Dolní Staré Město</t>
  </si>
  <si>
    <t>Datum:</t>
  </si>
  <si>
    <t>13.10.2016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</si>
  <si>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</si>
  <si>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</si>
  <si>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</si>
  <si>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</si>
  <si>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</si>
  <si>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</si>
  <si>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</si>
  <si>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Ing. Oldřich Hlíza</t>
  </si>
  <si>
    <t>True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</si>
  <si>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</si>
  <si>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</si>
  <si>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</si>
  <si>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</si>
  <si>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</si>
  <si>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</si>
  <si>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</si>
  <si>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</si>
  <si>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</si>
  <si>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</si>
  <si>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</si>
  <si>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</si>
  <si>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</si>
  <si>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</si>
  <si>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</si>
  <si>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</si>
  <si>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</si>
  <si>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</si>
  <si>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</si>
  <si>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</si>
  <si>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</si>
  <si>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</si>
  <si>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</si>
  <si>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</si>
  <si>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</si>
  <si>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</si>
  <si>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</si>
  <si>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</si>
  <si>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</si>
  <si>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</si>
  <si>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</si>
  <si>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</si>
  <si>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</si>
  <si>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</si>
  <si>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</si>
  <si>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</si>
  <si>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</si>
  <si>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</si>
  <si>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</si>
  <si>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</si>
  <si>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</si>
  <si>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</si>
  <si>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</si>
  <si>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VON</t>
  </si>
  <si>
    <t>1</t>
  </si>
  <si>
    <t>{e039c895-420c-40c3-9932-fa38c270ebd6}</t>
  </si>
  <si>
    <t>2</t>
  </si>
  <si>
    <t>001</t>
  </si>
  <si>
    <t>SO 01 - Skladovací přístřešek</t>
  </si>
  <si>
    <t>STA</t>
  </si>
  <si>
    <t>{29b6ec37-5b2c-4336-a085-39b16d19e69d}</t>
  </si>
  <si>
    <t>002</t>
  </si>
  <si>
    <t>SO 02 - Zpevněná plocha, dešťová kanalizace</t>
  </si>
  <si>
    <t>{6074f534-ab6c-4c0b-b987-5726be243101}</t>
  </si>
  <si>
    <t>003</t>
  </si>
  <si>
    <t>SO 03 - Oplocení</t>
  </si>
  <si>
    <t>{c2ed9c45-1c2b-4d9a-8893-e81b2ebbf0c1}</t>
  </si>
  <si>
    <t>004</t>
  </si>
  <si>
    <t>Rozšíření kamerového systému</t>
  </si>
  <si>
    <t>{0c78f484-e858-4ca5-8dfa-2de5ddcef28d}</t>
  </si>
  <si>
    <t>005</t>
  </si>
  <si>
    <t>Elektroinstalace</t>
  </si>
  <si>
    <t>{36c3fbf8-fa5e-497c-83c0-60288331f63b}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</si>
  <si>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</si>
  <si>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</si>
  <si>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</si>
  <si>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</si>
  <si>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</si>
  <si>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</si>
  <si>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</si>
  <si>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</si>
  <si>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</si>
  <si>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</si>
  <si>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</si>
  <si>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</si>
  <si>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</si>
  <si>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</si>
  <si>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</si>
  <si>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</si>
  <si>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</si>
  <si>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</si>
  <si>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</si>
  <si>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</si>
  <si>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</si>
  <si>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</si>
  <si>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</si>
  <si>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</si>
  <si>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</si>
  <si>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</si>
  <si>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</si>
  <si>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</si>
  <si>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</si>
  <si>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</si>
  <si>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</si>
  <si>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</si>
  <si>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</si>
  <si>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</si>
  <si>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</si>
  <si>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</si>
  <si>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</si>
  <si>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</si>
  <si>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</si>
  <si>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soub</t>
  </si>
  <si>
    <t>CS ÚRS 2016 01</t>
  </si>
  <si>
    <t>1024</t>
  </si>
  <si>
    <t>1058595813</t>
  </si>
  <si>
    <t>VRN3</t>
  </si>
  <si>
    <t>Zařízení staveniště</t>
  </si>
  <si>
    <t>030001000</t>
  </si>
  <si>
    <t>993705871</t>
  </si>
  <si>
    <t>fasáda</t>
  </si>
  <si>
    <t>166,92</t>
  </si>
  <si>
    <t>izolace</t>
  </si>
  <si>
    <t>29,845</t>
  </si>
  <si>
    <t>lešení</t>
  </si>
  <si>
    <t>296,8</t>
  </si>
  <si>
    <t>lože</t>
  </si>
  <si>
    <t>5,58</t>
  </si>
  <si>
    <t>odvoz</t>
  </si>
  <si>
    <t>20,667</t>
  </si>
  <si>
    <t>rýha</t>
  </si>
  <si>
    <t>32,457</t>
  </si>
  <si>
    <t>rýha1</t>
  </si>
  <si>
    <t>22,32</t>
  </si>
  <si>
    <t>001 - SO 01 - Skladovací přístřešek</t>
  </si>
  <si>
    <t>sokl</t>
  </si>
  <si>
    <t>26,145</t>
  </si>
  <si>
    <t>stěny</t>
  </si>
  <si>
    <t>129,275</t>
  </si>
  <si>
    <t>šachty</t>
  </si>
  <si>
    <t>4,95</t>
  </si>
  <si>
    <t>vyspravení</t>
  </si>
  <si>
    <t>38,554</t>
  </si>
  <si>
    <t>zásyp</t>
  </si>
  <si>
    <t>16,74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</si>
  <si>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</si>
  <si>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</si>
  <si>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</si>
  <si>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</si>
  <si>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</si>
  <si>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</si>
  <si>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</si>
  <si>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</si>
  <si>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</si>
  <si>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</si>
  <si>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</si>
  <si>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</si>
  <si>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</si>
  <si>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722 - Zdravotechnika - vnitřní vodovod</t>
  </si>
  <si>
    <t xml:space="preserve">    764 - Konstrukce klempířské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</si>
  <si>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</si>
  <si>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</si>
  <si>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</si>
  <si>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HSV</t>
  </si>
  <si>
    <t>Práce a dodávky HSV</t>
  </si>
  <si>
    <t>Zemní práce</t>
  </si>
  <si>
    <t>113107123</t>
  </si>
  <si>
    <t>Odstranění podkladu pl do 50 m2 z kameniva drceného tl 300 mm</t>
  </si>
  <si>
    <t>m2</t>
  </si>
  <si>
    <t>4</t>
  </si>
  <si>
    <t>1703544146</t>
  </si>
  <si>
    <t>VV</t>
  </si>
  <si>
    <t>"pro základy"</t>
  </si>
  <si>
    <t>3*6,2*0,5</t>
  </si>
  <si>
    <t>15,3*0,5</t>
  </si>
  <si>
    <t>2*1*0,5</t>
  </si>
  <si>
    <t>0,95*0,5</t>
  </si>
  <si>
    <t>7,2*0,5</t>
  </si>
  <si>
    <t>2*0,5*0,5</t>
  </si>
  <si>
    <t>3*1,1*1,2</t>
  </si>
  <si>
    <t>2*1,1*1,2</t>
  </si>
  <si>
    <t>"pro přípojku vody"</t>
  </si>
  <si>
    <t>31*0,6</t>
  </si>
  <si>
    <t>Součet</t>
  </si>
  <si>
    <t>113107143</t>
  </si>
  <si>
    <t>Odstranění podkladu pl do 50 m2 živičných tl 150 mm</t>
  </si>
  <si>
    <t>-1741018106</t>
  </si>
  <si>
    <t>3</t>
  </si>
  <si>
    <t>132301101</t>
  </si>
  <si>
    <t>Hloubení rýh š do 600 mm v hornině tř. 4 objemu do 100 m3</t>
  </si>
  <si>
    <t>m3</t>
  </si>
  <si>
    <t>-810050022</t>
  </si>
  <si>
    <t>"pro zákl. pasy"</t>
  </si>
  <si>
    <t>3*6,2*0,5*0,45</t>
  </si>
  <si>
    <t>15,3*0,5*0,45</t>
  </si>
  <si>
    <t>2*1*0,5*0,45</t>
  </si>
  <si>
    <t>0,95*0,5*0,45</t>
  </si>
  <si>
    <t>7,2*0,5*0,45</t>
  </si>
  <si>
    <t>2*0,5*0,5*0,45</t>
  </si>
  <si>
    <t>Mezisoučet</t>
  </si>
  <si>
    <t>"pro vodovodní přípojku"</t>
  </si>
  <si>
    <t>31*0,6*1,2</t>
  </si>
  <si>
    <t>133201101</t>
  </si>
  <si>
    <t>Hloubení šachet v hornině tř. 3 objemu do 100 m3</t>
  </si>
  <si>
    <t>-2075944066</t>
  </si>
  <si>
    <t>"pro patky"</t>
  </si>
  <si>
    <t>3*1,1*1,2*0,75</t>
  </si>
  <si>
    <t>2*1,1*1,2*0,75</t>
  </si>
  <si>
    <t>133201109</t>
  </si>
  <si>
    <t>Příplatek za lepivost u hloubení šachet v hornině tř. 3</t>
  </si>
  <si>
    <t>1606921137</t>
  </si>
  <si>
    <t>6</t>
  </si>
  <si>
    <t>162701105</t>
  </si>
  <si>
    <t>Vodorovné přemístění do 10000 m výkopku/sypaniny z horniny tř. 1 až 4</t>
  </si>
  <si>
    <t>-374771297</t>
  </si>
  <si>
    <t>rýha+šachty</t>
  </si>
  <si>
    <t>-zásyp</t>
  </si>
  <si>
    <t>7</t>
  </si>
  <si>
    <t>171201201</t>
  </si>
  <si>
    <t>Uložení sypaniny na skládky</t>
  </si>
  <si>
    <t>-1157105881</t>
  </si>
  <si>
    <t>8</t>
  </si>
  <si>
    <t>171201211</t>
  </si>
  <si>
    <t>Poplatek za uložení odpadu ze sypaniny na skládce (skládkovné)</t>
  </si>
  <si>
    <t>t</t>
  </si>
  <si>
    <t>774605217</t>
  </si>
  <si>
    <t>odvoz*1,8</t>
  </si>
  <si>
    <t>9</t>
  </si>
  <si>
    <t>174101101</t>
  </si>
  <si>
    <t>Zásyp jam, šachet rýh nebo kolem objektů sypaninou se zhutněním</t>
  </si>
  <si>
    <t>731722626</t>
  </si>
  <si>
    <t>rýha1-lože</t>
  </si>
  <si>
    <t>Zakládání</t>
  </si>
  <si>
    <t>10</t>
  </si>
  <si>
    <t>274313711</t>
  </si>
  <si>
    <t>Základové pásy z betonu tř. C 20/25</t>
  </si>
  <si>
    <t>977833122</t>
  </si>
  <si>
    <t>3*6,2*0,5*1,2</t>
  </si>
  <si>
    <t>15,3*0,5*1,2</t>
  </si>
  <si>
    <t>2*1*0,5*1,2</t>
  </si>
  <si>
    <t>0,95*0,5*1,2</t>
  </si>
  <si>
    <t>7,2*0,5*1,2</t>
  </si>
  <si>
    <t>2*0,5*0,5*1,2</t>
  </si>
  <si>
    <t>11</t>
  </si>
  <si>
    <t>274351215</t>
  </si>
  <si>
    <t>Zřízení bednění stěn základových pasů</t>
  </si>
  <si>
    <t>-400458164</t>
  </si>
  <si>
    <t>3*6,2*2*0,45</t>
  </si>
  <si>
    <t>15,3*2*0,45</t>
  </si>
  <si>
    <t>2*1*2*0,45</t>
  </si>
  <si>
    <t>0,95*2*0,45</t>
  </si>
  <si>
    <t>7,2*2*0,45</t>
  </si>
  <si>
    <t>2*0,5*2*0,45</t>
  </si>
  <si>
    <t>12</t>
  </si>
  <si>
    <t>274351216</t>
  </si>
  <si>
    <t>Odstranění bednění stěn základových pasů</t>
  </si>
  <si>
    <t>-1804641407</t>
  </si>
  <si>
    <t>13</t>
  </si>
  <si>
    <t>275313711</t>
  </si>
  <si>
    <t>Základové patky z betonu tř. C 20/25</t>
  </si>
  <si>
    <t>2034802225</t>
  </si>
  <si>
    <t>3*(1,1*1,2*1,08+1,2*0,8*0,12)</t>
  </si>
  <si>
    <t>2*1,1*1,2*1,2</t>
  </si>
  <si>
    <t>14</t>
  </si>
  <si>
    <t>275351215</t>
  </si>
  <si>
    <t>Zřízení bednění stěn základových patek</t>
  </si>
  <si>
    <t>1641894051</t>
  </si>
  <si>
    <t>3*(1,1+1,2)*2*0,33</t>
  </si>
  <si>
    <t>3*(1,2+0,8)*2*0,12</t>
  </si>
  <si>
    <t>2*(1,1+1,2)*2*0,45</t>
  </si>
  <si>
    <t>275351216</t>
  </si>
  <si>
    <t>Odstranění bednění stěn základových patek</t>
  </si>
  <si>
    <t>1861689892</t>
  </si>
  <si>
    <t>Svislé a kompletní konstrukce</t>
  </si>
  <si>
    <t>16</t>
  </si>
  <si>
    <t>311113134R</t>
  </si>
  <si>
    <t>Nosná zeď tl do 300 mm z hladkých tvárnic ztraceného bednění včetně výplně z betonu tř. C 20/25</t>
  </si>
  <si>
    <t>1720535331</t>
  </si>
  <si>
    <t>5*0,75*3,5</t>
  </si>
  <si>
    <t>17</t>
  </si>
  <si>
    <t>311238315R</t>
  </si>
  <si>
    <t>Zdivo nosné vnitřní z keramických tvárnic tl 240 mm pevnosti P 10 na MVC</t>
  </si>
  <si>
    <t>1419377712</t>
  </si>
  <si>
    <t>6,4*3,1</t>
  </si>
  <si>
    <t>18</t>
  </si>
  <si>
    <t>311238318R</t>
  </si>
  <si>
    <t>Zdivo nosné vnitřní z keramických tvárnic tl 300 mm pevnosti P 15 na MVC</t>
  </si>
  <si>
    <t>2081289978</t>
  </si>
  <si>
    <t>(15,1+2*6,4+0,5+0,75+0,8)*3,1</t>
  </si>
  <si>
    <t>(7+2*0,5)*3,1</t>
  </si>
  <si>
    <t>19</t>
  </si>
  <si>
    <t>311361821</t>
  </si>
  <si>
    <t>Výztuž nosných zdí betonářskou ocelí 10 505</t>
  </si>
  <si>
    <t>896704224</t>
  </si>
  <si>
    <t>"dle výkazu výztuže výkr. D.1.2.04"</t>
  </si>
  <si>
    <t>0,44547</t>
  </si>
  <si>
    <t>Vodorovné konstrukce</t>
  </si>
  <si>
    <t>20</t>
  </si>
  <si>
    <t>417321414</t>
  </si>
  <si>
    <t>Ztužující pásy a věnce ze ŽB tř. C 20/25</t>
  </si>
  <si>
    <t>-1274893573</t>
  </si>
  <si>
    <t xml:space="preserve">"V1"  38,5*0,3*0,25</t>
  </si>
  <si>
    <t xml:space="preserve">"V2"  6,4*0,25*0,25</t>
  </si>
  <si>
    <t>417351115</t>
  </si>
  <si>
    <t>Zřízení bednění ztužujících věnců</t>
  </si>
  <si>
    <t>-247092890</t>
  </si>
  <si>
    <t xml:space="preserve">"V1"  38,5*0,25*2</t>
  </si>
  <si>
    <t xml:space="preserve">"V2"  6,4*0,25*2</t>
  </si>
  <si>
    <t>22</t>
  </si>
  <si>
    <t>417351116</t>
  </si>
  <si>
    <t>Odstranění bednění ztužujících věnců</t>
  </si>
  <si>
    <t>-421697743</t>
  </si>
  <si>
    <t>23</t>
  </si>
  <si>
    <t>417361821</t>
  </si>
  <si>
    <t>Výztuž ztužujících pásů a věnců betonářskou ocelí 10 505</t>
  </si>
  <si>
    <t>519788716</t>
  </si>
  <si>
    <t>"dle výkazu váztuže výkr. D.1.2.04"</t>
  </si>
  <si>
    <t>0,35961</t>
  </si>
  <si>
    <t>24</t>
  </si>
  <si>
    <t>451573111</t>
  </si>
  <si>
    <t>Lože pod potrubí otevřený výkop ze štěrkopísku</t>
  </si>
  <si>
    <t>1777482214</t>
  </si>
  <si>
    <t>"vodovodní přípojka"</t>
  </si>
  <si>
    <t>31*0,6*0,3</t>
  </si>
  <si>
    <t>Komunikace pozemní</t>
  </si>
  <si>
    <t>25</t>
  </si>
  <si>
    <t>566901132R</t>
  </si>
  <si>
    <t xml:space="preserve">Vyspravení podkladu  štěrkodrtí tl. 150 mm</t>
  </si>
  <si>
    <t>842690619</t>
  </si>
  <si>
    <t>26</t>
  </si>
  <si>
    <t>572340111R</t>
  </si>
  <si>
    <t xml:space="preserve">Vyspravení krytu komunikací  asfaltovým betonem ACO (AB) tl 50 mm</t>
  </si>
  <si>
    <t>-689122608</t>
  </si>
  <si>
    <t>27</t>
  </si>
  <si>
    <t>572340112R</t>
  </si>
  <si>
    <t xml:space="preserve">Vyspravení krytu  asfaltovým betonem ACO (AB) tl 70 mm</t>
  </si>
  <si>
    <t>-1457344957</t>
  </si>
  <si>
    <t>"vybouraná plocha"</t>
  </si>
  <si>
    <t>47,725</t>
  </si>
  <si>
    <t>"odpočet konstrukcí"</t>
  </si>
  <si>
    <t>-(0,75*0,3*6+6,4*0,3*3+6,4*0,25+0,8*0,3*4+15,1*0,3)</t>
  </si>
  <si>
    <t xml:space="preserve">"rezrva"  33,525*0,15</t>
  </si>
  <si>
    <t>Úpravy povrchů, podlahy a osazování výplní</t>
  </si>
  <si>
    <t>28</t>
  </si>
  <si>
    <t>612321141</t>
  </si>
  <si>
    <t>Vápenocementová omítka štuková dvouvrstvá vnitřních stěn nanášená ručně</t>
  </si>
  <si>
    <t>7472840</t>
  </si>
  <si>
    <t xml:space="preserve">"101"  (9,25+6,4)*2*3,06</t>
  </si>
  <si>
    <t>-2*4*3,18</t>
  </si>
  <si>
    <t>2*(4+2*3,18)*0,1</t>
  </si>
  <si>
    <t xml:space="preserve">"102"  (4,75+6,4)*2*3,06</t>
  </si>
  <si>
    <t>-4*3,18</t>
  </si>
  <si>
    <t>(4+2*3,18)*0,13</t>
  </si>
  <si>
    <t>29</t>
  </si>
  <si>
    <t>622131101</t>
  </si>
  <si>
    <t>Cementový postřik vnějších stěn nanášený celoplošně ručně</t>
  </si>
  <si>
    <t>-679238990</t>
  </si>
  <si>
    <t>30</t>
  </si>
  <si>
    <t>622142001</t>
  </si>
  <si>
    <t>Potažení vnějších stěn sklovláknitým pletivem vtlačeným do tenkovrstvé hmoty</t>
  </si>
  <si>
    <t>-1929586815</t>
  </si>
  <si>
    <t>31</t>
  </si>
  <si>
    <t>622321121</t>
  </si>
  <si>
    <t>Vápenocementová omítka hladká jednovrstvá vnějších stěn nanášená ručně</t>
  </si>
  <si>
    <t>1573531032</t>
  </si>
  <si>
    <t>"pod obklad"</t>
  </si>
  <si>
    <t>32</t>
  </si>
  <si>
    <t>622381021</t>
  </si>
  <si>
    <t>Tenkovrstvá minerální zrnitá omítka tl. 2,0 mm včetně penetrace vnějších stěn</t>
  </si>
  <si>
    <t>-258348833</t>
  </si>
  <si>
    <t>"čelní strana"</t>
  </si>
  <si>
    <t>(0,8+0,8+0,75*2+0,8)*3</t>
  </si>
  <si>
    <t>3*2*0,3*3</t>
  </si>
  <si>
    <t>"piliře"</t>
  </si>
  <si>
    <t>4*(0,75+0,3)*2*3</t>
  </si>
  <si>
    <t xml:space="preserve">"unvitř sklad 1"  2*(6,05+2*0,5)*3</t>
  </si>
  <si>
    <t>"boční strany"</t>
  </si>
  <si>
    <t>2*7*2,7</t>
  </si>
  <si>
    <t>"zadní strana"</t>
  </si>
  <si>
    <t>(15,1+0,8)*2,8</t>
  </si>
  <si>
    <t>Trubní vedení</t>
  </si>
  <si>
    <t>33</t>
  </si>
  <si>
    <t>871161141R</t>
  </si>
  <si>
    <t>Montáž potrubí z PE100 SDR 11 otevřený výkop svařovaných na tupo D 25</t>
  </si>
  <si>
    <t>m</t>
  </si>
  <si>
    <t>-1853299181</t>
  </si>
  <si>
    <t>34</t>
  </si>
  <si>
    <t>M</t>
  </si>
  <si>
    <t>2861359501</t>
  </si>
  <si>
    <t>potrubí dvouvrstvé PE100 s 10% signalizační vrstvou, SDR 11, DN 25</t>
  </si>
  <si>
    <t>-1267414645</t>
  </si>
  <si>
    <t>31,000*1,1</t>
  </si>
  <si>
    <t>35</t>
  </si>
  <si>
    <t>892233122</t>
  </si>
  <si>
    <t>Proplach a dezinfekce vodovodního potrubí DN od 40 do 70</t>
  </si>
  <si>
    <t>1137020349</t>
  </si>
  <si>
    <t>36</t>
  </si>
  <si>
    <t>892241111</t>
  </si>
  <si>
    <t>Tlaková zkouška vodou potrubí do 80</t>
  </si>
  <si>
    <t>-300794407</t>
  </si>
  <si>
    <t>37</t>
  </si>
  <si>
    <t>899001</t>
  </si>
  <si>
    <t>Napojení na stávající rozvod vody</t>
  </si>
  <si>
    <t>-183252494</t>
  </si>
  <si>
    <t>Ostatní konstrukce a práce, bourání</t>
  </si>
  <si>
    <t>38</t>
  </si>
  <si>
    <t>919735113</t>
  </si>
  <si>
    <t>Řezání stávajícího živičného krytu hl do 150 mm</t>
  </si>
  <si>
    <t>-1291243641</t>
  </si>
  <si>
    <t>5*(1,1+1,2)*2</t>
  </si>
  <si>
    <t>(7,2+1)*2</t>
  </si>
  <si>
    <t>(15,3+0,5)*2</t>
  </si>
  <si>
    <t>2*(1+6,7)*2</t>
  </si>
  <si>
    <t>(0,95+6,7)*2</t>
  </si>
  <si>
    <t>2*31</t>
  </si>
  <si>
    <t>39</t>
  </si>
  <si>
    <t>941111131</t>
  </si>
  <si>
    <t>Montáž lešení řadového trubkového lehkého s podlahami zatížení do 200 kg/m2 š do 1,5 m v do 10 m</t>
  </si>
  <si>
    <t>1373195889</t>
  </si>
  <si>
    <t>2*(29,4+2*1,5)*3,5</t>
  </si>
  <si>
    <t>2*(7+2*1,5)*3,5</t>
  </si>
  <si>
    <t>40</t>
  </si>
  <si>
    <t>941111231</t>
  </si>
  <si>
    <t>Příplatek k lešení řadovému trubkovému lehkému s podlahami š 1,5 m v 10 m za první a ZKD den použití</t>
  </si>
  <si>
    <t>-2068580045</t>
  </si>
  <si>
    <t>lešení*20</t>
  </si>
  <si>
    <t>41</t>
  </si>
  <si>
    <t>941111831</t>
  </si>
  <si>
    <t>Demontáž lešení řadového trubkového lehkého s podlahami zatížení do 200 kg/m2 š do 1,5 m v do 10 m</t>
  </si>
  <si>
    <t>1080059676</t>
  </si>
  <si>
    <t>42</t>
  </si>
  <si>
    <t>949101111</t>
  </si>
  <si>
    <t>Lešení pomocné pro objekty pozemních staveb s lešeňovou podlahou v do 1,9 m zatížení do 150 kg/m2</t>
  </si>
  <si>
    <t>-493620972</t>
  </si>
  <si>
    <t>91,2+59,2+30,4</t>
  </si>
  <si>
    <t>43</t>
  </si>
  <si>
    <t>952901221</t>
  </si>
  <si>
    <t>Vyčištění budov průmyslových objektů při jakékoliv výšce podlaží</t>
  </si>
  <si>
    <t>651500360</t>
  </si>
  <si>
    <t>44</t>
  </si>
  <si>
    <t>99001</t>
  </si>
  <si>
    <t xml:space="preserve">Kompl. dod. + mtž. odovodňovací žlab </t>
  </si>
  <si>
    <t>330803179</t>
  </si>
  <si>
    <t>P</t>
  </si>
  <si>
    <t>Poznámka k položce:
cena zahrnuje kompletní provedení dle popisu v PD vč. všech doplňků, krycího roštu a betonového lože</t>
  </si>
  <si>
    <t>14,05+9,05</t>
  </si>
  <si>
    <t>997</t>
  </si>
  <si>
    <t>Přesun sutě</t>
  </si>
  <si>
    <t>45</t>
  </si>
  <si>
    <t>997221551</t>
  </si>
  <si>
    <t>Vodorovná doprava suti ze sypkých materiálů do 1 km</t>
  </si>
  <si>
    <t>1179760042</t>
  </si>
  <si>
    <t>46</t>
  </si>
  <si>
    <t>997221559</t>
  </si>
  <si>
    <t>Příplatek ZKD 1 km u vodorovné dopravy suti ze sypkých materiálů</t>
  </si>
  <si>
    <t>1397421446</t>
  </si>
  <si>
    <t xml:space="preserve">Poznámka k položce:
skládka do 10 km
</t>
  </si>
  <si>
    <t>34,171*9 'Přepočtené koeficientem množství</t>
  </si>
  <si>
    <t>47</t>
  </si>
  <si>
    <t>997221611</t>
  </si>
  <si>
    <t>Nakládání suti na dopravní prostředky pro vodorovnou dopravu</t>
  </si>
  <si>
    <t>-357640911</t>
  </si>
  <si>
    <t>48</t>
  </si>
  <si>
    <t>997221845</t>
  </si>
  <si>
    <t>Poplatek za uložení odpadu z asfaltových povrchů na skládce (skládkovné)</t>
  </si>
  <si>
    <t>1901671516</t>
  </si>
  <si>
    <t>15,081</t>
  </si>
  <si>
    <t>49</t>
  </si>
  <si>
    <t>997221855</t>
  </si>
  <si>
    <t>Poplatek za uložení odpadu z kameniva na skládce (skládkovné)</t>
  </si>
  <si>
    <t>245474024</t>
  </si>
  <si>
    <t>19,09</t>
  </si>
  <si>
    <t>998</t>
  </si>
  <si>
    <t>Přesun hmot</t>
  </si>
  <si>
    <t>50</t>
  </si>
  <si>
    <t>998011001</t>
  </si>
  <si>
    <t>Přesun hmot pro budovy zděné v do 6 m</t>
  </si>
  <si>
    <t>259464983</t>
  </si>
  <si>
    <t>PSV</t>
  </si>
  <si>
    <t>Práce a dodávky PSV</t>
  </si>
  <si>
    <t>711</t>
  </si>
  <si>
    <t>Izolace proti vodě, vlhkosti a plynům</t>
  </si>
  <si>
    <t>51</t>
  </si>
  <si>
    <t>711111001</t>
  </si>
  <si>
    <t>Provedení izolace proti zemní vlhkosti vodorovné za studena nátěrem penetračním</t>
  </si>
  <si>
    <t>-691390257</t>
  </si>
  <si>
    <t>3*(1,1*1,2+1,2*0,2)</t>
  </si>
  <si>
    <t>52</t>
  </si>
  <si>
    <t>111631500</t>
  </si>
  <si>
    <t>lak asfaltový ALP/9 (t) bal 9 kg</t>
  </si>
  <si>
    <t>-1279742817</t>
  </si>
  <si>
    <t>izolace*0,0003</t>
  </si>
  <si>
    <t>53</t>
  </si>
  <si>
    <t>711141559</t>
  </si>
  <si>
    <t>Provedení izolace proti zemní vlhkosti pásy přitavením vodorovné NAIP</t>
  </si>
  <si>
    <t>-1735983628</t>
  </si>
  <si>
    <t>54</t>
  </si>
  <si>
    <t>6283213401</t>
  </si>
  <si>
    <t xml:space="preserve">pás těžký asfaltovaný </t>
  </si>
  <si>
    <t>189985834</t>
  </si>
  <si>
    <t>izolace*1,15</t>
  </si>
  <si>
    <t>55</t>
  </si>
  <si>
    <t>998711201</t>
  </si>
  <si>
    <t>Přesun hmot procentní pro izolace proti vodě, vlhkosti a plynům v objektech v do 6 m</t>
  </si>
  <si>
    <t>%</t>
  </si>
  <si>
    <t>1796619654</t>
  </si>
  <si>
    <t>722</t>
  </si>
  <si>
    <t>Zdravotechnika - vnitřní vodovod</t>
  </si>
  <si>
    <t>56</t>
  </si>
  <si>
    <t>722190401</t>
  </si>
  <si>
    <t>Vyvedení a upevnění výpustku do DN 25</t>
  </si>
  <si>
    <t>kus</t>
  </si>
  <si>
    <t>281047734</t>
  </si>
  <si>
    <t>57</t>
  </si>
  <si>
    <t>722220111</t>
  </si>
  <si>
    <t>Nástěnka pro výtokový ventil G 1/2 s jedním závitem</t>
  </si>
  <si>
    <t>-1859794924</t>
  </si>
  <si>
    <t>58</t>
  </si>
  <si>
    <t>722224151R</t>
  </si>
  <si>
    <t>Venkovní ventil pro zahradní hadici</t>
  </si>
  <si>
    <t>-1876565338</t>
  </si>
  <si>
    <t>59</t>
  </si>
  <si>
    <t>998722201</t>
  </si>
  <si>
    <t>Přesun hmot procentní pro vnitřní vodovod v objektech v do 6 m</t>
  </si>
  <si>
    <t>338332804</t>
  </si>
  <si>
    <t>764</t>
  </si>
  <si>
    <t>Konstrukce klempířské</t>
  </si>
  <si>
    <t>60</t>
  </si>
  <si>
    <t>764511612R</t>
  </si>
  <si>
    <t>Žlab podokapní hranatý z Pz s povrchovou úpravou rš 950 mm atypický</t>
  </si>
  <si>
    <t>1411845055</t>
  </si>
  <si>
    <t>Poznámka k položce:
provedení žlabu dle detailu v PD výkres D.1.1K</t>
  </si>
  <si>
    <t>61</t>
  </si>
  <si>
    <t>764511663R</t>
  </si>
  <si>
    <t xml:space="preserve">Kotlík hranatý pro podokapní žlaby z Pz s povrchovou úpravou </t>
  </si>
  <si>
    <t>1415753510</t>
  </si>
  <si>
    <t>62</t>
  </si>
  <si>
    <t>764518623</t>
  </si>
  <si>
    <t>Svody kruhové včetně objímek, kolen, odskoků z Pz s povrchovou úpravou průměru 120 mm</t>
  </si>
  <si>
    <t>1304665927</t>
  </si>
  <si>
    <t>63</t>
  </si>
  <si>
    <t>998764201</t>
  </si>
  <si>
    <t>Přesun hmot procentní pro konstrukce klempířské v objektech v do 6 m</t>
  </si>
  <si>
    <t>1014277494</t>
  </si>
  <si>
    <t>767</t>
  </si>
  <si>
    <t>Konstrukce zámečnické</t>
  </si>
  <si>
    <t>64</t>
  </si>
  <si>
    <t>767001</t>
  </si>
  <si>
    <t xml:space="preserve">Kompl. dod. + mtž. nosná konstrukce střechy </t>
  </si>
  <si>
    <t>kg</t>
  </si>
  <si>
    <t>-389009724</t>
  </si>
  <si>
    <t>Poznámka k položce:
cena zahrnuje kompletní provedení vč. kotvení a povrchové úpravy - nátěr</t>
  </si>
  <si>
    <t>"dle výpisu oceli"</t>
  </si>
  <si>
    <t>11548,28</t>
  </si>
  <si>
    <t>65</t>
  </si>
  <si>
    <t>767002</t>
  </si>
  <si>
    <t>Kompl. dod. + mtž. opláštění trapézový plech+ nosný rošt</t>
  </si>
  <si>
    <t>1108970231</t>
  </si>
  <si>
    <t>Poznámka k položce:
cena zahrnuje kompletní provedení dle popisu v PD vč. kotvení a povrchové úpravy</t>
  </si>
  <si>
    <t>4*3,18</t>
  </si>
  <si>
    <t>66</t>
  </si>
  <si>
    <t>767003</t>
  </si>
  <si>
    <t>Kompl. dod. + mtž. posuvná ocelová vrata vel. 4 000 x 3 180</t>
  </si>
  <si>
    <t>kpl</t>
  </si>
  <si>
    <t>-1980701068</t>
  </si>
  <si>
    <t>67</t>
  </si>
  <si>
    <t>767004</t>
  </si>
  <si>
    <t>Kompl. dod. + mtž. ukončovací dřevěný profil 40/220</t>
  </si>
  <si>
    <t>104951965</t>
  </si>
  <si>
    <t>Poznámka k položce:
cena zahrnuje kompletní provedení dle detailu v PD vč. kotvení a povrchové úpravy výkr. D1.1J</t>
  </si>
  <si>
    <t>2*30</t>
  </si>
  <si>
    <t>68</t>
  </si>
  <si>
    <t>767391112</t>
  </si>
  <si>
    <t>Montáž krytin střech plechových tvarovaných šroubováním</t>
  </si>
  <si>
    <t>-1165987620</t>
  </si>
  <si>
    <t>30*8,2</t>
  </si>
  <si>
    <t>69</t>
  </si>
  <si>
    <t>1548512601</t>
  </si>
  <si>
    <t>profil trapézový TR 50/250 pozink tl.plechu 1,0 mm</t>
  </si>
  <si>
    <t>-1750988718</t>
  </si>
  <si>
    <t>246,000*1,1</t>
  </si>
  <si>
    <t>70</t>
  </si>
  <si>
    <t>998767201</t>
  </si>
  <si>
    <t>Přesun hmot procentní pro zámečnické konstrukce v objektech v do 6 m</t>
  </si>
  <si>
    <t>662946871</t>
  </si>
  <si>
    <t>781</t>
  </si>
  <si>
    <t>Dokončovací práce - obklady</t>
  </si>
  <si>
    <t>71</t>
  </si>
  <si>
    <t>781495111</t>
  </si>
  <si>
    <t>Penetrace podkladu vnitřních obkladů</t>
  </si>
  <si>
    <t>-943260475</t>
  </si>
  <si>
    <t>72</t>
  </si>
  <si>
    <t>781774115</t>
  </si>
  <si>
    <t>Montáž obkladů vnějších z dlaždic keramických do 22 ks/m2 lepených flexibilním lepidlem</t>
  </si>
  <si>
    <t>-1828239781</t>
  </si>
  <si>
    <t>(0,8+0,8+0,75*2+0,8)*0,45</t>
  </si>
  <si>
    <t>3*2*0,3*0,45</t>
  </si>
  <si>
    <t>4*(0,75+0,3)*2*0,45</t>
  </si>
  <si>
    <t xml:space="preserve">"unvitř sklad 1"  2*(6,05+2*0,5)*0,45</t>
  </si>
  <si>
    <t>2*7*0,45</t>
  </si>
  <si>
    <t>(15,1+0,8)*0,45</t>
  </si>
  <si>
    <t>73</t>
  </si>
  <si>
    <t>781001</t>
  </si>
  <si>
    <t>Keramická dlažba - dodávka</t>
  </si>
  <si>
    <t>1696403077</t>
  </si>
  <si>
    <t>sokl*1,05</t>
  </si>
  <si>
    <t>74</t>
  </si>
  <si>
    <t>998781201</t>
  </si>
  <si>
    <t>Přesun hmot procentní pro obklady keramické v objektech v do 6 m</t>
  </si>
  <si>
    <t>389129514</t>
  </si>
  <si>
    <t>784</t>
  </si>
  <si>
    <t>Dokončovací práce - malby a tapety</t>
  </si>
  <si>
    <t>75</t>
  </si>
  <si>
    <t>784181101</t>
  </si>
  <si>
    <t>Základní akrylátová jednonásobná penetrace podkladu v místnostech výšky do 3,80m</t>
  </si>
  <si>
    <t>-441302144</t>
  </si>
  <si>
    <t>76</t>
  </si>
  <si>
    <t>784221101</t>
  </si>
  <si>
    <t xml:space="preserve">Dvojnásobné bílé malby  ze směsí za sucha dobře otěruvzdorných v místnostech do 3,80 m</t>
  </si>
  <si>
    <t>-1059764494</t>
  </si>
  <si>
    <t>beton</t>
  </si>
  <si>
    <t>0,45</t>
  </si>
  <si>
    <t>14,839</t>
  </si>
  <si>
    <t>odkop</t>
  </si>
  <si>
    <t>401,4</t>
  </si>
  <si>
    <t>419,516</t>
  </si>
  <si>
    <t>P1</t>
  </si>
  <si>
    <t>669</t>
  </si>
  <si>
    <t>121,4</t>
  </si>
  <si>
    <t>002 - SO 02 - Zpevněná plocha, dešťová kanalizace</t>
  </si>
  <si>
    <t>59,85</t>
  </si>
  <si>
    <t>112,284</t>
  </si>
  <si>
    <t>111201101</t>
  </si>
  <si>
    <t>Odstranění křovin a stromů průměru kmene do 100 mm i s kořeny z celkové plochy do 1000 m2</t>
  </si>
  <si>
    <t>-79429845</t>
  </si>
  <si>
    <t>111201401</t>
  </si>
  <si>
    <t>Spálení křovin a stromů průměru kmene do 100 mm</t>
  </si>
  <si>
    <t>-2040888332</t>
  </si>
  <si>
    <t>113107142</t>
  </si>
  <si>
    <t>Odstranění podkladu pl do 50 m2 živičných tl 100 mm</t>
  </si>
  <si>
    <t>-475816755</t>
  </si>
  <si>
    <t>"pro napojení nové deš. kanalizace"</t>
  </si>
  <si>
    <t>23*1,2</t>
  </si>
  <si>
    <t>25*1,2</t>
  </si>
  <si>
    <t>"pro novou šachtu"</t>
  </si>
  <si>
    <t>1,5*1,5</t>
  </si>
  <si>
    <t>113154112</t>
  </si>
  <si>
    <t>Frézování živičného krytu tl 40 mm pruh š 0,5 m pl do 500 m2 bez překážek v trase</t>
  </si>
  <si>
    <t>-1199883972</t>
  </si>
  <si>
    <t>"pro napojení"</t>
  </si>
  <si>
    <t>30*0,4</t>
  </si>
  <si>
    <t>113154113</t>
  </si>
  <si>
    <t>Frézování živičného krytu tl 50 mm pruh š 0,5 m pl do 500 m2 bez překážek v trase</t>
  </si>
  <si>
    <t>-1002070683</t>
  </si>
  <si>
    <t>30*0,2</t>
  </si>
  <si>
    <t>122201101</t>
  </si>
  <si>
    <t>Odkopávky a prokopávky nezapažené v hornině tř. 3 objem do 100 m3</t>
  </si>
  <si>
    <t>837912105</t>
  </si>
  <si>
    <t>"odkopávka nevhodné zeminy"</t>
  </si>
  <si>
    <t>P1*0,5*1,2</t>
  </si>
  <si>
    <t>132201201</t>
  </si>
  <si>
    <t>Hloubení rýh š do 2000 mm v hornině tř. 3 objemu do 100 m3</t>
  </si>
  <si>
    <t>-1802625167</t>
  </si>
  <si>
    <t>"napojení deš. kanalizace"</t>
  </si>
  <si>
    <t xml:space="preserve">"DN 150"  11,5*0,8*2</t>
  </si>
  <si>
    <t>33,5*0,8*2</t>
  </si>
  <si>
    <t xml:space="preserve">"DN 200"  24,7*1*2</t>
  </si>
  <si>
    <t>132201209</t>
  </si>
  <si>
    <t>Příplatek za lepivost k hloubení rýh š do 2000 mm v hornině tř. 3</t>
  </si>
  <si>
    <t>-1327284117</t>
  </si>
  <si>
    <t>-1132694108</t>
  </si>
  <si>
    <t>"pro šachty"</t>
  </si>
  <si>
    <t>2*1,5*1,5*2</t>
  </si>
  <si>
    <t>-162544975</t>
  </si>
  <si>
    <t>151101101</t>
  </si>
  <si>
    <t>Zřízení příložného pažení a rozepření stěn rýh hl do 2 m</t>
  </si>
  <si>
    <t>-1199465718</t>
  </si>
  <si>
    <t xml:space="preserve">"DN 200"  24,7*2*2</t>
  </si>
  <si>
    <t>151101111</t>
  </si>
  <si>
    <t>Odstranění příložného pažení a rozepření stěn rýh hl do 2 m</t>
  </si>
  <si>
    <t>55322314</t>
  </si>
  <si>
    <t>74326397</t>
  </si>
  <si>
    <t>rýha+šachty+odkop</t>
  </si>
  <si>
    <t>-138921992</t>
  </si>
  <si>
    <t>-1587411805</t>
  </si>
  <si>
    <t>370263986</t>
  </si>
  <si>
    <t>rýha-lože</t>
  </si>
  <si>
    <t>šachty-beton</t>
  </si>
  <si>
    <t>-2*pi*(0,5)^2*1,8</t>
  </si>
  <si>
    <t>181951102</t>
  </si>
  <si>
    <t>Úprava pláně v hornině tř. 1 až 4 se zhutněním</t>
  </si>
  <si>
    <t>2045003865</t>
  </si>
  <si>
    <t>P1*1,2</t>
  </si>
  <si>
    <t>452311141</t>
  </si>
  <si>
    <t>Podkladní desky z betonu prostého tř. C 16/20 otevřený výkop</t>
  </si>
  <si>
    <t>971531831</t>
  </si>
  <si>
    <t>"pod šachty"</t>
  </si>
  <si>
    <t>2*1,5*1,5*0,1</t>
  </si>
  <si>
    <t>452312151</t>
  </si>
  <si>
    <t>Sedlové lože z betonu prostého tř. C 20/25 otevřený výkop</t>
  </si>
  <si>
    <t>-385940519</t>
  </si>
  <si>
    <t xml:space="preserve">"DN 150"  11,5*(0,8*0,25-pi*(0,075)^2)</t>
  </si>
  <si>
    <t>33,5*(0,8*0,25-pi*(0,075)^2)</t>
  </si>
  <si>
    <t xml:space="preserve">"DN 200"  24,7*(1*0,3-pi*(0,1)^2)</t>
  </si>
  <si>
    <t>564851111</t>
  </si>
  <si>
    <t>Podklad ze štěrkodrtě ŠD tl 150 mm</t>
  </si>
  <si>
    <t>2576188</t>
  </si>
  <si>
    <t>564861111</t>
  </si>
  <si>
    <t>Podklad ze štěrkodrtě ŠD tl 200 mm</t>
  </si>
  <si>
    <t>41800081</t>
  </si>
  <si>
    <t>"výměna podloží"</t>
  </si>
  <si>
    <t>564871116</t>
  </si>
  <si>
    <t>Podklad ze štěrkodrtě ŠD tl. 300 mm</t>
  </si>
  <si>
    <t>1280264120</t>
  </si>
  <si>
    <t>565135111</t>
  </si>
  <si>
    <t>Asfaltový beton vrstva podkladní ACP 16 (obalované kamenivo OKS) tl 50 mm š do 3 m</t>
  </si>
  <si>
    <t>-1997516402</t>
  </si>
  <si>
    <t>633876429</t>
  </si>
  <si>
    <t>567122114</t>
  </si>
  <si>
    <t>Podklad ze směsi stmelené cementem SC C 8/10 (KSC I) tl 150 mm</t>
  </si>
  <si>
    <t>-1834299732</t>
  </si>
  <si>
    <t>P1*1,15</t>
  </si>
  <si>
    <t>47495798</t>
  </si>
  <si>
    <t>1931965486</t>
  </si>
  <si>
    <t>573111111</t>
  </si>
  <si>
    <t>Postřik živičný infiltrační s posypem z asfaltu množství 0,60 kg/m2</t>
  </si>
  <si>
    <t>-1711009105</t>
  </si>
  <si>
    <t>573211111</t>
  </si>
  <si>
    <t>Postřik živičný spojovací z asfaltu v množství do 0,70 kg/m2</t>
  </si>
  <si>
    <t>1291284909</t>
  </si>
  <si>
    <t>P1*2</t>
  </si>
  <si>
    <t>576133211</t>
  </si>
  <si>
    <t>Asfaltový koberec mastixový SMA 11 (AKMS) tl 40 mm š do 3 m</t>
  </si>
  <si>
    <t>1231443451</t>
  </si>
  <si>
    <t>657</t>
  </si>
  <si>
    <t xml:space="preserve">"pro napojení"  30*0,4</t>
  </si>
  <si>
    <t>577155112</t>
  </si>
  <si>
    <t>Asfaltový beton vrstva ložní ACL 16 (ABH) tl 60 mm š do 3 m z nemodifikovaného asfaltu</t>
  </si>
  <si>
    <t>-1060338267</t>
  </si>
  <si>
    <t>871315221</t>
  </si>
  <si>
    <t>Kanalizační potrubí z tvrdého PVC-systém KG tuhost třídy SN8 DN150</t>
  </si>
  <si>
    <t>-1421658484</t>
  </si>
  <si>
    <t>11,5+33,5</t>
  </si>
  <si>
    <t>871355221</t>
  </si>
  <si>
    <t>Kanalizační potrubí z tvrdého PVC-systém KG tuhost třídy SN8 DN200</t>
  </si>
  <si>
    <t>426747276</t>
  </si>
  <si>
    <t>Kompl. dod. + mtž. betonová prefabrikovaná revizní šachta DN 1000</t>
  </si>
  <si>
    <t>229683712</t>
  </si>
  <si>
    <t>Poznámka k položce:
cena zahrnuje kompletní provedení:
-dno
-skruže+vyrovnávací prstence
-konus</t>
  </si>
  <si>
    <t>899002</t>
  </si>
  <si>
    <t>Kompl. dod. + mtž. uliční vpusť vč. mříže</t>
  </si>
  <si>
    <t>-1095787249</t>
  </si>
  <si>
    <t>899003</t>
  </si>
  <si>
    <t>Napojení na stávající dešťovou kanalizaci</t>
  </si>
  <si>
    <t>-2004411233</t>
  </si>
  <si>
    <t>899103111</t>
  </si>
  <si>
    <t>Osazení poklopů litinových nebo ocelových včetně rámů hmotnosti nad 100 do 150 kg</t>
  </si>
  <si>
    <t>-1608579448</t>
  </si>
  <si>
    <t>5922466101</t>
  </si>
  <si>
    <t xml:space="preserve">poklop šachtový </t>
  </si>
  <si>
    <t>-233153609</t>
  </si>
  <si>
    <t>721290112</t>
  </si>
  <si>
    <t>Zkouška těsnosti potrubí kanalizace vodou do DN 200</t>
  </si>
  <si>
    <t>-1943433068</t>
  </si>
  <si>
    <t>45+27,7</t>
  </si>
  <si>
    <t>916131213</t>
  </si>
  <si>
    <t>Osazení silničního obrubníku betonového stojatého s boční opěrou do lože z betonu prostého</t>
  </si>
  <si>
    <t>-1654011807</t>
  </si>
  <si>
    <t>33,7+3,9+42,1+2</t>
  </si>
  <si>
    <t>5921746501</t>
  </si>
  <si>
    <t xml:space="preserve">obrubník betonový silniční  100x15x25 cm</t>
  </si>
  <si>
    <t>34503662</t>
  </si>
  <si>
    <t>916991121</t>
  </si>
  <si>
    <t>Lože pod obrubníky, krajníky nebo obruby z dlažebních kostek z betonu prostého</t>
  </si>
  <si>
    <t>-2144765376</t>
  </si>
  <si>
    <t>82*0,2*0,3</t>
  </si>
  <si>
    <t>919122122R</t>
  </si>
  <si>
    <t>Těsnění spár zálivkou</t>
  </si>
  <si>
    <t>-1538768979</t>
  </si>
  <si>
    <t>2*23</t>
  </si>
  <si>
    <t>2*5</t>
  </si>
  <si>
    <t>(1,5+1,5)*2</t>
  </si>
  <si>
    <t>"pro napojení na stáv. kryt"</t>
  </si>
  <si>
    <t>919735112</t>
  </si>
  <si>
    <t>Řezání stávajícího živičného krytu hl do 100 mm</t>
  </si>
  <si>
    <t>-897595627</t>
  </si>
  <si>
    <t>508149845</t>
  </si>
  <si>
    <t>-516576510</t>
  </si>
  <si>
    <t>12,837*9 'Přepočtené koeficientem množství</t>
  </si>
  <si>
    <t>-265087122</t>
  </si>
  <si>
    <t>1567251081</t>
  </si>
  <si>
    <t>9979901</t>
  </si>
  <si>
    <t>Odvoz a odstranění případné další suti</t>
  </si>
  <si>
    <t>-1867075702</t>
  </si>
  <si>
    <t>998225111</t>
  </si>
  <si>
    <t>Přesun hmot pro pozemní komunikace s krytem z kamene, monolitickým betonovým nebo živičným</t>
  </si>
  <si>
    <t>1639389100</t>
  </si>
  <si>
    <t>9,896</t>
  </si>
  <si>
    <t>003 - SO 03 - Oplocení</t>
  </si>
  <si>
    <t>1339317005</t>
  </si>
  <si>
    <t>"pro patky oplocení"</t>
  </si>
  <si>
    <t>42*pi*(0,25)^2*1,2</t>
  </si>
  <si>
    <t>376172778</t>
  </si>
  <si>
    <t>1698609474</t>
  </si>
  <si>
    <t>1887978106</t>
  </si>
  <si>
    <t>1525282754</t>
  </si>
  <si>
    <t>-1956486477</t>
  </si>
  <si>
    <t>"patky oplocení"</t>
  </si>
  <si>
    <t>338121127</t>
  </si>
  <si>
    <t>Osazování sloupků a vzpěr ŽB plotových zabetonováním patky o objemu do 0,30 m3</t>
  </si>
  <si>
    <t>995621409</t>
  </si>
  <si>
    <t>338001</t>
  </si>
  <si>
    <t>Betonový sloupek průběžný hladký šedý dl. 3 400 pro plot v. 2 500</t>
  </si>
  <si>
    <t>ks</t>
  </si>
  <si>
    <t>-1923903217</t>
  </si>
  <si>
    <t>338002</t>
  </si>
  <si>
    <t>Betonový sloupek koncový hladký šedý dl. 3 400 pro plot v. 2 500</t>
  </si>
  <si>
    <t>1913379088</t>
  </si>
  <si>
    <t>348001</t>
  </si>
  <si>
    <t>Kompl. dod. + mtž. držák ostnatého drátu - poplastovaný</t>
  </si>
  <si>
    <t>-1651660711</t>
  </si>
  <si>
    <t>348121121R</t>
  </si>
  <si>
    <t xml:space="preserve">Osazování ŽB desek plotových </t>
  </si>
  <si>
    <t>71690187</t>
  </si>
  <si>
    <t>41*5</t>
  </si>
  <si>
    <t>Betonová plotová deska vel. 2 000 x 500 oboustranná rovná šedá</t>
  </si>
  <si>
    <t>-1243750455</t>
  </si>
  <si>
    <t>205</t>
  </si>
  <si>
    <t>"odpočet použítí rozebraných desek stáv. plotu"-70</t>
  </si>
  <si>
    <t>348401320</t>
  </si>
  <si>
    <t>Osazení oplocení z ostnatného drátu výšky přes 2,0 m do 15° sklonu svahu</t>
  </si>
  <si>
    <t>1951268779</t>
  </si>
  <si>
    <t>"dvě řady"</t>
  </si>
  <si>
    <t>83*2</t>
  </si>
  <si>
    <t>3147820101</t>
  </si>
  <si>
    <t>drát ostnatý poplastovaný</t>
  </si>
  <si>
    <t>-330963951</t>
  </si>
  <si>
    <t>166,000*1,1</t>
  </si>
  <si>
    <t>966049831R</t>
  </si>
  <si>
    <t xml:space="preserve">Rozebrání  stávajícího betonového oplocení (dílce uskladnit k dalšímu použití)</t>
  </si>
  <si>
    <t>-100567936</t>
  </si>
  <si>
    <t>998232131R</t>
  </si>
  <si>
    <t xml:space="preserve">Přesun hmot pro oplocení z betonu  v do 3 m</t>
  </si>
  <si>
    <t>2005624260</t>
  </si>
  <si>
    <t>004 - Rozšíření kamerového systému</t>
  </si>
  <si>
    <t xml:space="preserve"> </t>
  </si>
  <si>
    <t xml:space="preserve">    747 - Elektromontáže - kompletace rozvodů</t>
  </si>
  <si>
    <t>747</t>
  </si>
  <si>
    <t>Elektromontáže - kompletace rozvodů</t>
  </si>
  <si>
    <t xml:space="preserve">Venkovní doutníková IP kamera ve FullHD 1080p rozlišení. max 30fps. Podpora vícenásobného streamu H.264, H.265 a MJPEG. Objektiv 2,8-12mm , WDR 120dB,  I/O 1/1 , detekce pohybu, antivandal provedení IK10, IP66. Kamera je vybavena IR přísvitem na 30m. PoE </t>
  </si>
  <si>
    <t>1086178122</t>
  </si>
  <si>
    <t xml:space="preserve">Krabice  instalační venkovní pro kameru QNO</t>
  </si>
  <si>
    <t>-800744007</t>
  </si>
  <si>
    <t>Security UNLIMITED licence pro 1 kameru pro napojení na MP</t>
  </si>
  <si>
    <t>-349914103</t>
  </si>
  <si>
    <t>UPS 4/4, 1600VA, 230V</t>
  </si>
  <si>
    <t>1229967751</t>
  </si>
  <si>
    <t>Switch, PoE 62W, 2xSFP, 8x1000Mbps, 32MB flash, níská latence</t>
  </si>
  <si>
    <t>-104310140</t>
  </si>
  <si>
    <t>Plechový nástěnný rozvaděč 19", 500x500x200mm, zámek, průchodky pro kabely</t>
  </si>
  <si>
    <t>-1003683354</t>
  </si>
  <si>
    <t>PC, i5-4460@3,2GHz, 4GB1600,DVDRW,DVI,W10PRO</t>
  </si>
  <si>
    <t>1340025601</t>
  </si>
  <si>
    <t xml:space="preserve">HDD,  2TB, SATA III/600 64MB cache</t>
  </si>
  <si>
    <t>-1313494417</t>
  </si>
  <si>
    <t xml:space="preserve">Monitor  LED, 21", 1920x1080, 5 ms, DVI, HDMI, matný</t>
  </si>
  <si>
    <t>-2104998961</t>
  </si>
  <si>
    <t>Rádiový vasílač na PCO MP</t>
  </si>
  <si>
    <t>-1612328671</t>
  </si>
  <si>
    <t>Modul pro komunikaci přes INTERNET/ETHERNET dálkové programování pomocí SW WinLoad, ovládání uživatelem pomocí prohlížeče Explorer nebo Mozila (zapnutí/vypnutí,prohlížení stavu)</t>
  </si>
  <si>
    <t>-271359500</t>
  </si>
  <si>
    <t xml:space="preserve">Digitální detektor PIR , dosah vějíř 12m,  montážní výška 1,5-3,1m, teplotní kompenzace, povrchová nebo rohová montáž, odběr 12mA,</t>
  </si>
  <si>
    <t>-1686259484</t>
  </si>
  <si>
    <t>Magnetický kontakt polarizovaný</t>
  </si>
  <si>
    <t>493522272</t>
  </si>
  <si>
    <t>SET ústředny EZS do 128 smyček, trafo, plechová skříň a klávesnice LSD</t>
  </si>
  <si>
    <t>1885079891</t>
  </si>
  <si>
    <t>Akumulátor 7Ah/12V</t>
  </si>
  <si>
    <t>302844148</t>
  </si>
  <si>
    <t>Bezdrátová nadstavba</t>
  </si>
  <si>
    <t>-503312061</t>
  </si>
  <si>
    <t>Klíčenka</t>
  </si>
  <si>
    <t>1042254316</t>
  </si>
  <si>
    <t xml:space="preserve">Venkovní detektor v provedení HIGH-TECH pro náročná prostředí, 2 x QUAD PIR pro detekci v prostoru, 1 x QUAD PIR pro spodní vidění, 1 x 2 kanálový MW detektor, aktivní IR antimasking hlídající degradaci čočky a zastínění bližší než 30 cm, nastavitelný MW </t>
  </si>
  <si>
    <t>-78490134</t>
  </si>
  <si>
    <t>Zálohovaná venkovní piezo siréna</t>
  </si>
  <si>
    <t>614519600</t>
  </si>
  <si>
    <t>Práce s plošinou</t>
  </si>
  <si>
    <t>460264620</t>
  </si>
  <si>
    <t>Ostatní instalační materiál</t>
  </si>
  <si>
    <t>-677693341</t>
  </si>
  <si>
    <t>Uvedení kamerového systému do provozu, včetně nastavení software, serveru, klientů a jejich pohledů, nastavení uživatelských PC a přenosu na dispečerské pracoviště MP</t>
  </si>
  <si>
    <t>-548846930</t>
  </si>
  <si>
    <t>Doprava materiálu</t>
  </si>
  <si>
    <t>-1702862337</t>
  </si>
  <si>
    <t>Funkční zkouška zařízení Kamerového systému</t>
  </si>
  <si>
    <t>1580881075</t>
  </si>
  <si>
    <t>Projek skutečného provedení</t>
  </si>
  <si>
    <t>906766189</t>
  </si>
  <si>
    <t>Nastavení software ústředny EZS</t>
  </si>
  <si>
    <t>370522212</t>
  </si>
  <si>
    <t>Funkční zkouška EZS</t>
  </si>
  <si>
    <t>-1003937608</t>
  </si>
  <si>
    <t>Revize EZS</t>
  </si>
  <si>
    <t>1883565092</t>
  </si>
  <si>
    <t>Nastavení přenosu zpráv na PCO</t>
  </si>
  <si>
    <t>-381031679</t>
  </si>
  <si>
    <t>005 - Elektroinstalace</t>
  </si>
  <si>
    <t xml:space="preserve">    7421 - Elektromontáže - zemní práce</t>
  </si>
  <si>
    <t xml:space="preserve">    743 - Elektromontáže -  montáž</t>
  </si>
  <si>
    <t xml:space="preserve">    7431 - Elektromontáže -materiál nosný</t>
  </si>
  <si>
    <t xml:space="preserve">    749 - Elektromontáže - ostatní práce a konstrukce</t>
  </si>
  <si>
    <t>7421</t>
  </si>
  <si>
    <t>Elektromontáže - zemní práce</t>
  </si>
  <si>
    <t>460010024</t>
  </si>
  <si>
    <t>vytyč.trati kab.vedení v zastavěném prostoru</t>
  </si>
  <si>
    <t>km</t>
  </si>
  <si>
    <t>94</t>
  </si>
  <si>
    <t>460050013</t>
  </si>
  <si>
    <t>jáma pro stožár VO jedn.8-10m v rovině zem.tř.3</t>
  </si>
  <si>
    <t>96</t>
  </si>
  <si>
    <t>460080014</t>
  </si>
  <si>
    <t>betonový základ do rostlé zeminy bez bednění tř. C 16/20</t>
  </si>
  <si>
    <t>98</t>
  </si>
  <si>
    <t>460100003</t>
  </si>
  <si>
    <t>pouzdrový zákl.pro stožár VO v trase 250x1500mm</t>
  </si>
  <si>
    <t>100</t>
  </si>
  <si>
    <t>460150153</t>
  </si>
  <si>
    <t>kabel.rýha 35cm šíř. 70cm hl. zem.tř.3</t>
  </si>
  <si>
    <t>102</t>
  </si>
  <si>
    <t>460490012</t>
  </si>
  <si>
    <t>fólie výstražná z PVC šířky 22cm</t>
  </si>
  <si>
    <t>104</t>
  </si>
  <si>
    <t>460510054</t>
  </si>
  <si>
    <t>kabel.prostup z PVC roury světl.do 10.5cm</t>
  </si>
  <si>
    <t>106</t>
  </si>
  <si>
    <t>460560153</t>
  </si>
  <si>
    <t>ruč.zához.kab.rýhy 35cm šíř.70cm hl.zem.tř.3</t>
  </si>
  <si>
    <t>108</t>
  </si>
  <si>
    <t>743</t>
  </si>
  <si>
    <t xml:space="preserve">Elektromontáže -  montáž</t>
  </si>
  <si>
    <t>210010022</t>
  </si>
  <si>
    <t>trubka tuhá el.inst.z PVC D=25mm (PU)</t>
  </si>
  <si>
    <t>210010059</t>
  </si>
  <si>
    <t>trubka instalační ocelová průměr 25mm (VU)</t>
  </si>
  <si>
    <t>210010062</t>
  </si>
  <si>
    <t>trubka instalační ocelová průměr 40mm (VU)</t>
  </si>
  <si>
    <t>210010108</t>
  </si>
  <si>
    <t>lišta vkládací do 20-40mm</t>
  </si>
  <si>
    <t>210010351</t>
  </si>
  <si>
    <t>rozvodka krabicova IP54</t>
  </si>
  <si>
    <t>210020301</t>
  </si>
  <si>
    <t>kab.žlab drátěný 54x50mm, komplet</t>
  </si>
  <si>
    <t>210020302</t>
  </si>
  <si>
    <t>kab.žlab drátěný 54x100mm, komplet</t>
  </si>
  <si>
    <t>210100001</t>
  </si>
  <si>
    <t>ukonč.vod.v rozv.vč.zap.a konc.do 2.5mm2</t>
  </si>
  <si>
    <t>210100013</t>
  </si>
  <si>
    <t>ukonč.vod.v rozv.vč.zap.a konc.do 4mm2</t>
  </si>
  <si>
    <t>210100014</t>
  </si>
  <si>
    <t>ukonč.vod.v rozv.vč.zap.a konc.do 10mm2</t>
  </si>
  <si>
    <t>210110001</t>
  </si>
  <si>
    <t>spín.nást.prost.vlhké - řazení 1</t>
  </si>
  <si>
    <t>210110004</t>
  </si>
  <si>
    <t>střídavý přepínač - řazení 6 nást.prost.vlhké</t>
  </si>
  <si>
    <t>210111021</t>
  </si>
  <si>
    <t>zás.v krabici pr.vlhké 10/16A 250V 2P+Z</t>
  </si>
  <si>
    <t>210111136</t>
  </si>
  <si>
    <t>zás.nástěnná vč.zap.16A 380V 3P+N+Z</t>
  </si>
  <si>
    <t>210111137</t>
  </si>
  <si>
    <t>zás.nástěnná vč.zap.32A 380V 3P+N+Z</t>
  </si>
  <si>
    <t>210111138</t>
  </si>
  <si>
    <t>zás.nástěnná vč.zap.63A 380V 3P+N+Z</t>
  </si>
  <si>
    <t>210190000</t>
  </si>
  <si>
    <t>úprava stávajícího rozvaděče R1</t>
  </si>
  <si>
    <t>210190121</t>
  </si>
  <si>
    <t>montáž rozvaděče R2 na zeď</t>
  </si>
  <si>
    <t>210201056</t>
  </si>
  <si>
    <t>svít.zářiv. venkovní s 1 zdrojem</t>
  </si>
  <si>
    <t>210201073</t>
  </si>
  <si>
    <t>svít.zářiv.prům.stropní přisaz. 2 zdroje+kryt</t>
  </si>
  <si>
    <t>210202013</t>
  </si>
  <si>
    <t>svítidlo výbojkové na výložník</t>
  </si>
  <si>
    <t>210204011</t>
  </si>
  <si>
    <t>stožár ocelový do délky 12m</t>
  </si>
  <si>
    <t>210204103</t>
  </si>
  <si>
    <t>výložník ocelový 1-ramenný do hmotnosti 35kg</t>
  </si>
  <si>
    <t>210204201</t>
  </si>
  <si>
    <t>elektrovýzbroj stožáru pro 1 okruh</t>
  </si>
  <si>
    <t>210220000</t>
  </si>
  <si>
    <t>ochrana proti korozi</t>
  </si>
  <si>
    <t>210220001</t>
  </si>
  <si>
    <t>připojení na stávající uzemnění</t>
  </si>
  <si>
    <t>210220020</t>
  </si>
  <si>
    <t>uzem. v zemi FeZn do 120 mm2 - základový zemnič</t>
  </si>
  <si>
    <t>210220022</t>
  </si>
  <si>
    <t>uzem. v zemi FeZn R=8-10 mm vč.svorek;propoj.aj.</t>
  </si>
  <si>
    <t>210220101</t>
  </si>
  <si>
    <t>svodové vodiče FeZn do R=8mm;Al o8mm;Cu R=7mm</t>
  </si>
  <si>
    <t>210220301</t>
  </si>
  <si>
    <t>svorky hromosvodové do 2 šroubu (SS;SR 03)</t>
  </si>
  <si>
    <t>210220302</t>
  </si>
  <si>
    <t>svorky hromosv.nad 2 šrouby(ST;SJ;SK;SZ;SR01;02)</t>
  </si>
  <si>
    <t>210220303</t>
  </si>
  <si>
    <t>svorky hromosvodové na okapové žlaby (SO)</t>
  </si>
  <si>
    <t>210220372</t>
  </si>
  <si>
    <t>ochranný úhelník nebo trubka s držáky do zdiva</t>
  </si>
  <si>
    <t>210220401</t>
  </si>
  <si>
    <t>označení svodu štítky smalt.;umělá hmota</t>
  </si>
  <si>
    <t>210220451.1</t>
  </si>
  <si>
    <t>Pospojování</t>
  </si>
  <si>
    <t>210810005</t>
  </si>
  <si>
    <t>CYKY 3x1.5 mm2 (VU)</t>
  </si>
  <si>
    <t>210810006</t>
  </si>
  <si>
    <t>CYKY 3x2.5 mm2 (VU)</t>
  </si>
  <si>
    <t>210810013</t>
  </si>
  <si>
    <t>CYKY 4x10 mm2 (VU)</t>
  </si>
  <si>
    <t>210810016</t>
  </si>
  <si>
    <t>CYKY 5x2.5 mm2 (VU)</t>
  </si>
  <si>
    <t>78</t>
  </si>
  <si>
    <t>210810017</t>
  </si>
  <si>
    <t>CYKY 5x4 mm2 (VU)</t>
  </si>
  <si>
    <t>80</t>
  </si>
  <si>
    <t>210850511</t>
  </si>
  <si>
    <t>kabel sdělovací SYKFY 3x2x0,5 (VU)</t>
  </si>
  <si>
    <t>82</t>
  </si>
  <si>
    <t>210860202</t>
  </si>
  <si>
    <t>kabel sdělovací STP cat.6 (VU)</t>
  </si>
  <si>
    <t>84</t>
  </si>
  <si>
    <t>210950201</t>
  </si>
  <si>
    <t>přípl. za zatahování kab. do chráničky nebo trubky, do 0,75kg/m</t>
  </si>
  <si>
    <t>86</t>
  </si>
  <si>
    <t>210990001</t>
  </si>
  <si>
    <t>montáž přepěťových ochran typ 3</t>
  </si>
  <si>
    <t>88</t>
  </si>
  <si>
    <t>210999901</t>
  </si>
  <si>
    <t>poplatek za recyklaci svítidla</t>
  </si>
  <si>
    <t>90</t>
  </si>
  <si>
    <t>210999902</t>
  </si>
  <si>
    <t>poplatek za recyklaci světelného zdroje</t>
  </si>
  <si>
    <t>92</t>
  </si>
  <si>
    <t>7431</t>
  </si>
  <si>
    <t>Elektromontáže -materiál nosný</t>
  </si>
  <si>
    <t>Lišta LHD 25x20</t>
  </si>
  <si>
    <t>110</t>
  </si>
  <si>
    <t>Lišta LHD 40x40</t>
  </si>
  <si>
    <t>112</t>
  </si>
  <si>
    <t>218</t>
  </si>
  <si>
    <t>trubka tuhá instal. z PVC D=25mm</t>
  </si>
  <si>
    <t>114</t>
  </si>
  <si>
    <t>226</t>
  </si>
  <si>
    <t>trubka ocelová průměr 25mm</t>
  </si>
  <si>
    <t>116</t>
  </si>
  <si>
    <t>229</t>
  </si>
  <si>
    <t>trubka ocelová průměr 40mm</t>
  </si>
  <si>
    <t>118</t>
  </si>
  <si>
    <t>232</t>
  </si>
  <si>
    <t>koleno pro trubku ocelovou průměr 25mm</t>
  </si>
  <si>
    <t>120</t>
  </si>
  <si>
    <t>235</t>
  </si>
  <si>
    <t>koleno pro trubku ocelovou průměr 40mm</t>
  </si>
  <si>
    <t>122</t>
  </si>
  <si>
    <t>351</t>
  </si>
  <si>
    <t>plastová krabice se svorkovnicí, IP54 (5x2,5)</t>
  </si>
  <si>
    <t>124</t>
  </si>
  <si>
    <t>390</t>
  </si>
  <si>
    <t>kabelový žlab drátěný (54/50), včetně příslušenství a nosníků</t>
  </si>
  <si>
    <t>126</t>
  </si>
  <si>
    <t>391</t>
  </si>
  <si>
    <t>kabelový žlab drátěný (54/100), včetně příslušenství a nosníků</t>
  </si>
  <si>
    <t>128</t>
  </si>
  <si>
    <t>710</t>
  </si>
  <si>
    <t>spínač PH ř.1 do vlhka</t>
  </si>
  <si>
    <t>130</t>
  </si>
  <si>
    <t>713</t>
  </si>
  <si>
    <t>spínač PH ř.6 do vlhka</t>
  </si>
  <si>
    <t>132</t>
  </si>
  <si>
    <t>760</t>
  </si>
  <si>
    <t>zásuvka 230V/16A do vlhka</t>
  </si>
  <si>
    <t>134</t>
  </si>
  <si>
    <t>780</t>
  </si>
  <si>
    <t>zásuvka 400V/16A, 3P+N+PE, do vlhka</t>
  </si>
  <si>
    <t>136</t>
  </si>
  <si>
    <t>zásuvka 400V/32A, 3P+N+PE, do vlhka</t>
  </si>
  <si>
    <t>138</t>
  </si>
  <si>
    <t>782</t>
  </si>
  <si>
    <t>zásuvka 400V/63A, 3P+N+PE, do vlhka</t>
  </si>
  <si>
    <t>140</t>
  </si>
  <si>
    <t>1400</t>
  </si>
  <si>
    <t>FeZn 30x4</t>
  </si>
  <si>
    <t>142</t>
  </si>
  <si>
    <t>1404</t>
  </si>
  <si>
    <t>FeZn R=10mm</t>
  </si>
  <si>
    <t>144</t>
  </si>
  <si>
    <t>1405</t>
  </si>
  <si>
    <t>drát AlMgSi Rd=8</t>
  </si>
  <si>
    <t>146</t>
  </si>
  <si>
    <t>1410</t>
  </si>
  <si>
    <t>koncovka pomocného jímače - Nerez</t>
  </si>
  <si>
    <t>148</t>
  </si>
  <si>
    <t>1411</t>
  </si>
  <si>
    <t>podpěra vedení PV01 - Nerez</t>
  </si>
  <si>
    <t>150</t>
  </si>
  <si>
    <t>1412</t>
  </si>
  <si>
    <t>podpěra vedení na plochou střechu - Nerez</t>
  </si>
  <si>
    <t>152</t>
  </si>
  <si>
    <t>77</t>
  </si>
  <si>
    <t>1420</t>
  </si>
  <si>
    <t>svorka SS - Nerez</t>
  </si>
  <si>
    <t>154</t>
  </si>
  <si>
    <t>1422</t>
  </si>
  <si>
    <t>svorka SK - Nerez</t>
  </si>
  <si>
    <t>156</t>
  </si>
  <si>
    <t>79</t>
  </si>
  <si>
    <t>1426</t>
  </si>
  <si>
    <t>svorka SP k připojení kovových částí - Nerez</t>
  </si>
  <si>
    <t>158</t>
  </si>
  <si>
    <t>1427</t>
  </si>
  <si>
    <t>svorka SO k připojení okapových žlabů - Nerez</t>
  </si>
  <si>
    <t>160</t>
  </si>
  <si>
    <t>81</t>
  </si>
  <si>
    <t>1428</t>
  </si>
  <si>
    <t>svorka zkušební SZ - Nerez</t>
  </si>
  <si>
    <t>162</t>
  </si>
  <si>
    <t>1436</t>
  </si>
  <si>
    <t>svorka SR 02 - FeZn</t>
  </si>
  <si>
    <t>164</t>
  </si>
  <si>
    <t>83</t>
  </si>
  <si>
    <t>1437</t>
  </si>
  <si>
    <t>svorka SR 03 s páskem - FeZn</t>
  </si>
  <si>
    <t>166</t>
  </si>
  <si>
    <t>1466</t>
  </si>
  <si>
    <t>ochranná trubka OT 1,6m - Nerez</t>
  </si>
  <si>
    <t>168</t>
  </si>
  <si>
    <t>85</t>
  </si>
  <si>
    <t>1467</t>
  </si>
  <si>
    <t>držák OT do zdiva</t>
  </si>
  <si>
    <t>170</t>
  </si>
  <si>
    <t>1488</t>
  </si>
  <si>
    <t>označovací štítek</t>
  </si>
  <si>
    <t>172</t>
  </si>
  <si>
    <t>87</t>
  </si>
  <si>
    <t>1501</t>
  </si>
  <si>
    <t>Materiál pro pospojování</t>
  </si>
  <si>
    <t>174</t>
  </si>
  <si>
    <t>2914</t>
  </si>
  <si>
    <t>CYKY-J 3x1.5mm2</t>
  </si>
  <si>
    <t>176</t>
  </si>
  <si>
    <t>89</t>
  </si>
  <si>
    <t>2914.1</t>
  </si>
  <si>
    <t>CYKY-O 3x1.5mm2</t>
  </si>
  <si>
    <t>178</t>
  </si>
  <si>
    <t>2918</t>
  </si>
  <si>
    <t>CYKY-J 3x2.5mm2</t>
  </si>
  <si>
    <t>180</t>
  </si>
  <si>
    <t>91</t>
  </si>
  <si>
    <t>2944</t>
  </si>
  <si>
    <t>CYKY-J 4x10mm2</t>
  </si>
  <si>
    <t>182</t>
  </si>
  <si>
    <t>2961</t>
  </si>
  <si>
    <t>CYKY-J 5x2.5mm2</t>
  </si>
  <si>
    <t>184</t>
  </si>
  <si>
    <t>93</t>
  </si>
  <si>
    <t>2962</t>
  </si>
  <si>
    <t>CYKY-J 5x4m2</t>
  </si>
  <si>
    <t>186</t>
  </si>
  <si>
    <t>3242</t>
  </si>
  <si>
    <t>SYKFY 3x2x0,5</t>
  </si>
  <si>
    <t>188</t>
  </si>
  <si>
    <t>95</t>
  </si>
  <si>
    <t>3300</t>
  </si>
  <si>
    <t>STP cat.6</t>
  </si>
  <si>
    <t>190</t>
  </si>
  <si>
    <t>34801</t>
  </si>
  <si>
    <t>A - svítidlo zářivkové 2x24W s krytem, IP66, EP, vč.zdrojů</t>
  </si>
  <si>
    <t>192</t>
  </si>
  <si>
    <t>97</t>
  </si>
  <si>
    <t>34802</t>
  </si>
  <si>
    <t>B - svítidlo zářivkové 26W nástěnné venkovní, IP44, EP, vč.zdroje</t>
  </si>
  <si>
    <t>194</t>
  </si>
  <si>
    <t>34803</t>
  </si>
  <si>
    <t>svítidlo VO zářivkové na výložník, vč. zdroje 2x36W/2G11</t>
  </si>
  <si>
    <t>196</t>
  </si>
  <si>
    <t>99</t>
  </si>
  <si>
    <t>34804</t>
  </si>
  <si>
    <t>stožár silniční délka 6,2+1,5m, žárový pozink</t>
  </si>
  <si>
    <t>198</t>
  </si>
  <si>
    <t>34805</t>
  </si>
  <si>
    <t>výložník obloukový 1 ramenný 1/76-1000, žárový pozink</t>
  </si>
  <si>
    <t>200</t>
  </si>
  <si>
    <t>101</t>
  </si>
  <si>
    <t>34806</t>
  </si>
  <si>
    <t>stožárová svorkovnice 5p</t>
  </si>
  <si>
    <t>202</t>
  </si>
  <si>
    <t>35700</t>
  </si>
  <si>
    <t>Rozvaděč R1 - doplnění stávajícího rozvaděče</t>
  </si>
  <si>
    <t>204</t>
  </si>
  <si>
    <t>103</t>
  </si>
  <si>
    <t>35701</t>
  </si>
  <si>
    <t>Rozvaděč R2 - viz výkres č. D.1.4.EL.04</t>
  </si>
  <si>
    <t>206</t>
  </si>
  <si>
    <t>91005</t>
  </si>
  <si>
    <t>fólie z polyetylenu šíře 220mm</t>
  </si>
  <si>
    <t>208</t>
  </si>
  <si>
    <t>105</t>
  </si>
  <si>
    <t>91027</t>
  </si>
  <si>
    <t>chránička kabelová PE40</t>
  </si>
  <si>
    <t>210</t>
  </si>
  <si>
    <t>91100</t>
  </si>
  <si>
    <t>dodávka přepěťových ochran typ 3</t>
  </si>
  <si>
    <t>212</t>
  </si>
  <si>
    <t>107</t>
  </si>
  <si>
    <t>Pol11</t>
  </si>
  <si>
    <t>Podružný materiál</t>
  </si>
  <si>
    <t>214</t>
  </si>
  <si>
    <t>Pol12</t>
  </si>
  <si>
    <t>Prořez (m, kg)</t>
  </si>
  <si>
    <t>216</t>
  </si>
  <si>
    <t>749</t>
  </si>
  <si>
    <t>Elektromontáže - ostatní práce a konstrukce</t>
  </si>
  <si>
    <t>109</t>
  </si>
  <si>
    <t>00001</t>
  </si>
  <si>
    <t>Výchozí revize elektro</t>
  </si>
  <si>
    <t>00002</t>
  </si>
  <si>
    <t>Výchozí revize bleskosvodu</t>
  </si>
  <si>
    <t>220</t>
  </si>
  <si>
    <t>111</t>
  </si>
  <si>
    <t>00003</t>
  </si>
  <si>
    <t>Koordinace prací s investorem a generálním dodavatelem stavby</t>
  </si>
  <si>
    <t>222</t>
  </si>
  <si>
    <t>00004</t>
  </si>
  <si>
    <t>Zhotovení prostupů pro kabely, zednické práce pro elektro</t>
  </si>
  <si>
    <t>224</t>
  </si>
  <si>
    <t>113</t>
  </si>
  <si>
    <t>00005</t>
  </si>
  <si>
    <t>Zajištění podkladů a zákres změn pro dokumentaci skutečného provedení</t>
  </si>
  <si>
    <t>00006</t>
  </si>
  <si>
    <t>Projektová dokumentace pro realizaci stavby</t>
  </si>
  <si>
    <t>228</t>
  </si>
  <si>
    <t>115</t>
  </si>
  <si>
    <t>00007</t>
  </si>
  <si>
    <t>Projektová dokumentace skutečného provedení stavby</t>
  </si>
  <si>
    <t>230</t>
  </si>
  <si>
    <t>00008</t>
  </si>
  <si>
    <t>Režijní náklady</t>
  </si>
  <si>
    <t>117</t>
  </si>
  <si>
    <t>00009</t>
  </si>
  <si>
    <t>Náklady na dopravu</t>
  </si>
  <si>
    <t>234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</si>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</sst>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000000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7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4" fontId="22" fillId="0" borderId="8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0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166" fontId="31" fillId="0" borderId="24" xfId="0" applyNumberFormat="1" applyFont="1" applyBorder="1" applyAlignment="1">
      <alignment vertical="center"/>
    </xf>
    <xf numFmtId="4" fontId="31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6" xfId="0" applyNumberFormat="1" applyFont="1" applyBorder="1" applyAlignment="1"/>
    <xf numFmtId="166" fontId="34" fillId="0" borderId="17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38" fillId="0" borderId="28" xfId="0" applyFont="1" applyBorder="1" applyAlignment="1" applyProtection="1">
      <alignment horizontal="center" vertical="center"/>
      <protection locked="0"/>
    </xf>
    <xf numFmtId="49" fontId="38" fillId="0" borderId="28" xfId="0" applyNumberFormat="1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center" vertical="center" wrapText="1"/>
      <protection locked="0"/>
    </xf>
    <xf numFmtId="167" fontId="38" fillId="0" borderId="28" xfId="0" applyNumberFormat="1" applyFont="1" applyBorder="1" applyAlignment="1" applyProtection="1">
      <alignment vertical="center"/>
      <protection locked="0"/>
    </xf>
    <xf numFmtId="4" fontId="38" fillId="5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  <protection locked="0"/>
    </xf>
    <xf numFmtId="0" fontId="38" fillId="0" borderId="5" xfId="0" applyFont="1" applyBorder="1" applyAlignment="1">
      <alignment vertical="center"/>
    </xf>
    <xf numFmtId="0" fontId="38" fillId="5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167" fontId="0" fillId="5" borderId="28" xfId="0" applyNumberFormat="1" applyFont="1" applyFill="1" applyBorder="1" applyAlignment="1" applyProtection="1">
      <alignment vertical="center"/>
      <protection locked="0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0" xfId="0" applyAlignment="1">
      <alignment vertical="top"/>
      <protection locked="0"/>
    </xf>
    <xf numFmtId="0" fontId="40" fillId="0" borderId="29" xfId="0" applyFont="1" applyBorder="1" applyAlignment="1">
      <alignment vertical="center" wrapText="1"/>
      <protection locked="0"/>
    </xf>
    <xf numFmtId="0" fontId="40" fillId="0" borderId="30" xfId="0" applyFont="1" applyBorder="1" applyAlignment="1">
      <alignment vertical="center" wrapText="1"/>
      <protection locked="0"/>
    </xf>
    <xf numFmtId="0" fontId="40" fillId="0" borderId="31" xfId="0" applyFont="1" applyBorder="1" applyAlignment="1">
      <alignment vertical="center" wrapText="1"/>
      <protection locked="0"/>
    </xf>
    <xf numFmtId="0" fontId="40" fillId="0" borderId="32" xfId="0" applyFont="1" applyBorder="1" applyAlignment="1">
      <alignment horizontal="center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40" fillId="0" borderId="33" xfId="0" applyFont="1" applyBorder="1" applyAlignment="1">
      <alignment horizontal="center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horizontal="left" wrapText="1"/>
      <protection locked="0"/>
    </xf>
    <xf numFmtId="0" fontId="40" fillId="0" borderId="33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3" fillId="0" borderId="1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49" fontId="43" fillId="0" borderId="1" xfId="0" applyNumberFormat="1" applyFont="1" applyBorder="1" applyAlignment="1">
      <alignment horizontal="left" vertical="center" wrapText="1"/>
      <protection locked="0"/>
    </xf>
    <xf numFmtId="49" fontId="43" fillId="0" borderId="1" xfId="0" applyNumberFormat="1" applyFont="1" applyBorder="1" applyAlignment="1">
      <alignment vertical="center" wrapText="1"/>
      <protection locked="0"/>
    </xf>
    <xf numFmtId="0" fontId="40" fillId="0" borderId="35" xfId="0" applyFont="1" applyBorder="1" applyAlignment="1">
      <alignment vertical="center" wrapText="1"/>
      <protection locked="0"/>
    </xf>
    <xf numFmtId="0" fontId="44" fillId="0" borderId="34" xfId="0" applyFont="1" applyBorder="1" applyAlignment="1">
      <alignment vertical="center" wrapText="1"/>
      <protection locked="0"/>
    </xf>
    <xf numFmtId="0" fontId="40" fillId="0" borderId="36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top"/>
      <protection locked="0"/>
    </xf>
    <xf numFmtId="0" fontId="40" fillId="0" borderId="0" xfId="0" applyFont="1" applyAlignment="1">
      <alignment vertical="top"/>
      <protection locked="0"/>
    </xf>
    <xf numFmtId="0" fontId="40" fillId="0" borderId="29" xfId="0" applyFont="1" applyBorder="1" applyAlignment="1">
      <alignment horizontal="left" vertical="center"/>
      <protection locked="0"/>
    </xf>
    <xf numFmtId="0" fontId="40" fillId="0" borderId="30" xfId="0" applyFont="1" applyBorder="1" applyAlignment="1">
      <alignment horizontal="left" vertical="center"/>
      <protection locked="0"/>
    </xf>
    <xf numFmtId="0" fontId="40" fillId="0" borderId="31" xfId="0" applyFont="1" applyBorder="1" applyAlignment="1">
      <alignment horizontal="left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5" fillId="0" borderId="0" xfId="0" applyFont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center" vertical="center"/>
      <protection locked="0"/>
    </xf>
    <xf numFmtId="0" fontId="45" fillId="0" borderId="34" xfId="0" applyFont="1" applyBorder="1" applyAlignment="1">
      <alignment horizontal="left" vertical="center"/>
      <protection locked="0"/>
    </xf>
    <xf numFmtId="0" fontId="46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3" fillId="0" borderId="1" xfId="0" applyFont="1" applyBorder="1" applyAlignment="1">
      <alignment horizontal="center" vertical="center"/>
      <protection locked="0"/>
    </xf>
    <xf numFmtId="0" fontId="43" fillId="0" borderId="32" xfId="0" applyFont="1" applyBorder="1" applyAlignment="1">
      <alignment horizontal="left" vertical="center"/>
      <protection locked="0"/>
    </xf>
    <xf numFmtId="0" fontId="43" fillId="2" borderId="1" xfId="0" applyFont="1" applyFill="1" applyBorder="1" applyAlignment="1">
      <alignment horizontal="left" vertical="center"/>
      <protection locked="0"/>
    </xf>
    <xf numFmtId="0" fontId="43" fillId="2" borderId="1" xfId="0" applyFont="1" applyFill="1" applyBorder="1" applyAlignment="1">
      <alignment horizontal="center" vertical="center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3" fillId="0" borderId="1" xfId="0" applyFont="1" applyBorder="1" applyAlignment="1">
      <alignment horizontal="center" vertical="center" wrapText="1"/>
      <protection locked="0"/>
    </xf>
    <xf numFmtId="0" fontId="40" fillId="0" borderId="29" xfId="0" applyFont="1" applyBorder="1" applyAlignment="1">
      <alignment horizontal="left" vertical="center" wrapText="1"/>
      <protection locked="0"/>
    </xf>
    <xf numFmtId="0" fontId="40" fillId="0" borderId="30" xfId="0" applyFont="1" applyBorder="1" applyAlignment="1">
      <alignment horizontal="left" vertical="center" wrapText="1"/>
      <protection locked="0"/>
    </xf>
    <xf numFmtId="0" fontId="40" fillId="0" borderId="3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5" fillId="0" borderId="32" xfId="0" applyFont="1" applyBorder="1" applyAlignment="1">
      <alignment horizontal="left" vertical="center" wrapText="1"/>
      <protection locked="0"/>
    </xf>
    <xf numFmtId="0" fontId="45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/>
      <protection locked="0"/>
    </xf>
    <xf numFmtId="0" fontId="43" fillId="0" borderId="35" xfId="0" applyFont="1" applyBorder="1" applyAlignment="1">
      <alignment horizontal="left" vertical="center" wrapText="1"/>
      <protection locked="0"/>
    </xf>
    <xf numFmtId="0" fontId="43" fillId="0" borderId="34" xfId="0" applyFont="1" applyBorder="1" applyAlignment="1">
      <alignment horizontal="left" vertical="center" wrapText="1"/>
      <protection locked="0"/>
    </xf>
    <xf numFmtId="0" fontId="43" fillId="0" borderId="36" xfId="0" applyFont="1" applyBorder="1" applyAlignment="1">
      <alignment horizontal="left" vertical="center" wrapText="1"/>
      <protection locked="0"/>
    </xf>
    <xf numFmtId="0" fontId="43" fillId="0" borderId="1" xfId="0" applyFont="1" applyBorder="1" applyAlignment="1">
      <alignment horizontal="left" vertical="top"/>
      <protection locked="0"/>
    </xf>
    <xf numFmtId="0" fontId="43" fillId="0" borderId="1" xfId="0" applyFont="1" applyBorder="1" applyAlignment="1">
      <alignment horizontal="center" vertical="top"/>
      <protection locked="0"/>
    </xf>
    <xf numFmtId="0" fontId="43" fillId="0" borderId="35" xfId="0" applyFont="1" applyBorder="1" applyAlignment="1">
      <alignment horizontal="left" vertical="center"/>
      <protection locked="0"/>
    </xf>
    <xf numFmtId="0" fontId="43" fillId="0" borderId="36" xfId="0" applyFont="1" applyBorder="1" applyAlignment="1">
      <alignment horizontal="left" vertical="center"/>
      <protection locked="0"/>
    </xf>
    <xf numFmtId="0" fontId="45" fillId="0" borderId="0" xfId="0" applyFont="1" applyAlignment="1">
      <alignment vertical="center"/>
      <protection locked="0"/>
    </xf>
    <xf numFmtId="0" fontId="42" fillId="0" borderId="1" xfId="0" applyFont="1" applyBorder="1" applyAlignment="1">
      <alignment vertical="center"/>
      <protection locked="0"/>
    </xf>
    <xf numFmtId="0" fontId="45" fillId="0" borderId="34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3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2" fillId="0" borderId="34" xfId="0" applyFont="1" applyBorder="1" applyAlignment="1">
      <alignment horizontal="left"/>
      <protection locked="0"/>
    </xf>
    <xf numFmtId="0" fontId="45" fillId="0" borderId="34" xfId="0" applyFont="1" applyBorder="1" applyAlignment="1">
      <protection locked="0"/>
    </xf>
    <xf numFmtId="0" fontId="40" fillId="0" borderId="32" xfId="0" applyFont="1" applyBorder="1" applyAlignment="1">
      <alignment vertical="top"/>
      <protection locked="0"/>
    </xf>
    <xf numFmtId="0" fontId="40" fillId="0" borderId="33" xfId="0" applyFont="1" applyBorder="1" applyAlignment="1">
      <alignment vertical="top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35" xfId="0" applyFont="1" applyBorder="1" applyAlignment="1">
      <alignment vertical="top"/>
      <protection locked="0"/>
    </xf>
    <xf numFmtId="0" fontId="40" fillId="0" borderId="34" xfId="0" applyFont="1" applyBorder="1" applyAlignment="1">
      <alignment vertical="top"/>
      <protection locked="0"/>
    </xf>
    <xf numFmtId="0" fontId="40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 s="24" t="s">
        <v>8</v>
      </c>
      <c r="BS2" s="25" t="s">
        <v>9</v>
      </c>
      <c r="BT2" s="25" t="s">
        <v>10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ht="36.96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ht="14.4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6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18</v>
      </c>
      <c r="BS5" s="25" t="s">
        <v>9</v>
      </c>
    </row>
    <row r="6" ht="36.96" customHeight="1">
      <c r="B6" s="29"/>
      <c r="C6" s="30"/>
      <c r="D6" s="38" t="s">
        <v>19</v>
      </c>
      <c r="E6" s="30"/>
      <c r="F6" s="30"/>
      <c r="G6" s="30"/>
      <c r="H6" s="30"/>
      <c r="I6" s="30"/>
      <c r="J6" s="30"/>
      <c r="K6" s="39" t="s">
        <v>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9</v>
      </c>
    </row>
    <row r="7" ht="14.4" customHeight="1">
      <c r="B7" s="29"/>
      <c r="C7" s="30"/>
      <c r="D7" s="41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5</v>
      </c>
      <c r="AO7" s="30"/>
      <c r="AP7" s="30"/>
      <c r="AQ7" s="32"/>
      <c r="BE7" s="40"/>
      <c r="BS7" s="25" t="s">
        <v>9</v>
      </c>
    </row>
    <row r="8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9</v>
      </c>
    </row>
    <row r="9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9</v>
      </c>
    </row>
    <row r="10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5</v>
      </c>
      <c r="AO10" s="30"/>
      <c r="AP10" s="30"/>
      <c r="AQ10" s="32"/>
      <c r="BE10" s="40"/>
      <c r="BS10" s="25" t="s">
        <v>9</v>
      </c>
    </row>
    <row r="11" ht="18.48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30</v>
      </c>
      <c r="AL11" s="30"/>
      <c r="AM11" s="30"/>
      <c r="AN11" s="36" t="s">
        <v>5</v>
      </c>
      <c r="AO11" s="30"/>
      <c r="AP11" s="30"/>
      <c r="AQ11" s="32"/>
      <c r="BE11" s="40"/>
      <c r="BS11" s="25" t="s">
        <v>9</v>
      </c>
    </row>
    <row r="12" ht="6.96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9</v>
      </c>
    </row>
    <row r="13" ht="14.4" customHeight="1">
      <c r="B13" s="29"/>
      <c r="C13" s="30"/>
      <c r="D13" s="41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32</v>
      </c>
      <c r="AO13" s="30"/>
      <c r="AP13" s="30"/>
      <c r="AQ13" s="32"/>
      <c r="BE13" s="40"/>
      <c r="BS13" s="25" t="s">
        <v>9</v>
      </c>
    </row>
    <row r="14">
      <c r="B14" s="29"/>
      <c r="C14" s="30"/>
      <c r="D14" s="30"/>
      <c r="E14" s="43" t="s">
        <v>32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30</v>
      </c>
      <c r="AL14" s="30"/>
      <c r="AM14" s="30"/>
      <c r="AN14" s="43" t="s">
        <v>32</v>
      </c>
      <c r="AO14" s="30"/>
      <c r="AP14" s="30"/>
      <c r="AQ14" s="32"/>
      <c r="BE14" s="40"/>
      <c r="BS14" s="25" t="s">
        <v>9</v>
      </c>
    </row>
    <row r="15" ht="6.96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ht="14.4" customHeight="1">
      <c r="B16" s="29"/>
      <c r="C16" s="30"/>
      <c r="D16" s="41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5</v>
      </c>
      <c r="AO16" s="30"/>
      <c r="AP16" s="30"/>
      <c r="AQ16" s="32"/>
      <c r="BE16" s="40"/>
      <c r="BS16" s="25" t="s">
        <v>6</v>
      </c>
    </row>
    <row r="17" ht="18.48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30</v>
      </c>
      <c r="AL17" s="30"/>
      <c r="AM17" s="30"/>
      <c r="AN17" s="36" t="s">
        <v>5</v>
      </c>
      <c r="AO17" s="30"/>
      <c r="AP17" s="30"/>
      <c r="AQ17" s="32"/>
      <c r="BE17" s="40"/>
      <c r="BS17" s="25" t="s">
        <v>35</v>
      </c>
    </row>
    <row r="18" ht="6.96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9</v>
      </c>
    </row>
    <row r="19" ht="14.4" customHeight="1">
      <c r="B19" s="29"/>
      <c r="C19" s="30"/>
      <c r="D19" s="41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9</v>
      </c>
    </row>
    <row r="20" ht="42.75" customHeight="1">
      <c r="B20" s="29"/>
      <c r="C20" s="30"/>
      <c r="D20" s="30"/>
      <c r="E20" s="45" t="s">
        <v>37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35</v>
      </c>
    </row>
    <row r="21" ht="6.96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ht="6.96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="1" customFormat="1" ht="25.92" customHeight="1">
      <c r="B23" s="47"/>
      <c r="C23" s="48"/>
      <c r="D23" s="49" t="s">
        <v>38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39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41</v>
      </c>
      <c r="AL25" s="53"/>
      <c r="AM25" s="53"/>
      <c r="AN25" s="53"/>
      <c r="AO25" s="53"/>
      <c r="AP25" s="48"/>
      <c r="AQ25" s="52"/>
      <c r="BE25" s="40"/>
    </row>
    <row r="26" s="2" customFormat="1" ht="14.4" customHeight="1">
      <c r="B26" s="54"/>
      <c r="C26" s="55"/>
      <c r="D26" s="56" t="s">
        <v>42</v>
      </c>
      <c r="E26" s="55"/>
      <c r="F26" s="56" t="s">
        <v>43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="2" customFormat="1" ht="14.4" customHeight="1">
      <c r="B27" s="54"/>
      <c r="C27" s="55"/>
      <c r="D27" s="55"/>
      <c r="E27" s="55"/>
      <c r="F27" s="56" t="s">
        <v>44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hidden="1" s="2" customFormat="1" ht="14.4" customHeight="1">
      <c r="B28" s="54"/>
      <c r="C28" s="55"/>
      <c r="D28" s="55"/>
      <c r="E28" s="55"/>
      <c r="F28" s="56" t="s">
        <v>45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hidden="1" s="2" customFormat="1" ht="14.4" customHeight="1">
      <c r="B29" s="54"/>
      <c r="C29" s="55"/>
      <c r="D29" s="55"/>
      <c r="E29" s="55"/>
      <c r="F29" s="56" t="s">
        <v>46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hidden="1" s="2" customFormat="1" ht="14.4" customHeight="1">
      <c r="B30" s="54"/>
      <c r="C30" s="55"/>
      <c r="D30" s="55"/>
      <c r="E30" s="55"/>
      <c r="F30" s="56" t="s">
        <v>47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="1" customFormat="1" ht="25.92" customHeight="1">
      <c r="B32" s="47"/>
      <c r="C32" s="60"/>
      <c r="D32" s="61" t="s">
        <v>48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49</v>
      </c>
      <c r="U32" s="62"/>
      <c r="V32" s="62"/>
      <c r="W32" s="62"/>
      <c r="X32" s="64" t="s">
        <v>50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47"/>
    </row>
    <row r="39" s="1" customFormat="1" ht="36.96" customHeight="1">
      <c r="B39" s="47"/>
      <c r="C39" s="73" t="s">
        <v>51</v>
      </c>
      <c r="AR39" s="47"/>
    </row>
    <row r="40" s="1" customFormat="1" ht="6.96" customHeight="1">
      <c r="B40" s="47"/>
      <c r="AR40" s="47"/>
    </row>
    <row r="41" s="3" customFormat="1" ht="14.4" customHeight="1">
      <c r="B41" s="74"/>
      <c r="C41" s="75" t="s">
        <v>16</v>
      </c>
      <c r="L41" s="3" t="str">
        <f>K5</f>
        <v>001532</v>
      </c>
      <c r="AR41" s="74"/>
    </row>
    <row r="42" s="4" customFormat="1" ht="36.96" customHeight="1">
      <c r="B42" s="76"/>
      <c r="C42" s="77" t="s">
        <v>19</v>
      </c>
      <c r="L42" s="78" t="str">
        <f>K6</f>
        <v>Rozšíření sběrného dvora Trutnov DSM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6"/>
    </row>
    <row r="43" s="1" customFormat="1" ht="6.96" customHeight="1">
      <c r="B43" s="47"/>
      <c r="AR43" s="47"/>
    </row>
    <row r="44" s="1" customFormat="1">
      <c r="B44" s="47"/>
      <c r="C44" s="75" t="s">
        <v>23</v>
      </c>
      <c r="L44" s="79" t="str">
        <f>IF(K8="","",K8)</f>
        <v>Trutnov - Dolní Staré Město</v>
      </c>
      <c r="AI44" s="75" t="s">
        <v>25</v>
      </c>
      <c r="AM44" s="80" t="str">
        <f>IF(AN8= "","",AN8)</f>
        <v>13.10.2016</v>
      </c>
      <c r="AN44" s="80"/>
      <c r="AR44" s="47"/>
    </row>
    <row r="45" s="1" customFormat="1" ht="6.96" customHeight="1">
      <c r="B45" s="47"/>
      <c r="AR45" s="47"/>
    </row>
    <row r="46" s="1" customFormat="1">
      <c r="B46" s="47"/>
      <c r="C46" s="75" t="s">
        <v>27</v>
      </c>
      <c r="L46" s="3" t="str">
        <f>IF(E11= "","",E11)</f>
        <v>Město Trutnov</v>
      </c>
      <c r="AI46" s="75" t="s">
        <v>33</v>
      </c>
      <c r="AM46" s="3" t="str">
        <f>IF(E17="","",E17)</f>
        <v>Ing. Oldřich Hlíza</v>
      </c>
      <c r="AN46" s="3"/>
      <c r="AO46" s="3"/>
      <c r="AP46" s="3"/>
      <c r="AR46" s="47"/>
      <c r="AS46" s="81" t="s">
        <v>52</v>
      </c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="1" customFormat="1">
      <c r="B47" s="47"/>
      <c r="C47" s="75" t="s">
        <v>31</v>
      </c>
      <c r="L47" s="3" t="str">
        <f>IF(E14= "Vyplň údaj","",E14)</f>
        <v/>
      </c>
      <c r="AR47" s="47"/>
      <c r="AS47" s="85"/>
      <c r="AT47" s="56"/>
      <c r="AU47" s="48"/>
      <c r="AV47" s="48"/>
      <c r="AW47" s="48"/>
      <c r="AX47" s="48"/>
      <c r="AY47" s="48"/>
      <c r="AZ47" s="48"/>
      <c r="BA47" s="48"/>
      <c r="BB47" s="48"/>
      <c r="BC47" s="48"/>
      <c r="BD47" s="86"/>
    </row>
    <row r="48" s="1" customFormat="1" ht="10.8" customHeight="1">
      <c r="B48" s="47"/>
      <c r="AR48" s="47"/>
      <c r="AS48" s="8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86"/>
    </row>
    <row r="49" s="1" customFormat="1" ht="29.28" customHeight="1">
      <c r="B49" s="47"/>
      <c r="C49" s="87" t="s">
        <v>53</v>
      </c>
      <c r="D49" s="88"/>
      <c r="E49" s="88"/>
      <c r="F49" s="88"/>
      <c r="G49" s="88"/>
      <c r="H49" s="89"/>
      <c r="I49" s="90" t="s">
        <v>54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91" t="s">
        <v>55</v>
      </c>
      <c r="AH49" s="88"/>
      <c r="AI49" s="88"/>
      <c r="AJ49" s="88"/>
      <c r="AK49" s="88"/>
      <c r="AL49" s="88"/>
      <c r="AM49" s="88"/>
      <c r="AN49" s="90" t="s">
        <v>56</v>
      </c>
      <c r="AO49" s="88"/>
      <c r="AP49" s="88"/>
      <c r="AQ49" s="92" t="s">
        <v>57</v>
      </c>
      <c r="AR49" s="47"/>
      <c r="AS49" s="93" t="s">
        <v>58</v>
      </c>
      <c r="AT49" s="94" t="s">
        <v>59</v>
      </c>
      <c r="AU49" s="94" t="s">
        <v>60</v>
      </c>
      <c r="AV49" s="94" t="s">
        <v>61</v>
      </c>
      <c r="AW49" s="94" t="s">
        <v>62</v>
      </c>
      <c r="AX49" s="94" t="s">
        <v>63</v>
      </c>
      <c r="AY49" s="94" t="s">
        <v>64</v>
      </c>
      <c r="AZ49" s="94" t="s">
        <v>65</v>
      </c>
      <c r="BA49" s="94" t="s">
        <v>66</v>
      </c>
      <c r="BB49" s="94" t="s">
        <v>67</v>
      </c>
      <c r="BC49" s="94" t="s">
        <v>68</v>
      </c>
      <c r="BD49" s="95" t="s">
        <v>69</v>
      </c>
    </row>
    <row r="50" s="1" customFormat="1" ht="10.8" customHeight="1">
      <c r="B50" s="47"/>
      <c r="AR50" s="47"/>
      <c r="AS50" s="96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="4" customFormat="1" ht="32.4" customHeight="1">
      <c r="B51" s="76"/>
      <c r="C51" s="97" t="s">
        <v>70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9">
        <f>ROUND(SUM(AG52:AG57),2)</f>
        <v>0</v>
      </c>
      <c r="AH51" s="99"/>
      <c r="AI51" s="99"/>
      <c r="AJ51" s="99"/>
      <c r="AK51" s="99"/>
      <c r="AL51" s="99"/>
      <c r="AM51" s="99"/>
      <c r="AN51" s="100">
        <f>SUM(AG51,AT51)</f>
        <v>0</v>
      </c>
      <c r="AO51" s="100"/>
      <c r="AP51" s="100"/>
      <c r="AQ51" s="101" t="s">
        <v>5</v>
      </c>
      <c r="AR51" s="76"/>
      <c r="AS51" s="102">
        <f>ROUND(SUM(AS52:AS57),2)</f>
        <v>0</v>
      </c>
      <c r="AT51" s="103">
        <f>ROUND(SUM(AV51:AW51),2)</f>
        <v>0</v>
      </c>
      <c r="AU51" s="104">
        <f>ROUND(SUM(AU52:AU57),5)</f>
        <v>0</v>
      </c>
      <c r="AV51" s="103">
        <f>ROUND(AZ51*L26,2)</f>
        <v>0</v>
      </c>
      <c r="AW51" s="103">
        <f>ROUND(BA51*L27,2)</f>
        <v>0</v>
      </c>
      <c r="AX51" s="103">
        <f>ROUND(BB51*L26,2)</f>
        <v>0</v>
      </c>
      <c r="AY51" s="103">
        <f>ROUND(BC51*L27,2)</f>
        <v>0</v>
      </c>
      <c r="AZ51" s="103">
        <f>ROUND(SUM(AZ52:AZ57),2)</f>
        <v>0</v>
      </c>
      <c r="BA51" s="103">
        <f>ROUND(SUM(BA52:BA57),2)</f>
        <v>0</v>
      </c>
      <c r="BB51" s="103">
        <f>ROUND(SUM(BB52:BB57),2)</f>
        <v>0</v>
      </c>
      <c r="BC51" s="103">
        <f>ROUND(SUM(BC52:BC57),2)</f>
        <v>0</v>
      </c>
      <c r="BD51" s="105">
        <f>ROUND(SUM(BD52:BD57),2)</f>
        <v>0</v>
      </c>
      <c r="BS51" s="77" t="s">
        <v>71</v>
      </c>
      <c r="BT51" s="77" t="s">
        <v>72</v>
      </c>
      <c r="BU51" s="106" t="s">
        <v>73</v>
      </c>
      <c r="BV51" s="77" t="s">
        <v>74</v>
      </c>
      <c r="BW51" s="77" t="s">
        <v>7</v>
      </c>
      <c r="BX51" s="77" t="s">
        <v>75</v>
      </c>
      <c r="CL51" s="77" t="s">
        <v>5</v>
      </c>
    </row>
    <row r="52" s="5" customFormat="1" ht="16.5" customHeight="1">
      <c r="A52" s="107" t="s">
        <v>76</v>
      </c>
      <c r="B52" s="108"/>
      <c r="C52" s="109"/>
      <c r="D52" s="110" t="s">
        <v>77</v>
      </c>
      <c r="E52" s="110"/>
      <c r="F52" s="110"/>
      <c r="G52" s="110"/>
      <c r="H52" s="110"/>
      <c r="I52" s="111"/>
      <c r="J52" s="110" t="s">
        <v>78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2">
        <f>'000 - Vedlejší a ostatní ...'!J27</f>
        <v>0</v>
      </c>
      <c r="AH52" s="111"/>
      <c r="AI52" s="111"/>
      <c r="AJ52" s="111"/>
      <c r="AK52" s="111"/>
      <c r="AL52" s="111"/>
      <c r="AM52" s="111"/>
      <c r="AN52" s="112">
        <f>SUM(AG52,AT52)</f>
        <v>0</v>
      </c>
      <c r="AO52" s="111"/>
      <c r="AP52" s="111"/>
      <c r="AQ52" s="113" t="s">
        <v>79</v>
      </c>
      <c r="AR52" s="108"/>
      <c r="AS52" s="114">
        <v>0</v>
      </c>
      <c r="AT52" s="115">
        <f>ROUND(SUM(AV52:AW52),2)</f>
        <v>0</v>
      </c>
      <c r="AU52" s="116">
        <f>'000 - Vedlejší a ostatní ...'!P79</f>
        <v>0</v>
      </c>
      <c r="AV52" s="115">
        <f>'000 - Vedlejší a ostatní ...'!J30</f>
        <v>0</v>
      </c>
      <c r="AW52" s="115">
        <f>'000 - Vedlejší a ostatní ...'!J31</f>
        <v>0</v>
      </c>
      <c r="AX52" s="115">
        <f>'000 - Vedlejší a ostatní ...'!J32</f>
        <v>0</v>
      </c>
      <c r="AY52" s="115">
        <f>'000 - Vedlejší a ostatní ...'!J33</f>
        <v>0</v>
      </c>
      <c r="AZ52" s="115">
        <f>'000 - Vedlejší a ostatní ...'!F30</f>
        <v>0</v>
      </c>
      <c r="BA52" s="115">
        <f>'000 - Vedlejší a ostatní ...'!F31</f>
        <v>0</v>
      </c>
      <c r="BB52" s="115">
        <f>'000 - Vedlejší a ostatní ...'!F32</f>
        <v>0</v>
      </c>
      <c r="BC52" s="115">
        <f>'000 - Vedlejší a ostatní ...'!F33</f>
        <v>0</v>
      </c>
      <c r="BD52" s="117">
        <f>'000 - Vedlejší a ostatní ...'!F34</f>
        <v>0</v>
      </c>
      <c r="BT52" s="118" t="s">
        <v>80</v>
      </c>
      <c r="BV52" s="118" t="s">
        <v>74</v>
      </c>
      <c r="BW52" s="118" t="s">
        <v>81</v>
      </c>
      <c r="BX52" s="118" t="s">
        <v>7</v>
      </c>
      <c r="CL52" s="118" t="s">
        <v>5</v>
      </c>
      <c r="CM52" s="118" t="s">
        <v>82</v>
      </c>
    </row>
    <row r="53" s="5" customFormat="1" ht="16.5" customHeight="1">
      <c r="A53" s="107" t="s">
        <v>76</v>
      </c>
      <c r="B53" s="108"/>
      <c r="C53" s="109"/>
      <c r="D53" s="110" t="s">
        <v>83</v>
      </c>
      <c r="E53" s="110"/>
      <c r="F53" s="110"/>
      <c r="G53" s="110"/>
      <c r="H53" s="110"/>
      <c r="I53" s="111"/>
      <c r="J53" s="110" t="s">
        <v>84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2">
        <f>'001 - SO 01 - Skladovací ...'!J27</f>
        <v>0</v>
      </c>
      <c r="AH53" s="111"/>
      <c r="AI53" s="111"/>
      <c r="AJ53" s="111"/>
      <c r="AK53" s="111"/>
      <c r="AL53" s="111"/>
      <c r="AM53" s="111"/>
      <c r="AN53" s="112">
        <f>SUM(AG53,AT53)</f>
        <v>0</v>
      </c>
      <c r="AO53" s="111"/>
      <c r="AP53" s="111"/>
      <c r="AQ53" s="113" t="s">
        <v>85</v>
      </c>
      <c r="AR53" s="108"/>
      <c r="AS53" s="114">
        <v>0</v>
      </c>
      <c r="AT53" s="115">
        <f>ROUND(SUM(AV53:AW53),2)</f>
        <v>0</v>
      </c>
      <c r="AU53" s="116">
        <f>'001 - SO 01 - Skladovací ...'!P94</f>
        <v>0</v>
      </c>
      <c r="AV53" s="115">
        <f>'001 - SO 01 - Skladovací ...'!J30</f>
        <v>0</v>
      </c>
      <c r="AW53" s="115">
        <f>'001 - SO 01 - Skladovací ...'!J31</f>
        <v>0</v>
      </c>
      <c r="AX53" s="115">
        <f>'001 - SO 01 - Skladovací ...'!J32</f>
        <v>0</v>
      </c>
      <c r="AY53" s="115">
        <f>'001 - SO 01 - Skladovací ...'!J33</f>
        <v>0</v>
      </c>
      <c r="AZ53" s="115">
        <f>'001 - SO 01 - Skladovací ...'!F30</f>
        <v>0</v>
      </c>
      <c r="BA53" s="115">
        <f>'001 - SO 01 - Skladovací ...'!F31</f>
        <v>0</v>
      </c>
      <c r="BB53" s="115">
        <f>'001 - SO 01 - Skladovací ...'!F32</f>
        <v>0</v>
      </c>
      <c r="BC53" s="115">
        <f>'001 - SO 01 - Skladovací ...'!F33</f>
        <v>0</v>
      </c>
      <c r="BD53" s="117">
        <f>'001 - SO 01 - Skladovací ...'!F34</f>
        <v>0</v>
      </c>
      <c r="BT53" s="118" t="s">
        <v>80</v>
      </c>
      <c r="BV53" s="118" t="s">
        <v>74</v>
      </c>
      <c r="BW53" s="118" t="s">
        <v>86</v>
      </c>
      <c r="BX53" s="118" t="s">
        <v>7</v>
      </c>
      <c r="CL53" s="118" t="s">
        <v>5</v>
      </c>
      <c r="CM53" s="118" t="s">
        <v>82</v>
      </c>
    </row>
    <row r="54" s="5" customFormat="1" ht="31.5" customHeight="1">
      <c r="A54" s="107" t="s">
        <v>76</v>
      </c>
      <c r="B54" s="108"/>
      <c r="C54" s="109"/>
      <c r="D54" s="110" t="s">
        <v>87</v>
      </c>
      <c r="E54" s="110"/>
      <c r="F54" s="110"/>
      <c r="G54" s="110"/>
      <c r="H54" s="110"/>
      <c r="I54" s="111"/>
      <c r="J54" s="110" t="s">
        <v>88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2">
        <f>'002 - SO 02 - Zpevněná pl...'!J27</f>
        <v>0</v>
      </c>
      <c r="AH54" s="111"/>
      <c r="AI54" s="111"/>
      <c r="AJ54" s="111"/>
      <c r="AK54" s="111"/>
      <c r="AL54" s="111"/>
      <c r="AM54" s="111"/>
      <c r="AN54" s="112">
        <f>SUM(AG54,AT54)</f>
        <v>0</v>
      </c>
      <c r="AO54" s="111"/>
      <c r="AP54" s="111"/>
      <c r="AQ54" s="113" t="s">
        <v>85</v>
      </c>
      <c r="AR54" s="108"/>
      <c r="AS54" s="114">
        <v>0</v>
      </c>
      <c r="AT54" s="115">
        <f>ROUND(SUM(AV54:AW54),2)</f>
        <v>0</v>
      </c>
      <c r="AU54" s="116">
        <f>'002 - SO 02 - Zpevněná pl...'!P84</f>
        <v>0</v>
      </c>
      <c r="AV54" s="115">
        <f>'002 - SO 02 - Zpevněná pl...'!J30</f>
        <v>0</v>
      </c>
      <c r="AW54" s="115">
        <f>'002 - SO 02 - Zpevněná pl...'!J31</f>
        <v>0</v>
      </c>
      <c r="AX54" s="115">
        <f>'002 - SO 02 - Zpevněná pl...'!J32</f>
        <v>0</v>
      </c>
      <c r="AY54" s="115">
        <f>'002 - SO 02 - Zpevněná pl...'!J33</f>
        <v>0</v>
      </c>
      <c r="AZ54" s="115">
        <f>'002 - SO 02 - Zpevněná pl...'!F30</f>
        <v>0</v>
      </c>
      <c r="BA54" s="115">
        <f>'002 - SO 02 - Zpevněná pl...'!F31</f>
        <v>0</v>
      </c>
      <c r="BB54" s="115">
        <f>'002 - SO 02 - Zpevněná pl...'!F32</f>
        <v>0</v>
      </c>
      <c r="BC54" s="115">
        <f>'002 - SO 02 - Zpevněná pl...'!F33</f>
        <v>0</v>
      </c>
      <c r="BD54" s="117">
        <f>'002 - SO 02 - Zpevněná pl...'!F34</f>
        <v>0</v>
      </c>
      <c r="BT54" s="118" t="s">
        <v>80</v>
      </c>
      <c r="BV54" s="118" t="s">
        <v>74</v>
      </c>
      <c r="BW54" s="118" t="s">
        <v>89</v>
      </c>
      <c r="BX54" s="118" t="s">
        <v>7</v>
      </c>
      <c r="CL54" s="118" t="s">
        <v>5</v>
      </c>
      <c r="CM54" s="118" t="s">
        <v>82</v>
      </c>
    </row>
    <row r="55" s="5" customFormat="1" ht="16.5" customHeight="1">
      <c r="A55" s="107" t="s">
        <v>76</v>
      </c>
      <c r="B55" s="108"/>
      <c r="C55" s="109"/>
      <c r="D55" s="110" t="s">
        <v>90</v>
      </c>
      <c r="E55" s="110"/>
      <c r="F55" s="110"/>
      <c r="G55" s="110"/>
      <c r="H55" s="110"/>
      <c r="I55" s="111"/>
      <c r="J55" s="110" t="s">
        <v>91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'003 - SO 03 - Oplocení'!J27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85</v>
      </c>
      <c r="AR55" s="108"/>
      <c r="AS55" s="114">
        <v>0</v>
      </c>
      <c r="AT55" s="115">
        <f>ROUND(SUM(AV55:AW55),2)</f>
        <v>0</v>
      </c>
      <c r="AU55" s="116">
        <f>'003 - SO 03 - Oplocení'!P82</f>
        <v>0</v>
      </c>
      <c r="AV55" s="115">
        <f>'003 - SO 03 - Oplocení'!J30</f>
        <v>0</v>
      </c>
      <c r="AW55" s="115">
        <f>'003 - SO 03 - Oplocení'!J31</f>
        <v>0</v>
      </c>
      <c r="AX55" s="115">
        <f>'003 - SO 03 - Oplocení'!J32</f>
        <v>0</v>
      </c>
      <c r="AY55" s="115">
        <f>'003 - SO 03 - Oplocení'!J33</f>
        <v>0</v>
      </c>
      <c r="AZ55" s="115">
        <f>'003 - SO 03 - Oplocení'!F30</f>
        <v>0</v>
      </c>
      <c r="BA55" s="115">
        <f>'003 - SO 03 - Oplocení'!F31</f>
        <v>0</v>
      </c>
      <c r="BB55" s="115">
        <f>'003 - SO 03 - Oplocení'!F32</f>
        <v>0</v>
      </c>
      <c r="BC55" s="115">
        <f>'003 - SO 03 - Oplocení'!F33</f>
        <v>0</v>
      </c>
      <c r="BD55" s="117">
        <f>'003 - SO 03 - Oplocení'!F34</f>
        <v>0</v>
      </c>
      <c r="BT55" s="118" t="s">
        <v>80</v>
      </c>
      <c r="BV55" s="118" t="s">
        <v>74</v>
      </c>
      <c r="BW55" s="118" t="s">
        <v>92</v>
      </c>
      <c r="BX55" s="118" t="s">
        <v>7</v>
      </c>
      <c r="CL55" s="118" t="s">
        <v>5</v>
      </c>
      <c r="CM55" s="118" t="s">
        <v>82</v>
      </c>
    </row>
    <row r="56" s="5" customFormat="1" ht="16.5" customHeight="1">
      <c r="A56" s="107" t="s">
        <v>76</v>
      </c>
      <c r="B56" s="108"/>
      <c r="C56" s="109"/>
      <c r="D56" s="110" t="s">
        <v>93</v>
      </c>
      <c r="E56" s="110"/>
      <c r="F56" s="110"/>
      <c r="G56" s="110"/>
      <c r="H56" s="110"/>
      <c r="I56" s="111"/>
      <c r="J56" s="110" t="s">
        <v>94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'004 - Rozšíření kamerovéh...'!J27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85</v>
      </c>
      <c r="AR56" s="108"/>
      <c r="AS56" s="114">
        <v>0</v>
      </c>
      <c r="AT56" s="115">
        <f>ROUND(SUM(AV56:AW56),2)</f>
        <v>0</v>
      </c>
      <c r="AU56" s="116">
        <f>'004 - Rozšíření kamerovéh...'!P78</f>
        <v>0</v>
      </c>
      <c r="AV56" s="115">
        <f>'004 - Rozšíření kamerovéh...'!J30</f>
        <v>0</v>
      </c>
      <c r="AW56" s="115">
        <f>'004 - Rozšíření kamerovéh...'!J31</f>
        <v>0</v>
      </c>
      <c r="AX56" s="115">
        <f>'004 - Rozšíření kamerovéh...'!J32</f>
        <v>0</v>
      </c>
      <c r="AY56" s="115">
        <f>'004 - Rozšíření kamerovéh...'!J33</f>
        <v>0</v>
      </c>
      <c r="AZ56" s="115">
        <f>'004 - Rozšíření kamerovéh...'!F30</f>
        <v>0</v>
      </c>
      <c r="BA56" s="115">
        <f>'004 - Rozšíření kamerovéh...'!F31</f>
        <v>0</v>
      </c>
      <c r="BB56" s="115">
        <f>'004 - Rozšíření kamerovéh...'!F32</f>
        <v>0</v>
      </c>
      <c r="BC56" s="115">
        <f>'004 - Rozšíření kamerovéh...'!F33</f>
        <v>0</v>
      </c>
      <c r="BD56" s="117">
        <f>'004 - Rozšíření kamerovéh...'!F34</f>
        <v>0</v>
      </c>
      <c r="BT56" s="118" t="s">
        <v>80</v>
      </c>
      <c r="BV56" s="118" t="s">
        <v>74</v>
      </c>
      <c r="BW56" s="118" t="s">
        <v>95</v>
      </c>
      <c r="BX56" s="118" t="s">
        <v>7</v>
      </c>
      <c r="CL56" s="118" t="s">
        <v>5</v>
      </c>
      <c r="CM56" s="118" t="s">
        <v>82</v>
      </c>
    </row>
    <row r="57" s="5" customFormat="1" ht="16.5" customHeight="1">
      <c r="A57" s="107" t="s">
        <v>76</v>
      </c>
      <c r="B57" s="108"/>
      <c r="C57" s="109"/>
      <c r="D57" s="110" t="s">
        <v>96</v>
      </c>
      <c r="E57" s="110"/>
      <c r="F57" s="110"/>
      <c r="G57" s="110"/>
      <c r="H57" s="110"/>
      <c r="I57" s="111"/>
      <c r="J57" s="110" t="s">
        <v>97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2">
        <f>'005 - Elektroinstalace'!J27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85</v>
      </c>
      <c r="AR57" s="108"/>
      <c r="AS57" s="119">
        <v>0</v>
      </c>
      <c r="AT57" s="120">
        <f>ROUND(SUM(AV57:AW57),2)</f>
        <v>0</v>
      </c>
      <c r="AU57" s="121">
        <f>'005 - Elektroinstalace'!P81</f>
        <v>0</v>
      </c>
      <c r="AV57" s="120">
        <f>'005 - Elektroinstalace'!J30</f>
        <v>0</v>
      </c>
      <c r="AW57" s="120">
        <f>'005 - Elektroinstalace'!J31</f>
        <v>0</v>
      </c>
      <c r="AX57" s="120">
        <f>'005 - Elektroinstalace'!J32</f>
        <v>0</v>
      </c>
      <c r="AY57" s="120">
        <f>'005 - Elektroinstalace'!J33</f>
        <v>0</v>
      </c>
      <c r="AZ57" s="120">
        <f>'005 - Elektroinstalace'!F30</f>
        <v>0</v>
      </c>
      <c r="BA57" s="120">
        <f>'005 - Elektroinstalace'!F31</f>
        <v>0</v>
      </c>
      <c r="BB57" s="120">
        <f>'005 - Elektroinstalace'!F32</f>
        <v>0</v>
      </c>
      <c r="BC57" s="120">
        <f>'005 - Elektroinstalace'!F33</f>
        <v>0</v>
      </c>
      <c r="BD57" s="122">
        <f>'005 - Elektroinstalace'!F34</f>
        <v>0</v>
      </c>
      <c r="BT57" s="118" t="s">
        <v>80</v>
      </c>
      <c r="BV57" s="118" t="s">
        <v>74</v>
      </c>
      <c r="BW57" s="118" t="s">
        <v>98</v>
      </c>
      <c r="BX57" s="118" t="s">
        <v>7</v>
      </c>
      <c r="CL57" s="118" t="s">
        <v>5</v>
      </c>
      <c r="CM57" s="118" t="s">
        <v>82</v>
      </c>
    </row>
    <row r="58" s="1" customFormat="1" ht="30" customHeight="1">
      <c r="B58" s="47"/>
      <c r="AR58" s="47"/>
    </row>
    <row r="59" s="1" customFormat="1" ht="6.96" customHeight="1"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47"/>
    </row>
  </sheetData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0 - Vedlejší a ostatní ...'!C2" display="/"/>
    <hyperlink ref="A53" location="'001 - SO 01 - Skladovací ...'!C2" display="/"/>
    <hyperlink ref="A54" location="'002 - SO 02 - Zpevněná pl...'!C2" display="/"/>
    <hyperlink ref="A55" location="'003 - SO 03 - Oplocení'!C2" display="/"/>
    <hyperlink ref="A56" location="'004 - Rozšíření kamerovéh...'!C2" display="/"/>
    <hyperlink ref="A57" location="'005 - Elektroinstalace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81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</row>
    <row r="4" ht="36.96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106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13.10.2016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ROUND(J79,2)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ROUND(SUM(BE79:BE84), 2)</f>
        <v>0</v>
      </c>
      <c r="G30" s="48"/>
      <c r="H30" s="48"/>
      <c r="I30" s="145">
        <v>0.20999999999999999</v>
      </c>
      <c r="J30" s="144">
        <f>ROUND(ROUND((SUM(BE79:BE84)),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ROUND(SUM(BF79:BF84), 2)</f>
        <v>0</v>
      </c>
      <c r="G31" s="48"/>
      <c r="H31" s="48"/>
      <c r="I31" s="145">
        <v>0.14999999999999999</v>
      </c>
      <c r="J31" s="144">
        <f>ROUND(ROUND((SUM(BF79:BF84)),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ROUND(SUM(BG79:BG84),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ROUND(SUM(BH79:BH84),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ROUND(SUM(BI79:BI84),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000 - Vedlejší a ostatní náklady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Trutnov - Dolní Staré Město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J79</f>
        <v>0</v>
      </c>
      <c r="K56" s="52"/>
      <c r="AU56" s="25" t="s">
        <v>111</v>
      </c>
    </row>
    <row r="57" s="7" customFormat="1" ht="24.96" customHeight="1">
      <c r="B57" s="162"/>
      <c r="C57" s="163"/>
      <c r="D57" s="164" t="s">
        <v>112</v>
      </c>
      <c r="E57" s="165"/>
      <c r="F57" s="165"/>
      <c r="G57" s="165"/>
      <c r="H57" s="165"/>
      <c r="I57" s="166"/>
      <c r="J57" s="167">
        <f>J80</f>
        <v>0</v>
      </c>
      <c r="K57" s="168"/>
    </row>
    <row r="58" s="8" customFormat="1" ht="19.92" customHeight="1">
      <c r="B58" s="169"/>
      <c r="C58" s="170"/>
      <c r="D58" s="171" t="s">
        <v>113</v>
      </c>
      <c r="E58" s="172"/>
      <c r="F58" s="172"/>
      <c r="G58" s="172"/>
      <c r="H58" s="172"/>
      <c r="I58" s="173"/>
      <c r="J58" s="174">
        <f>J81</f>
        <v>0</v>
      </c>
      <c r="K58" s="175"/>
    </row>
    <row r="59" s="8" customFormat="1" ht="19.92" customHeight="1">
      <c r="B59" s="169"/>
      <c r="C59" s="170"/>
      <c r="D59" s="171" t="s">
        <v>114</v>
      </c>
      <c r="E59" s="172"/>
      <c r="F59" s="172"/>
      <c r="G59" s="172"/>
      <c r="H59" s="172"/>
      <c r="I59" s="173"/>
      <c r="J59" s="174">
        <f>J83</f>
        <v>0</v>
      </c>
      <c r="K59" s="175"/>
    </row>
    <row r="60" s="1" customFormat="1" ht="21.84" customHeight="1">
      <c r="B60" s="47"/>
      <c r="C60" s="48"/>
      <c r="D60" s="48"/>
      <c r="E60" s="48"/>
      <c r="F60" s="48"/>
      <c r="G60" s="48"/>
      <c r="H60" s="48"/>
      <c r="I60" s="131"/>
      <c r="J60" s="48"/>
      <c r="K60" s="52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153"/>
      <c r="J61" s="69"/>
      <c r="K61" s="70"/>
    </row>
    <row r="65" s="1" customFormat="1" ht="6.96" customHeight="1">
      <c r="B65" s="71"/>
      <c r="C65" s="72"/>
      <c r="D65" s="72"/>
      <c r="E65" s="72"/>
      <c r="F65" s="72"/>
      <c r="G65" s="72"/>
      <c r="H65" s="72"/>
      <c r="I65" s="154"/>
      <c r="J65" s="72"/>
      <c r="K65" s="72"/>
      <c r="L65" s="47"/>
    </row>
    <row r="66" s="1" customFormat="1" ht="36.96" customHeight="1">
      <c r="B66" s="47"/>
      <c r="C66" s="73" t="s">
        <v>115</v>
      </c>
      <c r="L66" s="47"/>
    </row>
    <row r="67" s="1" customFormat="1" ht="6.96" customHeight="1">
      <c r="B67" s="47"/>
      <c r="L67" s="47"/>
    </row>
    <row r="68" s="1" customFormat="1" ht="14.4" customHeight="1">
      <c r="B68" s="47"/>
      <c r="C68" s="75" t="s">
        <v>19</v>
      </c>
      <c r="L68" s="47"/>
    </row>
    <row r="69" s="1" customFormat="1" ht="16.5" customHeight="1">
      <c r="B69" s="47"/>
      <c r="E69" s="176" t="str">
        <f>E7</f>
        <v>Rozšíření sběrného dvora Trutnov DSM</v>
      </c>
      <c r="F69" s="75"/>
      <c r="G69" s="75"/>
      <c r="H69" s="75"/>
      <c r="L69" s="47"/>
    </row>
    <row r="70" s="1" customFormat="1" ht="14.4" customHeight="1">
      <c r="B70" s="47"/>
      <c r="C70" s="75" t="s">
        <v>105</v>
      </c>
      <c r="L70" s="47"/>
    </row>
    <row r="71" s="1" customFormat="1" ht="17.25" customHeight="1">
      <c r="B71" s="47"/>
      <c r="E71" s="78" t="str">
        <f>E9</f>
        <v>000 - Vedlejší a ostatní náklady</v>
      </c>
      <c r="F71" s="1"/>
      <c r="G71" s="1"/>
      <c r="H71" s="1"/>
      <c r="L71" s="47"/>
    </row>
    <row r="72" s="1" customFormat="1" ht="6.96" customHeight="1">
      <c r="B72" s="47"/>
      <c r="L72" s="47"/>
    </row>
    <row r="73" s="1" customFormat="1" ht="18" customHeight="1">
      <c r="B73" s="47"/>
      <c r="C73" s="75" t="s">
        <v>23</v>
      </c>
      <c r="F73" s="177" t="str">
        <f>F12</f>
        <v>Trutnov - Dolní Staré Město</v>
      </c>
      <c r="I73" s="178" t="s">
        <v>25</v>
      </c>
      <c r="J73" s="80" t="str">
        <f>IF(J12="","",J12)</f>
        <v>13.10.2016</v>
      </c>
      <c r="L73" s="47"/>
    </row>
    <row r="74" s="1" customFormat="1" ht="6.96" customHeight="1">
      <c r="B74" s="47"/>
      <c r="L74" s="47"/>
    </row>
    <row r="75" s="1" customFormat="1">
      <c r="B75" s="47"/>
      <c r="C75" s="75" t="s">
        <v>27</v>
      </c>
      <c r="F75" s="177" t="str">
        <f>E15</f>
        <v>Město Trutnov</v>
      </c>
      <c r="I75" s="178" t="s">
        <v>33</v>
      </c>
      <c r="J75" s="177" t="str">
        <f>E21</f>
        <v>Ing. Oldřich Hlíza</v>
      </c>
      <c r="L75" s="47"/>
    </row>
    <row r="76" s="1" customFormat="1" ht="14.4" customHeight="1">
      <c r="B76" s="47"/>
      <c r="C76" s="75" t="s">
        <v>31</v>
      </c>
      <c r="F76" s="177" t="str">
        <f>IF(E18="","",E18)</f>
        <v/>
      </c>
      <c r="L76" s="47"/>
    </row>
    <row r="77" s="1" customFormat="1" ht="10.32" customHeight="1">
      <c r="B77" s="47"/>
      <c r="L77" s="47"/>
    </row>
    <row r="78" s="9" customFormat="1" ht="29.28" customHeight="1">
      <c r="B78" s="179"/>
      <c r="C78" s="180" t="s">
        <v>116</v>
      </c>
      <c r="D78" s="181" t="s">
        <v>57</v>
      </c>
      <c r="E78" s="181" t="s">
        <v>53</v>
      </c>
      <c r="F78" s="181" t="s">
        <v>117</v>
      </c>
      <c r="G78" s="181" t="s">
        <v>118</v>
      </c>
      <c r="H78" s="181" t="s">
        <v>119</v>
      </c>
      <c r="I78" s="182" t="s">
        <v>120</v>
      </c>
      <c r="J78" s="181" t="s">
        <v>109</v>
      </c>
      <c r="K78" s="183" t="s">
        <v>121</v>
      </c>
      <c r="L78" s="179"/>
      <c r="M78" s="93" t="s">
        <v>122</v>
      </c>
      <c r="N78" s="94" t="s">
        <v>42</v>
      </c>
      <c r="O78" s="94" t="s">
        <v>123</v>
      </c>
      <c r="P78" s="94" t="s">
        <v>124</v>
      </c>
      <c r="Q78" s="94" t="s">
        <v>125</v>
      </c>
      <c r="R78" s="94" t="s">
        <v>126</v>
      </c>
      <c r="S78" s="94" t="s">
        <v>127</v>
      </c>
      <c r="T78" s="95" t="s">
        <v>128</v>
      </c>
    </row>
    <row r="79" s="1" customFormat="1" ht="29.28" customHeight="1">
      <c r="B79" s="47"/>
      <c r="C79" s="97" t="s">
        <v>110</v>
      </c>
      <c r="J79" s="184">
        <f>BK79</f>
        <v>0</v>
      </c>
      <c r="L79" s="47"/>
      <c r="M79" s="96"/>
      <c r="N79" s="83"/>
      <c r="O79" s="83"/>
      <c r="P79" s="185">
        <f>P80</f>
        <v>0</v>
      </c>
      <c r="Q79" s="83"/>
      <c r="R79" s="185">
        <f>R80</f>
        <v>0</v>
      </c>
      <c r="S79" s="83"/>
      <c r="T79" s="186">
        <f>T80</f>
        <v>0</v>
      </c>
      <c r="AT79" s="25" t="s">
        <v>71</v>
      </c>
      <c r="AU79" s="25" t="s">
        <v>111</v>
      </c>
      <c r="BK79" s="187">
        <f>BK80</f>
        <v>0</v>
      </c>
    </row>
    <row r="80" s="10" customFormat="1" ht="37.44" customHeight="1">
      <c r="B80" s="188"/>
      <c r="D80" s="189" t="s">
        <v>71</v>
      </c>
      <c r="E80" s="190" t="s">
        <v>129</v>
      </c>
      <c r="F80" s="190" t="s">
        <v>130</v>
      </c>
      <c r="I80" s="191"/>
      <c r="J80" s="192">
        <f>BK80</f>
        <v>0</v>
      </c>
      <c r="L80" s="188"/>
      <c r="M80" s="193"/>
      <c r="N80" s="194"/>
      <c r="O80" s="194"/>
      <c r="P80" s="195">
        <f>P81+P83</f>
        <v>0</v>
      </c>
      <c r="Q80" s="194"/>
      <c r="R80" s="195">
        <f>R81+R83</f>
        <v>0</v>
      </c>
      <c r="S80" s="194"/>
      <c r="T80" s="196">
        <f>T81+T83</f>
        <v>0</v>
      </c>
      <c r="AR80" s="189" t="s">
        <v>131</v>
      </c>
      <c r="AT80" s="197" t="s">
        <v>71</v>
      </c>
      <c r="AU80" s="197" t="s">
        <v>72</v>
      </c>
      <c r="AY80" s="189" t="s">
        <v>132</v>
      </c>
      <c r="BK80" s="198">
        <f>BK81+BK83</f>
        <v>0</v>
      </c>
    </row>
    <row r="81" s="10" customFormat="1" ht="19.92" customHeight="1">
      <c r="B81" s="188"/>
      <c r="D81" s="189" t="s">
        <v>71</v>
      </c>
      <c r="E81" s="199" t="s">
        <v>133</v>
      </c>
      <c r="F81" s="199" t="s">
        <v>134</v>
      </c>
      <c r="I81" s="191"/>
      <c r="J81" s="200">
        <f>BK81</f>
        <v>0</v>
      </c>
      <c r="L81" s="188"/>
      <c r="M81" s="193"/>
      <c r="N81" s="194"/>
      <c r="O81" s="194"/>
      <c r="P81" s="195">
        <f>P82</f>
        <v>0</v>
      </c>
      <c r="Q81" s="194"/>
      <c r="R81" s="195">
        <f>R82</f>
        <v>0</v>
      </c>
      <c r="S81" s="194"/>
      <c r="T81" s="196">
        <f>T82</f>
        <v>0</v>
      </c>
      <c r="AR81" s="189" t="s">
        <v>131</v>
      </c>
      <c r="AT81" s="197" t="s">
        <v>71</v>
      </c>
      <c r="AU81" s="197" t="s">
        <v>80</v>
      </c>
      <c r="AY81" s="189" t="s">
        <v>132</v>
      </c>
      <c r="BK81" s="198">
        <f>BK82</f>
        <v>0</v>
      </c>
    </row>
    <row r="82" s="1" customFormat="1" ht="16.5" customHeight="1">
      <c r="B82" s="201"/>
      <c r="C82" s="202" t="s">
        <v>80</v>
      </c>
      <c r="D82" s="202" t="s">
        <v>135</v>
      </c>
      <c r="E82" s="203" t="s">
        <v>136</v>
      </c>
      <c r="F82" s="204" t="s">
        <v>137</v>
      </c>
      <c r="G82" s="205" t="s">
        <v>138</v>
      </c>
      <c r="H82" s="206">
        <v>1</v>
      </c>
      <c r="I82" s="207"/>
      <c r="J82" s="208">
        <f>ROUND(I82*H82,2)</f>
        <v>0</v>
      </c>
      <c r="K82" s="204" t="s">
        <v>139</v>
      </c>
      <c r="L82" s="47"/>
      <c r="M82" s="209" t="s">
        <v>5</v>
      </c>
      <c r="N82" s="210" t="s">
        <v>43</v>
      </c>
      <c r="O82" s="48"/>
      <c r="P82" s="211">
        <f>O82*H82</f>
        <v>0</v>
      </c>
      <c r="Q82" s="211">
        <v>0</v>
      </c>
      <c r="R82" s="211">
        <f>Q82*H82</f>
        <v>0</v>
      </c>
      <c r="S82" s="211">
        <v>0</v>
      </c>
      <c r="T82" s="212">
        <f>S82*H82</f>
        <v>0</v>
      </c>
      <c r="AR82" s="25" t="s">
        <v>140</v>
      </c>
      <c r="AT82" s="25" t="s">
        <v>135</v>
      </c>
      <c r="AU82" s="25" t="s">
        <v>82</v>
      </c>
      <c r="AY82" s="25" t="s">
        <v>132</v>
      </c>
      <c r="BE82" s="213">
        <f>IF(N82="základní",J82,0)</f>
        <v>0</v>
      </c>
      <c r="BF82" s="213">
        <f>IF(N82="snížená",J82,0)</f>
        <v>0</v>
      </c>
      <c r="BG82" s="213">
        <f>IF(N82="zákl. přenesená",J82,0)</f>
        <v>0</v>
      </c>
      <c r="BH82" s="213">
        <f>IF(N82="sníž. přenesená",J82,0)</f>
        <v>0</v>
      </c>
      <c r="BI82" s="213">
        <f>IF(N82="nulová",J82,0)</f>
        <v>0</v>
      </c>
      <c r="BJ82" s="25" t="s">
        <v>80</v>
      </c>
      <c r="BK82" s="213">
        <f>ROUND(I82*H82,2)</f>
        <v>0</v>
      </c>
      <c r="BL82" s="25" t="s">
        <v>140</v>
      </c>
      <c r="BM82" s="25" t="s">
        <v>141</v>
      </c>
    </row>
    <row r="83" s="10" customFormat="1" ht="29.88" customHeight="1">
      <c r="B83" s="188"/>
      <c r="D83" s="189" t="s">
        <v>71</v>
      </c>
      <c r="E83" s="199" t="s">
        <v>142</v>
      </c>
      <c r="F83" s="199" t="s">
        <v>143</v>
      </c>
      <c r="I83" s="191"/>
      <c r="J83" s="200">
        <f>BK83</f>
        <v>0</v>
      </c>
      <c r="L83" s="188"/>
      <c r="M83" s="193"/>
      <c r="N83" s="194"/>
      <c r="O83" s="194"/>
      <c r="P83" s="195">
        <f>P84</f>
        <v>0</v>
      </c>
      <c r="Q83" s="194"/>
      <c r="R83" s="195">
        <f>R84</f>
        <v>0</v>
      </c>
      <c r="S83" s="194"/>
      <c r="T83" s="196">
        <f>T84</f>
        <v>0</v>
      </c>
      <c r="AR83" s="189" t="s">
        <v>131</v>
      </c>
      <c r="AT83" s="197" t="s">
        <v>71</v>
      </c>
      <c r="AU83" s="197" t="s">
        <v>80</v>
      </c>
      <c r="AY83" s="189" t="s">
        <v>132</v>
      </c>
      <c r="BK83" s="198">
        <f>BK84</f>
        <v>0</v>
      </c>
    </row>
    <row r="84" s="1" customFormat="1" ht="16.5" customHeight="1">
      <c r="B84" s="201"/>
      <c r="C84" s="202" t="s">
        <v>82</v>
      </c>
      <c r="D84" s="202" t="s">
        <v>135</v>
      </c>
      <c r="E84" s="203" t="s">
        <v>144</v>
      </c>
      <c r="F84" s="204" t="s">
        <v>143</v>
      </c>
      <c r="G84" s="205" t="s">
        <v>138</v>
      </c>
      <c r="H84" s="206">
        <v>1</v>
      </c>
      <c r="I84" s="207"/>
      <c r="J84" s="208">
        <f>ROUND(I84*H84,2)</f>
        <v>0</v>
      </c>
      <c r="K84" s="204" t="s">
        <v>139</v>
      </c>
      <c r="L84" s="47"/>
      <c r="M84" s="209" t="s">
        <v>5</v>
      </c>
      <c r="N84" s="214" t="s">
        <v>43</v>
      </c>
      <c r="O84" s="215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AR84" s="25" t="s">
        <v>140</v>
      </c>
      <c r="AT84" s="25" t="s">
        <v>135</v>
      </c>
      <c r="AU84" s="25" t="s">
        <v>82</v>
      </c>
      <c r="AY84" s="25" t="s">
        <v>132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25" t="s">
        <v>80</v>
      </c>
      <c r="BK84" s="213">
        <f>ROUND(I84*H84,2)</f>
        <v>0</v>
      </c>
      <c r="BL84" s="25" t="s">
        <v>140</v>
      </c>
      <c r="BM84" s="25" t="s">
        <v>145</v>
      </c>
    </row>
    <row r="85" s="1" customFormat="1" ht="6.96" customHeight="1">
      <c r="B85" s="68"/>
      <c r="C85" s="69"/>
      <c r="D85" s="69"/>
      <c r="E85" s="69"/>
      <c r="F85" s="69"/>
      <c r="G85" s="69"/>
      <c r="H85" s="69"/>
      <c r="I85" s="153"/>
      <c r="J85" s="69"/>
      <c r="K85" s="69"/>
      <c r="L85" s="47"/>
    </row>
  </sheetData>
  <autoFilter ref="C78:K84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86</v>
      </c>
      <c r="AZ2" s="218" t="s">
        <v>146</v>
      </c>
      <c r="BA2" s="218" t="s">
        <v>5</v>
      </c>
      <c r="BB2" s="218" t="s">
        <v>5</v>
      </c>
      <c r="BC2" s="218" t="s">
        <v>147</v>
      </c>
      <c r="BD2" s="218" t="s">
        <v>82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  <c r="AZ3" s="218" t="s">
        <v>148</v>
      </c>
      <c r="BA3" s="218" t="s">
        <v>5</v>
      </c>
      <c r="BB3" s="218" t="s">
        <v>5</v>
      </c>
      <c r="BC3" s="218" t="s">
        <v>149</v>
      </c>
      <c r="BD3" s="218" t="s">
        <v>82</v>
      </c>
    </row>
    <row r="4" ht="36.96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  <c r="AZ4" s="218" t="s">
        <v>150</v>
      </c>
      <c r="BA4" s="218" t="s">
        <v>5</v>
      </c>
      <c r="BB4" s="218" t="s">
        <v>5</v>
      </c>
      <c r="BC4" s="218" t="s">
        <v>151</v>
      </c>
      <c r="BD4" s="218" t="s">
        <v>82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  <c r="AZ5" s="218" t="s">
        <v>152</v>
      </c>
      <c r="BA5" s="218" t="s">
        <v>5</v>
      </c>
      <c r="BB5" s="218" t="s">
        <v>5</v>
      </c>
      <c r="BC5" s="218" t="s">
        <v>153</v>
      </c>
      <c r="BD5" s="218" t="s">
        <v>82</v>
      </c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  <c r="AZ6" s="218" t="s">
        <v>154</v>
      </c>
      <c r="BA6" s="218" t="s">
        <v>5</v>
      </c>
      <c r="BB6" s="218" t="s">
        <v>5</v>
      </c>
      <c r="BC6" s="218" t="s">
        <v>155</v>
      </c>
      <c r="BD6" s="218" t="s">
        <v>82</v>
      </c>
    </row>
    <row r="7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  <c r="AZ7" s="218" t="s">
        <v>156</v>
      </c>
      <c r="BA7" s="218" t="s">
        <v>5</v>
      </c>
      <c r="BB7" s="218" t="s">
        <v>5</v>
      </c>
      <c r="BC7" s="218" t="s">
        <v>157</v>
      </c>
      <c r="BD7" s="218" t="s">
        <v>82</v>
      </c>
    </row>
    <row r="8" s="1" customFormat="1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  <c r="AZ8" s="218" t="s">
        <v>158</v>
      </c>
      <c r="BA8" s="218" t="s">
        <v>5</v>
      </c>
      <c r="BB8" s="218" t="s">
        <v>5</v>
      </c>
      <c r="BC8" s="218" t="s">
        <v>159</v>
      </c>
      <c r="BD8" s="218" t="s">
        <v>82</v>
      </c>
    </row>
    <row r="9" s="1" customFormat="1" ht="36.96" customHeight="1">
      <c r="B9" s="47"/>
      <c r="C9" s="48"/>
      <c r="D9" s="48"/>
      <c r="E9" s="132" t="s">
        <v>160</v>
      </c>
      <c r="F9" s="48"/>
      <c r="G9" s="48"/>
      <c r="H9" s="48"/>
      <c r="I9" s="131"/>
      <c r="J9" s="48"/>
      <c r="K9" s="52"/>
      <c r="AZ9" s="218" t="s">
        <v>161</v>
      </c>
      <c r="BA9" s="218" t="s">
        <v>5</v>
      </c>
      <c r="BB9" s="218" t="s">
        <v>5</v>
      </c>
      <c r="BC9" s="218" t="s">
        <v>162</v>
      </c>
      <c r="BD9" s="218" t="s">
        <v>82</v>
      </c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  <c r="AZ10" s="218" t="s">
        <v>163</v>
      </c>
      <c r="BA10" s="218" t="s">
        <v>5</v>
      </c>
      <c r="BB10" s="218" t="s">
        <v>5</v>
      </c>
      <c r="BC10" s="218" t="s">
        <v>164</v>
      </c>
      <c r="BD10" s="218" t="s">
        <v>82</v>
      </c>
    </row>
    <row r="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  <c r="AZ11" s="218" t="s">
        <v>165</v>
      </c>
      <c r="BA11" s="218" t="s">
        <v>5</v>
      </c>
      <c r="BB11" s="218" t="s">
        <v>5</v>
      </c>
      <c r="BC11" s="218" t="s">
        <v>166</v>
      </c>
      <c r="BD11" s="218" t="s">
        <v>82</v>
      </c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13.10.2016</v>
      </c>
      <c r="K12" s="52"/>
      <c r="AZ12" s="218" t="s">
        <v>167</v>
      </c>
      <c r="BA12" s="218" t="s">
        <v>5</v>
      </c>
      <c r="BB12" s="218" t="s">
        <v>5</v>
      </c>
      <c r="BC12" s="218" t="s">
        <v>168</v>
      </c>
      <c r="BD12" s="218" t="s">
        <v>82</v>
      </c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  <c r="AZ13" s="218" t="s">
        <v>169</v>
      </c>
      <c r="BA13" s="218" t="s">
        <v>5</v>
      </c>
      <c r="BB13" s="218" t="s">
        <v>5</v>
      </c>
      <c r="BC13" s="218" t="s">
        <v>170</v>
      </c>
      <c r="BD13" s="218" t="s">
        <v>82</v>
      </c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ROUND(J94,2)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ROUND(SUM(BE94:BE368), 2)</f>
        <v>0</v>
      </c>
      <c r="G30" s="48"/>
      <c r="H30" s="48"/>
      <c r="I30" s="145">
        <v>0.20999999999999999</v>
      </c>
      <c r="J30" s="144">
        <f>ROUND(ROUND((SUM(BE94:BE368)),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ROUND(SUM(BF94:BF368), 2)</f>
        <v>0</v>
      </c>
      <c r="G31" s="48"/>
      <c r="H31" s="48"/>
      <c r="I31" s="145">
        <v>0.14999999999999999</v>
      </c>
      <c r="J31" s="144">
        <f>ROUND(ROUND((SUM(BF94:BF368)),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ROUND(SUM(BG94:BG368),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ROUND(SUM(BH94:BH368),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ROUND(SUM(BI94:BI368),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001 - SO 01 - Skladovací přístřešek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Trutnov - Dolní Staré Město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J94</f>
        <v>0</v>
      </c>
      <c r="K56" s="52"/>
      <c r="AU56" s="25" t="s">
        <v>111</v>
      </c>
    </row>
    <row r="57" s="7" customFormat="1" ht="24.96" customHeight="1">
      <c r="B57" s="162"/>
      <c r="C57" s="163"/>
      <c r="D57" s="164" t="s">
        <v>171</v>
      </c>
      <c r="E57" s="165"/>
      <c r="F57" s="165"/>
      <c r="G57" s="165"/>
      <c r="H57" s="165"/>
      <c r="I57" s="166"/>
      <c r="J57" s="167">
        <f>J95</f>
        <v>0</v>
      </c>
      <c r="K57" s="168"/>
    </row>
    <row r="58" s="8" customFormat="1" ht="19.92" customHeight="1">
      <c r="B58" s="169"/>
      <c r="C58" s="170"/>
      <c r="D58" s="171" t="s">
        <v>172</v>
      </c>
      <c r="E58" s="172"/>
      <c r="F58" s="172"/>
      <c r="G58" s="172"/>
      <c r="H58" s="172"/>
      <c r="I58" s="173"/>
      <c r="J58" s="174">
        <f>J96</f>
        <v>0</v>
      </c>
      <c r="K58" s="175"/>
    </row>
    <row r="59" s="8" customFormat="1" ht="19.92" customHeight="1">
      <c r="B59" s="169"/>
      <c r="C59" s="170"/>
      <c r="D59" s="171" t="s">
        <v>173</v>
      </c>
      <c r="E59" s="172"/>
      <c r="F59" s="172"/>
      <c r="G59" s="172"/>
      <c r="H59" s="172"/>
      <c r="I59" s="173"/>
      <c r="J59" s="174">
        <f>J154</f>
        <v>0</v>
      </c>
      <c r="K59" s="175"/>
    </row>
    <row r="60" s="8" customFormat="1" ht="19.92" customHeight="1">
      <c r="B60" s="169"/>
      <c r="C60" s="170"/>
      <c r="D60" s="171" t="s">
        <v>174</v>
      </c>
      <c r="E60" s="172"/>
      <c r="F60" s="172"/>
      <c r="G60" s="172"/>
      <c r="H60" s="172"/>
      <c r="I60" s="173"/>
      <c r="J60" s="174">
        <f>J182</f>
        <v>0</v>
      </c>
      <c r="K60" s="175"/>
    </row>
    <row r="61" s="8" customFormat="1" ht="19.92" customHeight="1">
      <c r="B61" s="169"/>
      <c r="C61" s="170"/>
      <c r="D61" s="171" t="s">
        <v>175</v>
      </c>
      <c r="E61" s="172"/>
      <c r="F61" s="172"/>
      <c r="G61" s="172"/>
      <c r="H61" s="172"/>
      <c r="I61" s="173"/>
      <c r="J61" s="174">
        <f>J195</f>
        <v>0</v>
      </c>
      <c r="K61" s="175"/>
    </row>
    <row r="62" s="8" customFormat="1" ht="19.92" customHeight="1">
      <c r="B62" s="169"/>
      <c r="C62" s="170"/>
      <c r="D62" s="171" t="s">
        <v>176</v>
      </c>
      <c r="E62" s="172"/>
      <c r="F62" s="172"/>
      <c r="G62" s="172"/>
      <c r="H62" s="172"/>
      <c r="I62" s="173"/>
      <c r="J62" s="174">
        <f>J213</f>
        <v>0</v>
      </c>
      <c r="K62" s="175"/>
    </row>
    <row r="63" s="8" customFormat="1" ht="19.92" customHeight="1">
      <c r="B63" s="169"/>
      <c r="C63" s="170"/>
      <c r="D63" s="171" t="s">
        <v>177</v>
      </c>
      <c r="E63" s="172"/>
      <c r="F63" s="172"/>
      <c r="G63" s="172"/>
      <c r="H63" s="172"/>
      <c r="I63" s="173"/>
      <c r="J63" s="174">
        <f>J226</f>
        <v>0</v>
      </c>
      <c r="K63" s="175"/>
    </row>
    <row r="64" s="8" customFormat="1" ht="19.92" customHeight="1">
      <c r="B64" s="169"/>
      <c r="C64" s="170"/>
      <c r="D64" s="171" t="s">
        <v>178</v>
      </c>
      <c r="E64" s="172"/>
      <c r="F64" s="172"/>
      <c r="G64" s="172"/>
      <c r="H64" s="172"/>
      <c r="I64" s="173"/>
      <c r="J64" s="174">
        <f>J254</f>
        <v>0</v>
      </c>
      <c r="K64" s="175"/>
    </row>
    <row r="65" s="8" customFormat="1" ht="19.92" customHeight="1">
      <c r="B65" s="169"/>
      <c r="C65" s="170"/>
      <c r="D65" s="171" t="s">
        <v>179</v>
      </c>
      <c r="E65" s="172"/>
      <c r="F65" s="172"/>
      <c r="G65" s="172"/>
      <c r="H65" s="172"/>
      <c r="I65" s="173"/>
      <c r="J65" s="174">
        <f>J261</f>
        <v>0</v>
      </c>
      <c r="K65" s="175"/>
    </row>
    <row r="66" s="8" customFormat="1" ht="19.92" customHeight="1">
      <c r="B66" s="169"/>
      <c r="C66" s="170"/>
      <c r="D66" s="171" t="s">
        <v>180</v>
      </c>
      <c r="E66" s="172"/>
      <c r="F66" s="172"/>
      <c r="G66" s="172"/>
      <c r="H66" s="172"/>
      <c r="I66" s="173"/>
      <c r="J66" s="174">
        <f>J286</f>
        <v>0</v>
      </c>
      <c r="K66" s="175"/>
    </row>
    <row r="67" s="8" customFormat="1" ht="19.92" customHeight="1">
      <c r="B67" s="169"/>
      <c r="C67" s="170"/>
      <c r="D67" s="171" t="s">
        <v>181</v>
      </c>
      <c r="E67" s="172"/>
      <c r="F67" s="172"/>
      <c r="G67" s="172"/>
      <c r="H67" s="172"/>
      <c r="I67" s="173"/>
      <c r="J67" s="174">
        <f>J296</f>
        <v>0</v>
      </c>
      <c r="K67" s="175"/>
    </row>
    <row r="68" s="7" customFormat="1" ht="24.96" customHeight="1">
      <c r="B68" s="162"/>
      <c r="C68" s="163"/>
      <c r="D68" s="164" t="s">
        <v>182</v>
      </c>
      <c r="E68" s="165"/>
      <c r="F68" s="165"/>
      <c r="G68" s="165"/>
      <c r="H68" s="165"/>
      <c r="I68" s="166"/>
      <c r="J68" s="167">
        <f>J298</f>
        <v>0</v>
      </c>
      <c r="K68" s="168"/>
    </row>
    <row r="69" s="8" customFormat="1" ht="19.92" customHeight="1">
      <c r="B69" s="169"/>
      <c r="C69" s="170"/>
      <c r="D69" s="171" t="s">
        <v>183</v>
      </c>
      <c r="E69" s="172"/>
      <c r="F69" s="172"/>
      <c r="G69" s="172"/>
      <c r="H69" s="172"/>
      <c r="I69" s="173"/>
      <c r="J69" s="174">
        <f>J299</f>
        <v>0</v>
      </c>
      <c r="K69" s="175"/>
    </row>
    <row r="70" s="8" customFormat="1" ht="19.92" customHeight="1">
      <c r="B70" s="169"/>
      <c r="C70" s="170"/>
      <c r="D70" s="171" t="s">
        <v>184</v>
      </c>
      <c r="E70" s="172"/>
      <c r="F70" s="172"/>
      <c r="G70" s="172"/>
      <c r="H70" s="172"/>
      <c r="I70" s="173"/>
      <c r="J70" s="174">
        <f>J317</f>
        <v>0</v>
      </c>
      <c r="K70" s="175"/>
    </row>
    <row r="71" s="8" customFormat="1" ht="19.92" customHeight="1">
      <c r="B71" s="169"/>
      <c r="C71" s="170"/>
      <c r="D71" s="171" t="s">
        <v>185</v>
      </c>
      <c r="E71" s="172"/>
      <c r="F71" s="172"/>
      <c r="G71" s="172"/>
      <c r="H71" s="172"/>
      <c r="I71" s="173"/>
      <c r="J71" s="174">
        <f>J322</f>
        <v>0</v>
      </c>
      <c r="K71" s="175"/>
    </row>
    <row r="72" s="8" customFormat="1" ht="19.92" customHeight="1">
      <c r="B72" s="169"/>
      <c r="C72" s="170"/>
      <c r="D72" s="171" t="s">
        <v>186</v>
      </c>
      <c r="E72" s="172"/>
      <c r="F72" s="172"/>
      <c r="G72" s="172"/>
      <c r="H72" s="172"/>
      <c r="I72" s="173"/>
      <c r="J72" s="174">
        <f>J328</f>
        <v>0</v>
      </c>
      <c r="K72" s="175"/>
    </row>
    <row r="73" s="8" customFormat="1" ht="19.92" customHeight="1">
      <c r="B73" s="169"/>
      <c r="C73" s="170"/>
      <c r="D73" s="171" t="s">
        <v>187</v>
      </c>
      <c r="E73" s="172"/>
      <c r="F73" s="172"/>
      <c r="G73" s="172"/>
      <c r="H73" s="172"/>
      <c r="I73" s="173"/>
      <c r="J73" s="174">
        <f>J346</f>
        <v>0</v>
      </c>
      <c r="K73" s="175"/>
    </row>
    <row r="74" s="8" customFormat="1" ht="19.92" customHeight="1">
      <c r="B74" s="169"/>
      <c r="C74" s="170"/>
      <c r="D74" s="171" t="s">
        <v>188</v>
      </c>
      <c r="E74" s="172"/>
      <c r="F74" s="172"/>
      <c r="G74" s="172"/>
      <c r="H74" s="172"/>
      <c r="I74" s="173"/>
      <c r="J74" s="174">
        <f>J364</f>
        <v>0</v>
      </c>
      <c r="K74" s="175"/>
    </row>
    <row r="75" s="1" customFormat="1" ht="21.84" customHeight="1">
      <c r="B75" s="47"/>
      <c r="C75" s="48"/>
      <c r="D75" s="48"/>
      <c r="E75" s="48"/>
      <c r="F75" s="48"/>
      <c r="G75" s="48"/>
      <c r="H75" s="48"/>
      <c r="I75" s="131"/>
      <c r="J75" s="48"/>
      <c r="K75" s="52"/>
    </row>
    <row r="76" s="1" customFormat="1" ht="6.96" customHeight="1">
      <c r="B76" s="68"/>
      <c r="C76" s="69"/>
      <c r="D76" s="69"/>
      <c r="E76" s="69"/>
      <c r="F76" s="69"/>
      <c r="G76" s="69"/>
      <c r="H76" s="69"/>
      <c r="I76" s="153"/>
      <c r="J76" s="69"/>
      <c r="K76" s="70"/>
    </row>
    <row r="80" s="1" customFormat="1" ht="6.96" customHeight="1">
      <c r="B80" s="71"/>
      <c r="C80" s="72"/>
      <c r="D80" s="72"/>
      <c r="E80" s="72"/>
      <c r="F80" s="72"/>
      <c r="G80" s="72"/>
      <c r="H80" s="72"/>
      <c r="I80" s="154"/>
      <c r="J80" s="72"/>
      <c r="K80" s="72"/>
      <c r="L80" s="47"/>
    </row>
    <row r="81" s="1" customFormat="1" ht="36.96" customHeight="1">
      <c r="B81" s="47"/>
      <c r="C81" s="73" t="s">
        <v>115</v>
      </c>
      <c r="L81" s="47"/>
    </row>
    <row r="82" s="1" customFormat="1" ht="6.96" customHeight="1">
      <c r="B82" s="47"/>
      <c r="L82" s="47"/>
    </row>
    <row r="83" s="1" customFormat="1" ht="14.4" customHeight="1">
      <c r="B83" s="47"/>
      <c r="C83" s="75" t="s">
        <v>19</v>
      </c>
      <c r="L83" s="47"/>
    </row>
    <row r="84" s="1" customFormat="1" ht="16.5" customHeight="1">
      <c r="B84" s="47"/>
      <c r="E84" s="176" t="str">
        <f>E7</f>
        <v>Rozšíření sběrného dvora Trutnov DSM</v>
      </c>
      <c r="F84" s="75"/>
      <c r="G84" s="75"/>
      <c r="H84" s="75"/>
      <c r="L84" s="47"/>
    </row>
    <row r="85" s="1" customFormat="1" ht="14.4" customHeight="1">
      <c r="B85" s="47"/>
      <c r="C85" s="75" t="s">
        <v>105</v>
      </c>
      <c r="L85" s="47"/>
    </row>
    <row r="86" s="1" customFormat="1" ht="17.25" customHeight="1">
      <c r="B86" s="47"/>
      <c r="E86" s="78" t="str">
        <f>E9</f>
        <v>001 - SO 01 - Skladovací přístřešek</v>
      </c>
      <c r="F86" s="1"/>
      <c r="G86" s="1"/>
      <c r="H86" s="1"/>
      <c r="L86" s="47"/>
    </row>
    <row r="87" s="1" customFormat="1" ht="6.96" customHeight="1">
      <c r="B87" s="47"/>
      <c r="L87" s="47"/>
    </row>
    <row r="88" s="1" customFormat="1" ht="18" customHeight="1">
      <c r="B88" s="47"/>
      <c r="C88" s="75" t="s">
        <v>23</v>
      </c>
      <c r="F88" s="177" t="str">
        <f>F12</f>
        <v>Trutnov - Dolní Staré Město</v>
      </c>
      <c r="I88" s="178" t="s">
        <v>25</v>
      </c>
      <c r="J88" s="80" t="str">
        <f>IF(J12="","",J12)</f>
        <v>13.10.2016</v>
      </c>
      <c r="L88" s="47"/>
    </row>
    <row r="89" s="1" customFormat="1" ht="6.96" customHeight="1">
      <c r="B89" s="47"/>
      <c r="L89" s="47"/>
    </row>
    <row r="90" s="1" customFormat="1">
      <c r="B90" s="47"/>
      <c r="C90" s="75" t="s">
        <v>27</v>
      </c>
      <c r="F90" s="177" t="str">
        <f>E15</f>
        <v>Město Trutnov</v>
      </c>
      <c r="I90" s="178" t="s">
        <v>33</v>
      </c>
      <c r="J90" s="177" t="str">
        <f>E21</f>
        <v>Ing. Oldřich Hlíza</v>
      </c>
      <c r="L90" s="47"/>
    </row>
    <row r="91" s="1" customFormat="1" ht="14.4" customHeight="1">
      <c r="B91" s="47"/>
      <c r="C91" s="75" t="s">
        <v>31</v>
      </c>
      <c r="F91" s="177" t="str">
        <f>IF(E18="","",E18)</f>
        <v/>
      </c>
      <c r="L91" s="47"/>
    </row>
    <row r="92" s="1" customFormat="1" ht="10.32" customHeight="1">
      <c r="B92" s="47"/>
      <c r="L92" s="47"/>
    </row>
    <row r="93" s="9" customFormat="1" ht="29.28" customHeight="1">
      <c r="B93" s="179"/>
      <c r="C93" s="180" t="s">
        <v>116</v>
      </c>
      <c r="D93" s="181" t="s">
        <v>57</v>
      </c>
      <c r="E93" s="181" t="s">
        <v>53</v>
      </c>
      <c r="F93" s="181" t="s">
        <v>117</v>
      </c>
      <c r="G93" s="181" t="s">
        <v>118</v>
      </c>
      <c r="H93" s="181" t="s">
        <v>119</v>
      </c>
      <c r="I93" s="182" t="s">
        <v>120</v>
      </c>
      <c r="J93" s="181" t="s">
        <v>109</v>
      </c>
      <c r="K93" s="183" t="s">
        <v>121</v>
      </c>
      <c r="L93" s="179"/>
      <c r="M93" s="93" t="s">
        <v>122</v>
      </c>
      <c r="N93" s="94" t="s">
        <v>42</v>
      </c>
      <c r="O93" s="94" t="s">
        <v>123</v>
      </c>
      <c r="P93" s="94" t="s">
        <v>124</v>
      </c>
      <c r="Q93" s="94" t="s">
        <v>125</v>
      </c>
      <c r="R93" s="94" t="s">
        <v>126</v>
      </c>
      <c r="S93" s="94" t="s">
        <v>127</v>
      </c>
      <c r="T93" s="95" t="s">
        <v>128</v>
      </c>
    </row>
    <row r="94" s="1" customFormat="1" ht="29.28" customHeight="1">
      <c r="B94" s="47"/>
      <c r="C94" s="97" t="s">
        <v>110</v>
      </c>
      <c r="J94" s="184">
        <f>BK94</f>
        <v>0</v>
      </c>
      <c r="L94" s="47"/>
      <c r="M94" s="96"/>
      <c r="N94" s="83"/>
      <c r="O94" s="83"/>
      <c r="P94" s="185">
        <f>P95+P298</f>
        <v>0</v>
      </c>
      <c r="Q94" s="83"/>
      <c r="R94" s="185">
        <f>R95+R298</f>
        <v>167.26100126749992</v>
      </c>
      <c r="S94" s="83"/>
      <c r="T94" s="186">
        <f>T95+T298</f>
        <v>34.171100000000003</v>
      </c>
      <c r="AT94" s="25" t="s">
        <v>71</v>
      </c>
      <c r="AU94" s="25" t="s">
        <v>111</v>
      </c>
      <c r="BK94" s="187">
        <f>BK95+BK298</f>
        <v>0</v>
      </c>
    </row>
    <row r="95" s="10" customFormat="1" ht="37.44" customHeight="1">
      <c r="B95" s="188"/>
      <c r="D95" s="189" t="s">
        <v>71</v>
      </c>
      <c r="E95" s="190" t="s">
        <v>189</v>
      </c>
      <c r="F95" s="190" t="s">
        <v>190</v>
      </c>
      <c r="I95" s="191"/>
      <c r="J95" s="192">
        <f>BK95</f>
        <v>0</v>
      </c>
      <c r="L95" s="188"/>
      <c r="M95" s="193"/>
      <c r="N95" s="194"/>
      <c r="O95" s="194"/>
      <c r="P95" s="195">
        <f>P96+P154+P182+P195+P213+P226+P254+P261+P286+P296</f>
        <v>0</v>
      </c>
      <c r="Q95" s="194"/>
      <c r="R95" s="195">
        <f>R96+R154+R182+R195+R213+R226+R254+R261+R286+R296</f>
        <v>166.59772065749993</v>
      </c>
      <c r="S95" s="194"/>
      <c r="T95" s="196">
        <f>T96+T154+T182+T195+T213+T226+T254+T261+T286+T296</f>
        <v>34.171100000000003</v>
      </c>
      <c r="AR95" s="189" t="s">
        <v>80</v>
      </c>
      <c r="AT95" s="197" t="s">
        <v>71</v>
      </c>
      <c r="AU95" s="197" t="s">
        <v>72</v>
      </c>
      <c r="AY95" s="189" t="s">
        <v>132</v>
      </c>
      <c r="BK95" s="198">
        <f>BK96+BK154+BK182+BK195+BK213+BK226+BK254+BK261+BK286+BK296</f>
        <v>0</v>
      </c>
    </row>
    <row r="96" s="10" customFormat="1" ht="19.92" customHeight="1">
      <c r="B96" s="188"/>
      <c r="D96" s="189" t="s">
        <v>71</v>
      </c>
      <c r="E96" s="199" t="s">
        <v>80</v>
      </c>
      <c r="F96" s="199" t="s">
        <v>191</v>
      </c>
      <c r="I96" s="191"/>
      <c r="J96" s="200">
        <f>BK96</f>
        <v>0</v>
      </c>
      <c r="L96" s="188"/>
      <c r="M96" s="193"/>
      <c r="N96" s="194"/>
      <c r="O96" s="194"/>
      <c r="P96" s="195">
        <f>SUM(P97:P153)</f>
        <v>0</v>
      </c>
      <c r="Q96" s="194"/>
      <c r="R96" s="195">
        <f>SUM(R97:R153)</f>
        <v>0</v>
      </c>
      <c r="S96" s="194"/>
      <c r="T96" s="196">
        <f>SUM(T97:T153)</f>
        <v>34.171100000000003</v>
      </c>
      <c r="AR96" s="189" t="s">
        <v>80</v>
      </c>
      <c r="AT96" s="197" t="s">
        <v>71</v>
      </c>
      <c r="AU96" s="197" t="s">
        <v>80</v>
      </c>
      <c r="AY96" s="189" t="s">
        <v>132</v>
      </c>
      <c r="BK96" s="198">
        <f>SUM(BK97:BK153)</f>
        <v>0</v>
      </c>
    </row>
    <row r="97" s="1" customFormat="1" ht="16.5" customHeight="1">
      <c r="B97" s="201"/>
      <c r="C97" s="202" t="s">
        <v>80</v>
      </c>
      <c r="D97" s="202" t="s">
        <v>135</v>
      </c>
      <c r="E97" s="203" t="s">
        <v>192</v>
      </c>
      <c r="F97" s="204" t="s">
        <v>193</v>
      </c>
      <c r="G97" s="205" t="s">
        <v>194</v>
      </c>
      <c r="H97" s="206">
        <v>47.725000000000001</v>
      </c>
      <c r="I97" s="207"/>
      <c r="J97" s="208">
        <f>ROUND(I97*H97,2)</f>
        <v>0</v>
      </c>
      <c r="K97" s="204" t="s">
        <v>139</v>
      </c>
      <c r="L97" s="47"/>
      <c r="M97" s="209" t="s">
        <v>5</v>
      </c>
      <c r="N97" s="210" t="s">
        <v>43</v>
      </c>
      <c r="O97" s="48"/>
      <c r="P97" s="211">
        <f>O97*H97</f>
        <v>0</v>
      </c>
      <c r="Q97" s="211">
        <v>0</v>
      </c>
      <c r="R97" s="211">
        <f>Q97*H97</f>
        <v>0</v>
      </c>
      <c r="S97" s="211">
        <v>0.40000000000000002</v>
      </c>
      <c r="T97" s="212">
        <f>S97*H97</f>
        <v>19.09</v>
      </c>
      <c r="AR97" s="25" t="s">
        <v>195</v>
      </c>
      <c r="AT97" s="25" t="s">
        <v>135</v>
      </c>
      <c r="AU97" s="25" t="s">
        <v>82</v>
      </c>
      <c r="AY97" s="25" t="s">
        <v>132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80</v>
      </c>
      <c r="BK97" s="213">
        <f>ROUND(I97*H97,2)</f>
        <v>0</v>
      </c>
      <c r="BL97" s="25" t="s">
        <v>195</v>
      </c>
      <c r="BM97" s="25" t="s">
        <v>196</v>
      </c>
    </row>
    <row r="98" s="11" customFormat="1">
      <c r="B98" s="219"/>
      <c r="D98" s="220" t="s">
        <v>197</v>
      </c>
      <c r="E98" s="221" t="s">
        <v>5</v>
      </c>
      <c r="F98" s="222" t="s">
        <v>198</v>
      </c>
      <c r="H98" s="221" t="s">
        <v>5</v>
      </c>
      <c r="I98" s="223"/>
      <c r="L98" s="219"/>
      <c r="M98" s="224"/>
      <c r="N98" s="225"/>
      <c r="O98" s="225"/>
      <c r="P98" s="225"/>
      <c r="Q98" s="225"/>
      <c r="R98" s="225"/>
      <c r="S98" s="225"/>
      <c r="T98" s="226"/>
      <c r="AT98" s="221" t="s">
        <v>197</v>
      </c>
      <c r="AU98" s="221" t="s">
        <v>82</v>
      </c>
      <c r="AV98" s="11" t="s">
        <v>80</v>
      </c>
      <c r="AW98" s="11" t="s">
        <v>35</v>
      </c>
      <c r="AX98" s="11" t="s">
        <v>72</v>
      </c>
      <c r="AY98" s="221" t="s">
        <v>132</v>
      </c>
    </row>
    <row r="99" s="12" customFormat="1">
      <c r="B99" s="227"/>
      <c r="D99" s="220" t="s">
        <v>197</v>
      </c>
      <c r="E99" s="228" t="s">
        <v>5</v>
      </c>
      <c r="F99" s="229" t="s">
        <v>199</v>
      </c>
      <c r="H99" s="230">
        <v>9.3000000000000007</v>
      </c>
      <c r="I99" s="231"/>
      <c r="L99" s="227"/>
      <c r="M99" s="232"/>
      <c r="N99" s="233"/>
      <c r="O99" s="233"/>
      <c r="P99" s="233"/>
      <c r="Q99" s="233"/>
      <c r="R99" s="233"/>
      <c r="S99" s="233"/>
      <c r="T99" s="234"/>
      <c r="AT99" s="228" t="s">
        <v>197</v>
      </c>
      <c r="AU99" s="228" t="s">
        <v>82</v>
      </c>
      <c r="AV99" s="12" t="s">
        <v>82</v>
      </c>
      <c r="AW99" s="12" t="s">
        <v>35</v>
      </c>
      <c r="AX99" s="12" t="s">
        <v>72</v>
      </c>
      <c r="AY99" s="228" t="s">
        <v>132</v>
      </c>
    </row>
    <row r="100" s="12" customFormat="1">
      <c r="B100" s="227"/>
      <c r="D100" s="220" t="s">
        <v>197</v>
      </c>
      <c r="E100" s="228" t="s">
        <v>5</v>
      </c>
      <c r="F100" s="229" t="s">
        <v>200</v>
      </c>
      <c r="H100" s="230">
        <v>7.6500000000000004</v>
      </c>
      <c r="I100" s="231"/>
      <c r="L100" s="227"/>
      <c r="M100" s="232"/>
      <c r="N100" s="233"/>
      <c r="O100" s="233"/>
      <c r="P100" s="233"/>
      <c r="Q100" s="233"/>
      <c r="R100" s="233"/>
      <c r="S100" s="233"/>
      <c r="T100" s="234"/>
      <c r="AT100" s="228" t="s">
        <v>197</v>
      </c>
      <c r="AU100" s="228" t="s">
        <v>82</v>
      </c>
      <c r="AV100" s="12" t="s">
        <v>82</v>
      </c>
      <c r="AW100" s="12" t="s">
        <v>35</v>
      </c>
      <c r="AX100" s="12" t="s">
        <v>72</v>
      </c>
      <c r="AY100" s="228" t="s">
        <v>132</v>
      </c>
    </row>
    <row r="101" s="12" customFormat="1">
      <c r="B101" s="227"/>
      <c r="D101" s="220" t="s">
        <v>197</v>
      </c>
      <c r="E101" s="228" t="s">
        <v>5</v>
      </c>
      <c r="F101" s="229" t="s">
        <v>201</v>
      </c>
      <c r="H101" s="230">
        <v>1</v>
      </c>
      <c r="I101" s="231"/>
      <c r="L101" s="227"/>
      <c r="M101" s="232"/>
      <c r="N101" s="233"/>
      <c r="O101" s="233"/>
      <c r="P101" s="233"/>
      <c r="Q101" s="233"/>
      <c r="R101" s="233"/>
      <c r="S101" s="233"/>
      <c r="T101" s="234"/>
      <c r="AT101" s="228" t="s">
        <v>197</v>
      </c>
      <c r="AU101" s="228" t="s">
        <v>82</v>
      </c>
      <c r="AV101" s="12" t="s">
        <v>82</v>
      </c>
      <c r="AW101" s="12" t="s">
        <v>35</v>
      </c>
      <c r="AX101" s="12" t="s">
        <v>72</v>
      </c>
      <c r="AY101" s="228" t="s">
        <v>132</v>
      </c>
    </row>
    <row r="102" s="12" customFormat="1">
      <c r="B102" s="227"/>
      <c r="D102" s="220" t="s">
        <v>197</v>
      </c>
      <c r="E102" s="228" t="s">
        <v>5</v>
      </c>
      <c r="F102" s="229" t="s">
        <v>202</v>
      </c>
      <c r="H102" s="230">
        <v>0.47499999999999998</v>
      </c>
      <c r="I102" s="231"/>
      <c r="L102" s="227"/>
      <c r="M102" s="232"/>
      <c r="N102" s="233"/>
      <c r="O102" s="233"/>
      <c r="P102" s="233"/>
      <c r="Q102" s="233"/>
      <c r="R102" s="233"/>
      <c r="S102" s="233"/>
      <c r="T102" s="234"/>
      <c r="AT102" s="228" t="s">
        <v>197</v>
      </c>
      <c r="AU102" s="228" t="s">
        <v>82</v>
      </c>
      <c r="AV102" s="12" t="s">
        <v>82</v>
      </c>
      <c r="AW102" s="12" t="s">
        <v>35</v>
      </c>
      <c r="AX102" s="12" t="s">
        <v>72</v>
      </c>
      <c r="AY102" s="228" t="s">
        <v>132</v>
      </c>
    </row>
    <row r="103" s="12" customFormat="1">
      <c r="B103" s="227"/>
      <c r="D103" s="220" t="s">
        <v>197</v>
      </c>
      <c r="E103" s="228" t="s">
        <v>5</v>
      </c>
      <c r="F103" s="229" t="s">
        <v>203</v>
      </c>
      <c r="H103" s="230">
        <v>3.6000000000000001</v>
      </c>
      <c r="I103" s="231"/>
      <c r="L103" s="227"/>
      <c r="M103" s="232"/>
      <c r="N103" s="233"/>
      <c r="O103" s="233"/>
      <c r="P103" s="233"/>
      <c r="Q103" s="233"/>
      <c r="R103" s="233"/>
      <c r="S103" s="233"/>
      <c r="T103" s="234"/>
      <c r="AT103" s="228" t="s">
        <v>197</v>
      </c>
      <c r="AU103" s="228" t="s">
        <v>82</v>
      </c>
      <c r="AV103" s="12" t="s">
        <v>82</v>
      </c>
      <c r="AW103" s="12" t="s">
        <v>35</v>
      </c>
      <c r="AX103" s="12" t="s">
        <v>72</v>
      </c>
      <c r="AY103" s="228" t="s">
        <v>132</v>
      </c>
    </row>
    <row r="104" s="12" customFormat="1">
      <c r="B104" s="227"/>
      <c r="D104" s="220" t="s">
        <v>197</v>
      </c>
      <c r="E104" s="228" t="s">
        <v>5</v>
      </c>
      <c r="F104" s="229" t="s">
        <v>204</v>
      </c>
      <c r="H104" s="230">
        <v>0.5</v>
      </c>
      <c r="I104" s="231"/>
      <c r="L104" s="227"/>
      <c r="M104" s="232"/>
      <c r="N104" s="233"/>
      <c r="O104" s="233"/>
      <c r="P104" s="233"/>
      <c r="Q104" s="233"/>
      <c r="R104" s="233"/>
      <c r="S104" s="233"/>
      <c r="T104" s="234"/>
      <c r="AT104" s="228" t="s">
        <v>197</v>
      </c>
      <c r="AU104" s="228" t="s">
        <v>82</v>
      </c>
      <c r="AV104" s="12" t="s">
        <v>82</v>
      </c>
      <c r="AW104" s="12" t="s">
        <v>35</v>
      </c>
      <c r="AX104" s="12" t="s">
        <v>72</v>
      </c>
      <c r="AY104" s="228" t="s">
        <v>132</v>
      </c>
    </row>
    <row r="105" s="12" customFormat="1">
      <c r="B105" s="227"/>
      <c r="D105" s="220" t="s">
        <v>197</v>
      </c>
      <c r="E105" s="228" t="s">
        <v>5</v>
      </c>
      <c r="F105" s="229" t="s">
        <v>205</v>
      </c>
      <c r="H105" s="230">
        <v>3.96</v>
      </c>
      <c r="I105" s="231"/>
      <c r="L105" s="227"/>
      <c r="M105" s="232"/>
      <c r="N105" s="233"/>
      <c r="O105" s="233"/>
      <c r="P105" s="233"/>
      <c r="Q105" s="233"/>
      <c r="R105" s="233"/>
      <c r="S105" s="233"/>
      <c r="T105" s="234"/>
      <c r="AT105" s="228" t="s">
        <v>197</v>
      </c>
      <c r="AU105" s="228" t="s">
        <v>82</v>
      </c>
      <c r="AV105" s="12" t="s">
        <v>82</v>
      </c>
      <c r="AW105" s="12" t="s">
        <v>35</v>
      </c>
      <c r="AX105" s="12" t="s">
        <v>72</v>
      </c>
      <c r="AY105" s="228" t="s">
        <v>132</v>
      </c>
    </row>
    <row r="106" s="12" customFormat="1">
      <c r="B106" s="227"/>
      <c r="D106" s="220" t="s">
        <v>197</v>
      </c>
      <c r="E106" s="228" t="s">
        <v>5</v>
      </c>
      <c r="F106" s="229" t="s">
        <v>206</v>
      </c>
      <c r="H106" s="230">
        <v>2.6400000000000001</v>
      </c>
      <c r="I106" s="231"/>
      <c r="L106" s="227"/>
      <c r="M106" s="232"/>
      <c r="N106" s="233"/>
      <c r="O106" s="233"/>
      <c r="P106" s="233"/>
      <c r="Q106" s="233"/>
      <c r="R106" s="233"/>
      <c r="S106" s="233"/>
      <c r="T106" s="234"/>
      <c r="AT106" s="228" t="s">
        <v>197</v>
      </c>
      <c r="AU106" s="228" t="s">
        <v>82</v>
      </c>
      <c r="AV106" s="12" t="s">
        <v>82</v>
      </c>
      <c r="AW106" s="12" t="s">
        <v>35</v>
      </c>
      <c r="AX106" s="12" t="s">
        <v>72</v>
      </c>
      <c r="AY106" s="228" t="s">
        <v>132</v>
      </c>
    </row>
    <row r="107" s="11" customFormat="1">
      <c r="B107" s="219"/>
      <c r="D107" s="220" t="s">
        <v>197</v>
      </c>
      <c r="E107" s="221" t="s">
        <v>5</v>
      </c>
      <c r="F107" s="222" t="s">
        <v>207</v>
      </c>
      <c r="H107" s="221" t="s">
        <v>5</v>
      </c>
      <c r="I107" s="223"/>
      <c r="L107" s="219"/>
      <c r="M107" s="224"/>
      <c r="N107" s="225"/>
      <c r="O107" s="225"/>
      <c r="P107" s="225"/>
      <c r="Q107" s="225"/>
      <c r="R107" s="225"/>
      <c r="S107" s="225"/>
      <c r="T107" s="226"/>
      <c r="AT107" s="221" t="s">
        <v>197</v>
      </c>
      <c r="AU107" s="221" t="s">
        <v>82</v>
      </c>
      <c r="AV107" s="11" t="s">
        <v>80</v>
      </c>
      <c r="AW107" s="11" t="s">
        <v>35</v>
      </c>
      <c r="AX107" s="11" t="s">
        <v>72</v>
      </c>
      <c r="AY107" s="221" t="s">
        <v>132</v>
      </c>
    </row>
    <row r="108" s="12" customFormat="1">
      <c r="B108" s="227"/>
      <c r="D108" s="220" t="s">
        <v>197</v>
      </c>
      <c r="E108" s="228" t="s">
        <v>5</v>
      </c>
      <c r="F108" s="229" t="s">
        <v>208</v>
      </c>
      <c r="H108" s="230">
        <v>18.600000000000001</v>
      </c>
      <c r="I108" s="231"/>
      <c r="L108" s="227"/>
      <c r="M108" s="232"/>
      <c r="N108" s="233"/>
      <c r="O108" s="233"/>
      <c r="P108" s="233"/>
      <c r="Q108" s="233"/>
      <c r="R108" s="233"/>
      <c r="S108" s="233"/>
      <c r="T108" s="234"/>
      <c r="AT108" s="228" t="s">
        <v>197</v>
      </c>
      <c r="AU108" s="228" t="s">
        <v>82</v>
      </c>
      <c r="AV108" s="12" t="s">
        <v>82</v>
      </c>
      <c r="AW108" s="12" t="s">
        <v>35</v>
      </c>
      <c r="AX108" s="12" t="s">
        <v>72</v>
      </c>
      <c r="AY108" s="228" t="s">
        <v>132</v>
      </c>
    </row>
    <row r="109" s="13" customFormat="1">
      <c r="B109" s="235"/>
      <c r="D109" s="220" t="s">
        <v>197</v>
      </c>
      <c r="E109" s="236" t="s">
        <v>5</v>
      </c>
      <c r="F109" s="237" t="s">
        <v>209</v>
      </c>
      <c r="H109" s="238">
        <v>47.725000000000001</v>
      </c>
      <c r="I109" s="239"/>
      <c r="L109" s="235"/>
      <c r="M109" s="240"/>
      <c r="N109" s="241"/>
      <c r="O109" s="241"/>
      <c r="P109" s="241"/>
      <c r="Q109" s="241"/>
      <c r="R109" s="241"/>
      <c r="S109" s="241"/>
      <c r="T109" s="242"/>
      <c r="AT109" s="236" t="s">
        <v>197</v>
      </c>
      <c r="AU109" s="236" t="s">
        <v>82</v>
      </c>
      <c r="AV109" s="13" t="s">
        <v>195</v>
      </c>
      <c r="AW109" s="13" t="s">
        <v>35</v>
      </c>
      <c r="AX109" s="13" t="s">
        <v>80</v>
      </c>
      <c r="AY109" s="236" t="s">
        <v>132</v>
      </c>
    </row>
    <row r="110" s="1" customFormat="1" ht="16.5" customHeight="1">
      <c r="B110" s="201"/>
      <c r="C110" s="202" t="s">
        <v>82</v>
      </c>
      <c r="D110" s="202" t="s">
        <v>135</v>
      </c>
      <c r="E110" s="203" t="s">
        <v>210</v>
      </c>
      <c r="F110" s="204" t="s">
        <v>211</v>
      </c>
      <c r="G110" s="205" t="s">
        <v>194</v>
      </c>
      <c r="H110" s="206">
        <v>47.725000000000001</v>
      </c>
      <c r="I110" s="207"/>
      <c r="J110" s="208">
        <f>ROUND(I110*H110,2)</f>
        <v>0</v>
      </c>
      <c r="K110" s="204" t="s">
        <v>139</v>
      </c>
      <c r="L110" s="47"/>
      <c r="M110" s="209" t="s">
        <v>5</v>
      </c>
      <c r="N110" s="210" t="s">
        <v>43</v>
      </c>
      <c r="O110" s="48"/>
      <c r="P110" s="211">
        <f>O110*H110</f>
        <v>0</v>
      </c>
      <c r="Q110" s="211">
        <v>0</v>
      </c>
      <c r="R110" s="211">
        <f>Q110*H110</f>
        <v>0</v>
      </c>
      <c r="S110" s="211">
        <v>0.316</v>
      </c>
      <c r="T110" s="212">
        <f>S110*H110</f>
        <v>15.081100000000001</v>
      </c>
      <c r="AR110" s="25" t="s">
        <v>195</v>
      </c>
      <c r="AT110" s="25" t="s">
        <v>135</v>
      </c>
      <c r="AU110" s="25" t="s">
        <v>82</v>
      </c>
      <c r="AY110" s="25" t="s">
        <v>132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80</v>
      </c>
      <c r="BK110" s="213">
        <f>ROUND(I110*H110,2)</f>
        <v>0</v>
      </c>
      <c r="BL110" s="25" t="s">
        <v>195</v>
      </c>
      <c r="BM110" s="25" t="s">
        <v>212</v>
      </c>
    </row>
    <row r="111" s="11" customFormat="1">
      <c r="B111" s="219"/>
      <c r="D111" s="220" t="s">
        <v>197</v>
      </c>
      <c r="E111" s="221" t="s">
        <v>5</v>
      </c>
      <c r="F111" s="222" t="s">
        <v>198</v>
      </c>
      <c r="H111" s="221" t="s">
        <v>5</v>
      </c>
      <c r="I111" s="223"/>
      <c r="L111" s="219"/>
      <c r="M111" s="224"/>
      <c r="N111" s="225"/>
      <c r="O111" s="225"/>
      <c r="P111" s="225"/>
      <c r="Q111" s="225"/>
      <c r="R111" s="225"/>
      <c r="S111" s="225"/>
      <c r="T111" s="226"/>
      <c r="AT111" s="221" t="s">
        <v>197</v>
      </c>
      <c r="AU111" s="221" t="s">
        <v>82</v>
      </c>
      <c r="AV111" s="11" t="s">
        <v>80</v>
      </c>
      <c r="AW111" s="11" t="s">
        <v>35</v>
      </c>
      <c r="AX111" s="11" t="s">
        <v>72</v>
      </c>
      <c r="AY111" s="221" t="s">
        <v>132</v>
      </c>
    </row>
    <row r="112" s="12" customFormat="1">
      <c r="B112" s="227"/>
      <c r="D112" s="220" t="s">
        <v>197</v>
      </c>
      <c r="E112" s="228" t="s">
        <v>5</v>
      </c>
      <c r="F112" s="229" t="s">
        <v>199</v>
      </c>
      <c r="H112" s="230">
        <v>9.3000000000000007</v>
      </c>
      <c r="I112" s="231"/>
      <c r="L112" s="227"/>
      <c r="M112" s="232"/>
      <c r="N112" s="233"/>
      <c r="O112" s="233"/>
      <c r="P112" s="233"/>
      <c r="Q112" s="233"/>
      <c r="R112" s="233"/>
      <c r="S112" s="233"/>
      <c r="T112" s="234"/>
      <c r="AT112" s="228" t="s">
        <v>197</v>
      </c>
      <c r="AU112" s="228" t="s">
        <v>82</v>
      </c>
      <c r="AV112" s="12" t="s">
        <v>82</v>
      </c>
      <c r="AW112" s="12" t="s">
        <v>35</v>
      </c>
      <c r="AX112" s="12" t="s">
        <v>72</v>
      </c>
      <c r="AY112" s="228" t="s">
        <v>132</v>
      </c>
    </row>
    <row r="113" s="12" customFormat="1">
      <c r="B113" s="227"/>
      <c r="D113" s="220" t="s">
        <v>197</v>
      </c>
      <c r="E113" s="228" t="s">
        <v>5</v>
      </c>
      <c r="F113" s="229" t="s">
        <v>200</v>
      </c>
      <c r="H113" s="230">
        <v>7.6500000000000004</v>
      </c>
      <c r="I113" s="231"/>
      <c r="L113" s="227"/>
      <c r="M113" s="232"/>
      <c r="N113" s="233"/>
      <c r="O113" s="233"/>
      <c r="P113" s="233"/>
      <c r="Q113" s="233"/>
      <c r="R113" s="233"/>
      <c r="S113" s="233"/>
      <c r="T113" s="234"/>
      <c r="AT113" s="228" t="s">
        <v>197</v>
      </c>
      <c r="AU113" s="228" t="s">
        <v>82</v>
      </c>
      <c r="AV113" s="12" t="s">
        <v>82</v>
      </c>
      <c r="AW113" s="12" t="s">
        <v>35</v>
      </c>
      <c r="AX113" s="12" t="s">
        <v>72</v>
      </c>
      <c r="AY113" s="228" t="s">
        <v>132</v>
      </c>
    </row>
    <row r="114" s="12" customFormat="1">
      <c r="B114" s="227"/>
      <c r="D114" s="220" t="s">
        <v>197</v>
      </c>
      <c r="E114" s="228" t="s">
        <v>5</v>
      </c>
      <c r="F114" s="229" t="s">
        <v>201</v>
      </c>
      <c r="H114" s="230">
        <v>1</v>
      </c>
      <c r="I114" s="231"/>
      <c r="L114" s="227"/>
      <c r="M114" s="232"/>
      <c r="N114" s="233"/>
      <c r="O114" s="233"/>
      <c r="P114" s="233"/>
      <c r="Q114" s="233"/>
      <c r="R114" s="233"/>
      <c r="S114" s="233"/>
      <c r="T114" s="234"/>
      <c r="AT114" s="228" t="s">
        <v>197</v>
      </c>
      <c r="AU114" s="228" t="s">
        <v>82</v>
      </c>
      <c r="AV114" s="12" t="s">
        <v>82</v>
      </c>
      <c r="AW114" s="12" t="s">
        <v>35</v>
      </c>
      <c r="AX114" s="12" t="s">
        <v>72</v>
      </c>
      <c r="AY114" s="228" t="s">
        <v>132</v>
      </c>
    </row>
    <row r="115" s="12" customFormat="1">
      <c r="B115" s="227"/>
      <c r="D115" s="220" t="s">
        <v>197</v>
      </c>
      <c r="E115" s="228" t="s">
        <v>5</v>
      </c>
      <c r="F115" s="229" t="s">
        <v>202</v>
      </c>
      <c r="H115" s="230">
        <v>0.47499999999999998</v>
      </c>
      <c r="I115" s="231"/>
      <c r="L115" s="227"/>
      <c r="M115" s="232"/>
      <c r="N115" s="233"/>
      <c r="O115" s="233"/>
      <c r="P115" s="233"/>
      <c r="Q115" s="233"/>
      <c r="R115" s="233"/>
      <c r="S115" s="233"/>
      <c r="T115" s="234"/>
      <c r="AT115" s="228" t="s">
        <v>197</v>
      </c>
      <c r="AU115" s="228" t="s">
        <v>82</v>
      </c>
      <c r="AV115" s="12" t="s">
        <v>82</v>
      </c>
      <c r="AW115" s="12" t="s">
        <v>35</v>
      </c>
      <c r="AX115" s="12" t="s">
        <v>72</v>
      </c>
      <c r="AY115" s="228" t="s">
        <v>132</v>
      </c>
    </row>
    <row r="116" s="12" customFormat="1">
      <c r="B116" s="227"/>
      <c r="D116" s="220" t="s">
        <v>197</v>
      </c>
      <c r="E116" s="228" t="s">
        <v>5</v>
      </c>
      <c r="F116" s="229" t="s">
        <v>203</v>
      </c>
      <c r="H116" s="230">
        <v>3.6000000000000001</v>
      </c>
      <c r="I116" s="231"/>
      <c r="L116" s="227"/>
      <c r="M116" s="232"/>
      <c r="N116" s="233"/>
      <c r="O116" s="233"/>
      <c r="P116" s="233"/>
      <c r="Q116" s="233"/>
      <c r="R116" s="233"/>
      <c r="S116" s="233"/>
      <c r="T116" s="234"/>
      <c r="AT116" s="228" t="s">
        <v>197</v>
      </c>
      <c r="AU116" s="228" t="s">
        <v>82</v>
      </c>
      <c r="AV116" s="12" t="s">
        <v>82</v>
      </c>
      <c r="AW116" s="12" t="s">
        <v>35</v>
      </c>
      <c r="AX116" s="12" t="s">
        <v>72</v>
      </c>
      <c r="AY116" s="228" t="s">
        <v>132</v>
      </c>
    </row>
    <row r="117" s="12" customFormat="1">
      <c r="B117" s="227"/>
      <c r="D117" s="220" t="s">
        <v>197</v>
      </c>
      <c r="E117" s="228" t="s">
        <v>5</v>
      </c>
      <c r="F117" s="229" t="s">
        <v>204</v>
      </c>
      <c r="H117" s="230">
        <v>0.5</v>
      </c>
      <c r="I117" s="231"/>
      <c r="L117" s="227"/>
      <c r="M117" s="232"/>
      <c r="N117" s="233"/>
      <c r="O117" s="233"/>
      <c r="P117" s="233"/>
      <c r="Q117" s="233"/>
      <c r="R117" s="233"/>
      <c r="S117" s="233"/>
      <c r="T117" s="234"/>
      <c r="AT117" s="228" t="s">
        <v>197</v>
      </c>
      <c r="AU117" s="228" t="s">
        <v>82</v>
      </c>
      <c r="AV117" s="12" t="s">
        <v>82</v>
      </c>
      <c r="AW117" s="12" t="s">
        <v>35</v>
      </c>
      <c r="AX117" s="12" t="s">
        <v>72</v>
      </c>
      <c r="AY117" s="228" t="s">
        <v>132</v>
      </c>
    </row>
    <row r="118" s="12" customFormat="1">
      <c r="B118" s="227"/>
      <c r="D118" s="220" t="s">
        <v>197</v>
      </c>
      <c r="E118" s="228" t="s">
        <v>5</v>
      </c>
      <c r="F118" s="229" t="s">
        <v>205</v>
      </c>
      <c r="H118" s="230">
        <v>3.96</v>
      </c>
      <c r="I118" s="231"/>
      <c r="L118" s="227"/>
      <c r="M118" s="232"/>
      <c r="N118" s="233"/>
      <c r="O118" s="233"/>
      <c r="P118" s="233"/>
      <c r="Q118" s="233"/>
      <c r="R118" s="233"/>
      <c r="S118" s="233"/>
      <c r="T118" s="234"/>
      <c r="AT118" s="228" t="s">
        <v>197</v>
      </c>
      <c r="AU118" s="228" t="s">
        <v>82</v>
      </c>
      <c r="AV118" s="12" t="s">
        <v>82</v>
      </c>
      <c r="AW118" s="12" t="s">
        <v>35</v>
      </c>
      <c r="AX118" s="12" t="s">
        <v>72</v>
      </c>
      <c r="AY118" s="228" t="s">
        <v>132</v>
      </c>
    </row>
    <row r="119" s="12" customFormat="1">
      <c r="B119" s="227"/>
      <c r="D119" s="220" t="s">
        <v>197</v>
      </c>
      <c r="E119" s="228" t="s">
        <v>5</v>
      </c>
      <c r="F119" s="229" t="s">
        <v>206</v>
      </c>
      <c r="H119" s="230">
        <v>2.6400000000000001</v>
      </c>
      <c r="I119" s="231"/>
      <c r="L119" s="227"/>
      <c r="M119" s="232"/>
      <c r="N119" s="233"/>
      <c r="O119" s="233"/>
      <c r="P119" s="233"/>
      <c r="Q119" s="233"/>
      <c r="R119" s="233"/>
      <c r="S119" s="233"/>
      <c r="T119" s="234"/>
      <c r="AT119" s="228" t="s">
        <v>197</v>
      </c>
      <c r="AU119" s="228" t="s">
        <v>82</v>
      </c>
      <c r="AV119" s="12" t="s">
        <v>82</v>
      </c>
      <c r="AW119" s="12" t="s">
        <v>35</v>
      </c>
      <c r="AX119" s="12" t="s">
        <v>72</v>
      </c>
      <c r="AY119" s="228" t="s">
        <v>132</v>
      </c>
    </row>
    <row r="120" s="11" customFormat="1">
      <c r="B120" s="219"/>
      <c r="D120" s="220" t="s">
        <v>197</v>
      </c>
      <c r="E120" s="221" t="s">
        <v>5</v>
      </c>
      <c r="F120" s="222" t="s">
        <v>207</v>
      </c>
      <c r="H120" s="221" t="s">
        <v>5</v>
      </c>
      <c r="I120" s="223"/>
      <c r="L120" s="219"/>
      <c r="M120" s="224"/>
      <c r="N120" s="225"/>
      <c r="O120" s="225"/>
      <c r="P120" s="225"/>
      <c r="Q120" s="225"/>
      <c r="R120" s="225"/>
      <c r="S120" s="225"/>
      <c r="T120" s="226"/>
      <c r="AT120" s="221" t="s">
        <v>197</v>
      </c>
      <c r="AU120" s="221" t="s">
        <v>82</v>
      </c>
      <c r="AV120" s="11" t="s">
        <v>80</v>
      </c>
      <c r="AW120" s="11" t="s">
        <v>35</v>
      </c>
      <c r="AX120" s="11" t="s">
        <v>72</v>
      </c>
      <c r="AY120" s="221" t="s">
        <v>132</v>
      </c>
    </row>
    <row r="121" s="12" customFormat="1">
      <c r="B121" s="227"/>
      <c r="D121" s="220" t="s">
        <v>197</v>
      </c>
      <c r="E121" s="228" t="s">
        <v>5</v>
      </c>
      <c r="F121" s="229" t="s">
        <v>208</v>
      </c>
      <c r="H121" s="230">
        <v>18.600000000000001</v>
      </c>
      <c r="I121" s="231"/>
      <c r="L121" s="227"/>
      <c r="M121" s="232"/>
      <c r="N121" s="233"/>
      <c r="O121" s="233"/>
      <c r="P121" s="233"/>
      <c r="Q121" s="233"/>
      <c r="R121" s="233"/>
      <c r="S121" s="233"/>
      <c r="T121" s="234"/>
      <c r="AT121" s="228" t="s">
        <v>197</v>
      </c>
      <c r="AU121" s="228" t="s">
        <v>82</v>
      </c>
      <c r="AV121" s="12" t="s">
        <v>82</v>
      </c>
      <c r="AW121" s="12" t="s">
        <v>35</v>
      </c>
      <c r="AX121" s="12" t="s">
        <v>72</v>
      </c>
      <c r="AY121" s="228" t="s">
        <v>132</v>
      </c>
    </row>
    <row r="122" s="13" customFormat="1">
      <c r="B122" s="235"/>
      <c r="D122" s="220" t="s">
        <v>197</v>
      </c>
      <c r="E122" s="236" t="s">
        <v>5</v>
      </c>
      <c r="F122" s="237" t="s">
        <v>209</v>
      </c>
      <c r="H122" s="238">
        <v>47.725000000000001</v>
      </c>
      <c r="I122" s="239"/>
      <c r="L122" s="235"/>
      <c r="M122" s="240"/>
      <c r="N122" s="241"/>
      <c r="O122" s="241"/>
      <c r="P122" s="241"/>
      <c r="Q122" s="241"/>
      <c r="R122" s="241"/>
      <c r="S122" s="241"/>
      <c r="T122" s="242"/>
      <c r="AT122" s="236" t="s">
        <v>197</v>
      </c>
      <c r="AU122" s="236" t="s">
        <v>82</v>
      </c>
      <c r="AV122" s="13" t="s">
        <v>195</v>
      </c>
      <c r="AW122" s="13" t="s">
        <v>35</v>
      </c>
      <c r="AX122" s="13" t="s">
        <v>80</v>
      </c>
      <c r="AY122" s="236" t="s">
        <v>132</v>
      </c>
    </row>
    <row r="123" s="1" customFormat="1" ht="16.5" customHeight="1">
      <c r="B123" s="201"/>
      <c r="C123" s="202" t="s">
        <v>213</v>
      </c>
      <c r="D123" s="202" t="s">
        <v>135</v>
      </c>
      <c r="E123" s="203" t="s">
        <v>214</v>
      </c>
      <c r="F123" s="204" t="s">
        <v>215</v>
      </c>
      <c r="G123" s="205" t="s">
        <v>216</v>
      </c>
      <c r="H123" s="206">
        <v>32.457000000000001</v>
      </c>
      <c r="I123" s="207"/>
      <c r="J123" s="208">
        <f>ROUND(I123*H123,2)</f>
        <v>0</v>
      </c>
      <c r="K123" s="204" t="s">
        <v>139</v>
      </c>
      <c r="L123" s="47"/>
      <c r="M123" s="209" t="s">
        <v>5</v>
      </c>
      <c r="N123" s="210" t="s">
        <v>43</v>
      </c>
      <c r="O123" s="48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AR123" s="25" t="s">
        <v>195</v>
      </c>
      <c r="AT123" s="25" t="s">
        <v>135</v>
      </c>
      <c r="AU123" s="25" t="s">
        <v>82</v>
      </c>
      <c r="AY123" s="25" t="s">
        <v>132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80</v>
      </c>
      <c r="BK123" s="213">
        <f>ROUND(I123*H123,2)</f>
        <v>0</v>
      </c>
      <c r="BL123" s="25" t="s">
        <v>195</v>
      </c>
      <c r="BM123" s="25" t="s">
        <v>217</v>
      </c>
    </row>
    <row r="124" s="11" customFormat="1">
      <c r="B124" s="219"/>
      <c r="D124" s="220" t="s">
        <v>197</v>
      </c>
      <c r="E124" s="221" t="s">
        <v>5</v>
      </c>
      <c r="F124" s="222" t="s">
        <v>218</v>
      </c>
      <c r="H124" s="221" t="s">
        <v>5</v>
      </c>
      <c r="I124" s="223"/>
      <c r="L124" s="219"/>
      <c r="M124" s="224"/>
      <c r="N124" s="225"/>
      <c r="O124" s="225"/>
      <c r="P124" s="225"/>
      <c r="Q124" s="225"/>
      <c r="R124" s="225"/>
      <c r="S124" s="225"/>
      <c r="T124" s="226"/>
      <c r="AT124" s="221" t="s">
        <v>197</v>
      </c>
      <c r="AU124" s="221" t="s">
        <v>82</v>
      </c>
      <c r="AV124" s="11" t="s">
        <v>80</v>
      </c>
      <c r="AW124" s="11" t="s">
        <v>35</v>
      </c>
      <c r="AX124" s="11" t="s">
        <v>72</v>
      </c>
      <c r="AY124" s="221" t="s">
        <v>132</v>
      </c>
    </row>
    <row r="125" s="12" customFormat="1">
      <c r="B125" s="227"/>
      <c r="D125" s="220" t="s">
        <v>197</v>
      </c>
      <c r="E125" s="228" t="s">
        <v>5</v>
      </c>
      <c r="F125" s="229" t="s">
        <v>219</v>
      </c>
      <c r="H125" s="230">
        <v>4.1849999999999996</v>
      </c>
      <c r="I125" s="231"/>
      <c r="L125" s="227"/>
      <c r="M125" s="232"/>
      <c r="N125" s="233"/>
      <c r="O125" s="233"/>
      <c r="P125" s="233"/>
      <c r="Q125" s="233"/>
      <c r="R125" s="233"/>
      <c r="S125" s="233"/>
      <c r="T125" s="234"/>
      <c r="AT125" s="228" t="s">
        <v>197</v>
      </c>
      <c r="AU125" s="228" t="s">
        <v>82</v>
      </c>
      <c r="AV125" s="12" t="s">
        <v>82</v>
      </c>
      <c r="AW125" s="12" t="s">
        <v>35</v>
      </c>
      <c r="AX125" s="12" t="s">
        <v>72</v>
      </c>
      <c r="AY125" s="228" t="s">
        <v>132</v>
      </c>
    </row>
    <row r="126" s="12" customFormat="1">
      <c r="B126" s="227"/>
      <c r="D126" s="220" t="s">
        <v>197</v>
      </c>
      <c r="E126" s="228" t="s">
        <v>5</v>
      </c>
      <c r="F126" s="229" t="s">
        <v>220</v>
      </c>
      <c r="H126" s="230">
        <v>3.4430000000000001</v>
      </c>
      <c r="I126" s="231"/>
      <c r="L126" s="227"/>
      <c r="M126" s="232"/>
      <c r="N126" s="233"/>
      <c r="O126" s="233"/>
      <c r="P126" s="233"/>
      <c r="Q126" s="233"/>
      <c r="R126" s="233"/>
      <c r="S126" s="233"/>
      <c r="T126" s="234"/>
      <c r="AT126" s="228" t="s">
        <v>197</v>
      </c>
      <c r="AU126" s="228" t="s">
        <v>82</v>
      </c>
      <c r="AV126" s="12" t="s">
        <v>82</v>
      </c>
      <c r="AW126" s="12" t="s">
        <v>35</v>
      </c>
      <c r="AX126" s="12" t="s">
        <v>72</v>
      </c>
      <c r="AY126" s="228" t="s">
        <v>132</v>
      </c>
    </row>
    <row r="127" s="12" customFormat="1">
      <c r="B127" s="227"/>
      <c r="D127" s="220" t="s">
        <v>197</v>
      </c>
      <c r="E127" s="228" t="s">
        <v>5</v>
      </c>
      <c r="F127" s="229" t="s">
        <v>221</v>
      </c>
      <c r="H127" s="230">
        <v>0.45000000000000001</v>
      </c>
      <c r="I127" s="231"/>
      <c r="L127" s="227"/>
      <c r="M127" s="232"/>
      <c r="N127" s="233"/>
      <c r="O127" s="233"/>
      <c r="P127" s="233"/>
      <c r="Q127" s="233"/>
      <c r="R127" s="233"/>
      <c r="S127" s="233"/>
      <c r="T127" s="234"/>
      <c r="AT127" s="228" t="s">
        <v>197</v>
      </c>
      <c r="AU127" s="228" t="s">
        <v>82</v>
      </c>
      <c r="AV127" s="12" t="s">
        <v>82</v>
      </c>
      <c r="AW127" s="12" t="s">
        <v>35</v>
      </c>
      <c r="AX127" s="12" t="s">
        <v>72</v>
      </c>
      <c r="AY127" s="228" t="s">
        <v>132</v>
      </c>
    </row>
    <row r="128" s="12" customFormat="1">
      <c r="B128" s="227"/>
      <c r="D128" s="220" t="s">
        <v>197</v>
      </c>
      <c r="E128" s="228" t="s">
        <v>5</v>
      </c>
      <c r="F128" s="229" t="s">
        <v>222</v>
      </c>
      <c r="H128" s="230">
        <v>0.214</v>
      </c>
      <c r="I128" s="231"/>
      <c r="L128" s="227"/>
      <c r="M128" s="232"/>
      <c r="N128" s="233"/>
      <c r="O128" s="233"/>
      <c r="P128" s="233"/>
      <c r="Q128" s="233"/>
      <c r="R128" s="233"/>
      <c r="S128" s="233"/>
      <c r="T128" s="234"/>
      <c r="AT128" s="228" t="s">
        <v>197</v>
      </c>
      <c r="AU128" s="228" t="s">
        <v>82</v>
      </c>
      <c r="AV128" s="12" t="s">
        <v>82</v>
      </c>
      <c r="AW128" s="12" t="s">
        <v>35</v>
      </c>
      <c r="AX128" s="12" t="s">
        <v>72</v>
      </c>
      <c r="AY128" s="228" t="s">
        <v>132</v>
      </c>
    </row>
    <row r="129" s="12" customFormat="1">
      <c r="B129" s="227"/>
      <c r="D129" s="220" t="s">
        <v>197</v>
      </c>
      <c r="E129" s="228" t="s">
        <v>5</v>
      </c>
      <c r="F129" s="229" t="s">
        <v>223</v>
      </c>
      <c r="H129" s="230">
        <v>1.6200000000000001</v>
      </c>
      <c r="I129" s="231"/>
      <c r="L129" s="227"/>
      <c r="M129" s="232"/>
      <c r="N129" s="233"/>
      <c r="O129" s="233"/>
      <c r="P129" s="233"/>
      <c r="Q129" s="233"/>
      <c r="R129" s="233"/>
      <c r="S129" s="233"/>
      <c r="T129" s="234"/>
      <c r="AT129" s="228" t="s">
        <v>197</v>
      </c>
      <c r="AU129" s="228" t="s">
        <v>82</v>
      </c>
      <c r="AV129" s="12" t="s">
        <v>82</v>
      </c>
      <c r="AW129" s="12" t="s">
        <v>35</v>
      </c>
      <c r="AX129" s="12" t="s">
        <v>72</v>
      </c>
      <c r="AY129" s="228" t="s">
        <v>132</v>
      </c>
    </row>
    <row r="130" s="12" customFormat="1">
      <c r="B130" s="227"/>
      <c r="D130" s="220" t="s">
        <v>197</v>
      </c>
      <c r="E130" s="228" t="s">
        <v>5</v>
      </c>
      <c r="F130" s="229" t="s">
        <v>224</v>
      </c>
      <c r="H130" s="230">
        <v>0.22500000000000001</v>
      </c>
      <c r="I130" s="231"/>
      <c r="L130" s="227"/>
      <c r="M130" s="232"/>
      <c r="N130" s="233"/>
      <c r="O130" s="233"/>
      <c r="P130" s="233"/>
      <c r="Q130" s="233"/>
      <c r="R130" s="233"/>
      <c r="S130" s="233"/>
      <c r="T130" s="234"/>
      <c r="AT130" s="228" t="s">
        <v>197</v>
      </c>
      <c r="AU130" s="228" t="s">
        <v>82</v>
      </c>
      <c r="AV130" s="12" t="s">
        <v>82</v>
      </c>
      <c r="AW130" s="12" t="s">
        <v>35</v>
      </c>
      <c r="AX130" s="12" t="s">
        <v>72</v>
      </c>
      <c r="AY130" s="228" t="s">
        <v>132</v>
      </c>
    </row>
    <row r="131" s="14" customFormat="1">
      <c r="B131" s="243"/>
      <c r="D131" s="220" t="s">
        <v>197</v>
      </c>
      <c r="E131" s="244" t="s">
        <v>5</v>
      </c>
      <c r="F131" s="245" t="s">
        <v>225</v>
      </c>
      <c r="H131" s="246">
        <v>10.137000000000001</v>
      </c>
      <c r="I131" s="247"/>
      <c r="L131" s="243"/>
      <c r="M131" s="248"/>
      <c r="N131" s="249"/>
      <c r="O131" s="249"/>
      <c r="P131" s="249"/>
      <c r="Q131" s="249"/>
      <c r="R131" s="249"/>
      <c r="S131" s="249"/>
      <c r="T131" s="250"/>
      <c r="AT131" s="244" t="s">
        <v>197</v>
      </c>
      <c r="AU131" s="244" t="s">
        <v>82</v>
      </c>
      <c r="AV131" s="14" t="s">
        <v>213</v>
      </c>
      <c r="AW131" s="14" t="s">
        <v>35</v>
      </c>
      <c r="AX131" s="14" t="s">
        <v>72</v>
      </c>
      <c r="AY131" s="244" t="s">
        <v>132</v>
      </c>
    </row>
    <row r="132" s="11" customFormat="1">
      <c r="B132" s="219"/>
      <c r="D132" s="220" t="s">
        <v>197</v>
      </c>
      <c r="E132" s="221" t="s">
        <v>5</v>
      </c>
      <c r="F132" s="222" t="s">
        <v>226</v>
      </c>
      <c r="H132" s="221" t="s">
        <v>5</v>
      </c>
      <c r="I132" s="223"/>
      <c r="L132" s="219"/>
      <c r="M132" s="224"/>
      <c r="N132" s="225"/>
      <c r="O132" s="225"/>
      <c r="P132" s="225"/>
      <c r="Q132" s="225"/>
      <c r="R132" s="225"/>
      <c r="S132" s="225"/>
      <c r="T132" s="226"/>
      <c r="AT132" s="221" t="s">
        <v>197</v>
      </c>
      <c r="AU132" s="221" t="s">
        <v>82</v>
      </c>
      <c r="AV132" s="11" t="s">
        <v>80</v>
      </c>
      <c r="AW132" s="11" t="s">
        <v>35</v>
      </c>
      <c r="AX132" s="11" t="s">
        <v>72</v>
      </c>
      <c r="AY132" s="221" t="s">
        <v>132</v>
      </c>
    </row>
    <row r="133" s="12" customFormat="1">
      <c r="B133" s="227"/>
      <c r="D133" s="220" t="s">
        <v>197</v>
      </c>
      <c r="E133" s="228" t="s">
        <v>5</v>
      </c>
      <c r="F133" s="229" t="s">
        <v>227</v>
      </c>
      <c r="H133" s="230">
        <v>22.32</v>
      </c>
      <c r="I133" s="231"/>
      <c r="L133" s="227"/>
      <c r="M133" s="232"/>
      <c r="N133" s="233"/>
      <c r="O133" s="233"/>
      <c r="P133" s="233"/>
      <c r="Q133" s="233"/>
      <c r="R133" s="233"/>
      <c r="S133" s="233"/>
      <c r="T133" s="234"/>
      <c r="AT133" s="228" t="s">
        <v>197</v>
      </c>
      <c r="AU133" s="228" t="s">
        <v>82</v>
      </c>
      <c r="AV133" s="12" t="s">
        <v>82</v>
      </c>
      <c r="AW133" s="12" t="s">
        <v>35</v>
      </c>
      <c r="AX133" s="12" t="s">
        <v>72</v>
      </c>
      <c r="AY133" s="228" t="s">
        <v>132</v>
      </c>
    </row>
    <row r="134" s="14" customFormat="1">
      <c r="B134" s="243"/>
      <c r="D134" s="220" t="s">
        <v>197</v>
      </c>
      <c r="E134" s="244" t="s">
        <v>158</v>
      </c>
      <c r="F134" s="245" t="s">
        <v>225</v>
      </c>
      <c r="H134" s="246">
        <v>22.32</v>
      </c>
      <c r="I134" s="247"/>
      <c r="L134" s="243"/>
      <c r="M134" s="248"/>
      <c r="N134" s="249"/>
      <c r="O134" s="249"/>
      <c r="P134" s="249"/>
      <c r="Q134" s="249"/>
      <c r="R134" s="249"/>
      <c r="S134" s="249"/>
      <c r="T134" s="250"/>
      <c r="AT134" s="244" t="s">
        <v>197</v>
      </c>
      <c r="AU134" s="244" t="s">
        <v>82</v>
      </c>
      <c r="AV134" s="14" t="s">
        <v>213</v>
      </c>
      <c r="AW134" s="14" t="s">
        <v>35</v>
      </c>
      <c r="AX134" s="14" t="s">
        <v>72</v>
      </c>
      <c r="AY134" s="244" t="s">
        <v>132</v>
      </c>
    </row>
    <row r="135" s="13" customFormat="1">
      <c r="B135" s="235"/>
      <c r="D135" s="220" t="s">
        <v>197</v>
      </c>
      <c r="E135" s="236" t="s">
        <v>156</v>
      </c>
      <c r="F135" s="237" t="s">
        <v>209</v>
      </c>
      <c r="H135" s="238">
        <v>32.457000000000001</v>
      </c>
      <c r="I135" s="239"/>
      <c r="L135" s="235"/>
      <c r="M135" s="240"/>
      <c r="N135" s="241"/>
      <c r="O135" s="241"/>
      <c r="P135" s="241"/>
      <c r="Q135" s="241"/>
      <c r="R135" s="241"/>
      <c r="S135" s="241"/>
      <c r="T135" s="242"/>
      <c r="AT135" s="236" t="s">
        <v>197</v>
      </c>
      <c r="AU135" s="236" t="s">
        <v>82</v>
      </c>
      <c r="AV135" s="13" t="s">
        <v>195</v>
      </c>
      <c r="AW135" s="13" t="s">
        <v>35</v>
      </c>
      <c r="AX135" s="13" t="s">
        <v>80</v>
      </c>
      <c r="AY135" s="236" t="s">
        <v>132</v>
      </c>
    </row>
    <row r="136" s="1" customFormat="1" ht="16.5" customHeight="1">
      <c r="B136" s="201"/>
      <c r="C136" s="202" t="s">
        <v>195</v>
      </c>
      <c r="D136" s="202" t="s">
        <v>135</v>
      </c>
      <c r="E136" s="203" t="s">
        <v>228</v>
      </c>
      <c r="F136" s="204" t="s">
        <v>229</v>
      </c>
      <c r="G136" s="205" t="s">
        <v>216</v>
      </c>
      <c r="H136" s="206">
        <v>4.9500000000000002</v>
      </c>
      <c r="I136" s="207"/>
      <c r="J136" s="208">
        <f>ROUND(I136*H136,2)</f>
        <v>0</v>
      </c>
      <c r="K136" s="204" t="s">
        <v>139</v>
      </c>
      <c r="L136" s="47"/>
      <c r="M136" s="209" t="s">
        <v>5</v>
      </c>
      <c r="N136" s="210" t="s">
        <v>43</v>
      </c>
      <c r="O136" s="48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5" t="s">
        <v>195</v>
      </c>
      <c r="AT136" s="25" t="s">
        <v>135</v>
      </c>
      <c r="AU136" s="25" t="s">
        <v>82</v>
      </c>
      <c r="AY136" s="25" t="s">
        <v>132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80</v>
      </c>
      <c r="BK136" s="213">
        <f>ROUND(I136*H136,2)</f>
        <v>0</v>
      </c>
      <c r="BL136" s="25" t="s">
        <v>195</v>
      </c>
      <c r="BM136" s="25" t="s">
        <v>230</v>
      </c>
    </row>
    <row r="137" s="11" customFormat="1">
      <c r="B137" s="219"/>
      <c r="D137" s="220" t="s">
        <v>197</v>
      </c>
      <c r="E137" s="221" t="s">
        <v>5</v>
      </c>
      <c r="F137" s="222" t="s">
        <v>231</v>
      </c>
      <c r="H137" s="221" t="s">
        <v>5</v>
      </c>
      <c r="I137" s="223"/>
      <c r="L137" s="219"/>
      <c r="M137" s="224"/>
      <c r="N137" s="225"/>
      <c r="O137" s="225"/>
      <c r="P137" s="225"/>
      <c r="Q137" s="225"/>
      <c r="R137" s="225"/>
      <c r="S137" s="225"/>
      <c r="T137" s="226"/>
      <c r="AT137" s="221" t="s">
        <v>197</v>
      </c>
      <c r="AU137" s="221" t="s">
        <v>82</v>
      </c>
      <c r="AV137" s="11" t="s">
        <v>80</v>
      </c>
      <c r="AW137" s="11" t="s">
        <v>35</v>
      </c>
      <c r="AX137" s="11" t="s">
        <v>72</v>
      </c>
      <c r="AY137" s="221" t="s">
        <v>132</v>
      </c>
    </row>
    <row r="138" s="12" customFormat="1">
      <c r="B138" s="227"/>
      <c r="D138" s="220" t="s">
        <v>197</v>
      </c>
      <c r="E138" s="228" t="s">
        <v>5</v>
      </c>
      <c r="F138" s="229" t="s">
        <v>232</v>
      </c>
      <c r="H138" s="230">
        <v>2.9700000000000002</v>
      </c>
      <c r="I138" s="231"/>
      <c r="L138" s="227"/>
      <c r="M138" s="232"/>
      <c r="N138" s="233"/>
      <c r="O138" s="233"/>
      <c r="P138" s="233"/>
      <c r="Q138" s="233"/>
      <c r="R138" s="233"/>
      <c r="S138" s="233"/>
      <c r="T138" s="234"/>
      <c r="AT138" s="228" t="s">
        <v>197</v>
      </c>
      <c r="AU138" s="228" t="s">
        <v>82</v>
      </c>
      <c r="AV138" s="12" t="s">
        <v>82</v>
      </c>
      <c r="AW138" s="12" t="s">
        <v>35</v>
      </c>
      <c r="AX138" s="12" t="s">
        <v>72</v>
      </c>
      <c r="AY138" s="228" t="s">
        <v>132</v>
      </c>
    </row>
    <row r="139" s="12" customFormat="1">
      <c r="B139" s="227"/>
      <c r="D139" s="220" t="s">
        <v>197</v>
      </c>
      <c r="E139" s="228" t="s">
        <v>5</v>
      </c>
      <c r="F139" s="229" t="s">
        <v>233</v>
      </c>
      <c r="H139" s="230">
        <v>1.98</v>
      </c>
      <c r="I139" s="231"/>
      <c r="L139" s="227"/>
      <c r="M139" s="232"/>
      <c r="N139" s="233"/>
      <c r="O139" s="233"/>
      <c r="P139" s="233"/>
      <c r="Q139" s="233"/>
      <c r="R139" s="233"/>
      <c r="S139" s="233"/>
      <c r="T139" s="234"/>
      <c r="AT139" s="228" t="s">
        <v>197</v>
      </c>
      <c r="AU139" s="228" t="s">
        <v>82</v>
      </c>
      <c r="AV139" s="12" t="s">
        <v>82</v>
      </c>
      <c r="AW139" s="12" t="s">
        <v>35</v>
      </c>
      <c r="AX139" s="12" t="s">
        <v>72</v>
      </c>
      <c r="AY139" s="228" t="s">
        <v>132</v>
      </c>
    </row>
    <row r="140" s="13" customFormat="1">
      <c r="B140" s="235"/>
      <c r="D140" s="220" t="s">
        <v>197</v>
      </c>
      <c r="E140" s="236" t="s">
        <v>165</v>
      </c>
      <c r="F140" s="237" t="s">
        <v>209</v>
      </c>
      <c r="H140" s="238">
        <v>4.9500000000000002</v>
      </c>
      <c r="I140" s="239"/>
      <c r="L140" s="235"/>
      <c r="M140" s="240"/>
      <c r="N140" s="241"/>
      <c r="O140" s="241"/>
      <c r="P140" s="241"/>
      <c r="Q140" s="241"/>
      <c r="R140" s="241"/>
      <c r="S140" s="241"/>
      <c r="T140" s="242"/>
      <c r="AT140" s="236" t="s">
        <v>197</v>
      </c>
      <c r="AU140" s="236" t="s">
        <v>82</v>
      </c>
      <c r="AV140" s="13" t="s">
        <v>195</v>
      </c>
      <c r="AW140" s="13" t="s">
        <v>35</v>
      </c>
      <c r="AX140" s="13" t="s">
        <v>80</v>
      </c>
      <c r="AY140" s="236" t="s">
        <v>132</v>
      </c>
    </row>
    <row r="141" s="1" customFormat="1" ht="16.5" customHeight="1">
      <c r="B141" s="201"/>
      <c r="C141" s="202" t="s">
        <v>131</v>
      </c>
      <c r="D141" s="202" t="s">
        <v>135</v>
      </c>
      <c r="E141" s="203" t="s">
        <v>234</v>
      </c>
      <c r="F141" s="204" t="s">
        <v>235</v>
      </c>
      <c r="G141" s="205" t="s">
        <v>216</v>
      </c>
      <c r="H141" s="206">
        <v>4.9500000000000002</v>
      </c>
      <c r="I141" s="207"/>
      <c r="J141" s="208">
        <f>ROUND(I141*H141,2)</f>
        <v>0</v>
      </c>
      <c r="K141" s="204" t="s">
        <v>139</v>
      </c>
      <c r="L141" s="47"/>
      <c r="M141" s="209" t="s">
        <v>5</v>
      </c>
      <c r="N141" s="210" t="s">
        <v>43</v>
      </c>
      <c r="O141" s="48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195</v>
      </c>
      <c r="AT141" s="25" t="s">
        <v>135</v>
      </c>
      <c r="AU141" s="25" t="s">
        <v>82</v>
      </c>
      <c r="AY141" s="25" t="s">
        <v>132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80</v>
      </c>
      <c r="BK141" s="213">
        <f>ROUND(I141*H141,2)</f>
        <v>0</v>
      </c>
      <c r="BL141" s="25" t="s">
        <v>195</v>
      </c>
      <c r="BM141" s="25" t="s">
        <v>236</v>
      </c>
    </row>
    <row r="142" s="12" customFormat="1">
      <c r="B142" s="227"/>
      <c r="D142" s="220" t="s">
        <v>197</v>
      </c>
      <c r="E142" s="228" t="s">
        <v>5</v>
      </c>
      <c r="F142" s="229" t="s">
        <v>165</v>
      </c>
      <c r="H142" s="230">
        <v>4.9500000000000002</v>
      </c>
      <c r="I142" s="231"/>
      <c r="L142" s="227"/>
      <c r="M142" s="232"/>
      <c r="N142" s="233"/>
      <c r="O142" s="233"/>
      <c r="P142" s="233"/>
      <c r="Q142" s="233"/>
      <c r="R142" s="233"/>
      <c r="S142" s="233"/>
      <c r="T142" s="234"/>
      <c r="AT142" s="228" t="s">
        <v>197</v>
      </c>
      <c r="AU142" s="228" t="s">
        <v>82</v>
      </c>
      <c r="AV142" s="12" t="s">
        <v>82</v>
      </c>
      <c r="AW142" s="12" t="s">
        <v>35</v>
      </c>
      <c r="AX142" s="12" t="s">
        <v>80</v>
      </c>
      <c r="AY142" s="228" t="s">
        <v>132</v>
      </c>
    </row>
    <row r="143" s="1" customFormat="1" ht="16.5" customHeight="1">
      <c r="B143" s="201"/>
      <c r="C143" s="202" t="s">
        <v>237</v>
      </c>
      <c r="D143" s="202" t="s">
        <v>135</v>
      </c>
      <c r="E143" s="203" t="s">
        <v>238</v>
      </c>
      <c r="F143" s="204" t="s">
        <v>239</v>
      </c>
      <c r="G143" s="205" t="s">
        <v>216</v>
      </c>
      <c r="H143" s="206">
        <v>20.667000000000002</v>
      </c>
      <c r="I143" s="207"/>
      <c r="J143" s="208">
        <f>ROUND(I143*H143,2)</f>
        <v>0</v>
      </c>
      <c r="K143" s="204" t="s">
        <v>139</v>
      </c>
      <c r="L143" s="47"/>
      <c r="M143" s="209" t="s">
        <v>5</v>
      </c>
      <c r="N143" s="210" t="s">
        <v>43</v>
      </c>
      <c r="O143" s="48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25" t="s">
        <v>195</v>
      </c>
      <c r="AT143" s="25" t="s">
        <v>135</v>
      </c>
      <c r="AU143" s="25" t="s">
        <v>82</v>
      </c>
      <c r="AY143" s="25" t="s">
        <v>132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5" t="s">
        <v>80</v>
      </c>
      <c r="BK143" s="213">
        <f>ROUND(I143*H143,2)</f>
        <v>0</v>
      </c>
      <c r="BL143" s="25" t="s">
        <v>195</v>
      </c>
      <c r="BM143" s="25" t="s">
        <v>240</v>
      </c>
    </row>
    <row r="144" s="12" customFormat="1">
      <c r="B144" s="227"/>
      <c r="D144" s="220" t="s">
        <v>197</v>
      </c>
      <c r="E144" s="228" t="s">
        <v>5</v>
      </c>
      <c r="F144" s="229" t="s">
        <v>241</v>
      </c>
      <c r="H144" s="230">
        <v>37.406999999999996</v>
      </c>
      <c r="I144" s="231"/>
      <c r="L144" s="227"/>
      <c r="M144" s="232"/>
      <c r="N144" s="233"/>
      <c r="O144" s="233"/>
      <c r="P144" s="233"/>
      <c r="Q144" s="233"/>
      <c r="R144" s="233"/>
      <c r="S144" s="233"/>
      <c r="T144" s="234"/>
      <c r="AT144" s="228" t="s">
        <v>197</v>
      </c>
      <c r="AU144" s="228" t="s">
        <v>82</v>
      </c>
      <c r="AV144" s="12" t="s">
        <v>82</v>
      </c>
      <c r="AW144" s="12" t="s">
        <v>35</v>
      </c>
      <c r="AX144" s="12" t="s">
        <v>72</v>
      </c>
      <c r="AY144" s="228" t="s">
        <v>132</v>
      </c>
    </row>
    <row r="145" s="12" customFormat="1">
      <c r="B145" s="227"/>
      <c r="D145" s="220" t="s">
        <v>197</v>
      </c>
      <c r="E145" s="228" t="s">
        <v>5</v>
      </c>
      <c r="F145" s="229" t="s">
        <v>242</v>
      </c>
      <c r="H145" s="230">
        <v>-16.739999999999998</v>
      </c>
      <c r="I145" s="231"/>
      <c r="L145" s="227"/>
      <c r="M145" s="232"/>
      <c r="N145" s="233"/>
      <c r="O145" s="233"/>
      <c r="P145" s="233"/>
      <c r="Q145" s="233"/>
      <c r="R145" s="233"/>
      <c r="S145" s="233"/>
      <c r="T145" s="234"/>
      <c r="AT145" s="228" t="s">
        <v>197</v>
      </c>
      <c r="AU145" s="228" t="s">
        <v>82</v>
      </c>
      <c r="AV145" s="12" t="s">
        <v>82</v>
      </c>
      <c r="AW145" s="12" t="s">
        <v>35</v>
      </c>
      <c r="AX145" s="12" t="s">
        <v>72</v>
      </c>
      <c r="AY145" s="228" t="s">
        <v>132</v>
      </c>
    </row>
    <row r="146" s="13" customFormat="1">
      <c r="B146" s="235"/>
      <c r="D146" s="220" t="s">
        <v>197</v>
      </c>
      <c r="E146" s="236" t="s">
        <v>154</v>
      </c>
      <c r="F146" s="237" t="s">
        <v>209</v>
      </c>
      <c r="H146" s="238">
        <v>20.667000000000002</v>
      </c>
      <c r="I146" s="239"/>
      <c r="L146" s="235"/>
      <c r="M146" s="240"/>
      <c r="N146" s="241"/>
      <c r="O146" s="241"/>
      <c r="P146" s="241"/>
      <c r="Q146" s="241"/>
      <c r="R146" s="241"/>
      <c r="S146" s="241"/>
      <c r="T146" s="242"/>
      <c r="AT146" s="236" t="s">
        <v>197</v>
      </c>
      <c r="AU146" s="236" t="s">
        <v>82</v>
      </c>
      <c r="AV146" s="13" t="s">
        <v>195</v>
      </c>
      <c r="AW146" s="13" t="s">
        <v>35</v>
      </c>
      <c r="AX146" s="13" t="s">
        <v>80</v>
      </c>
      <c r="AY146" s="236" t="s">
        <v>132</v>
      </c>
    </row>
    <row r="147" s="1" customFormat="1" ht="16.5" customHeight="1">
      <c r="B147" s="201"/>
      <c r="C147" s="202" t="s">
        <v>243</v>
      </c>
      <c r="D147" s="202" t="s">
        <v>135</v>
      </c>
      <c r="E147" s="203" t="s">
        <v>244</v>
      </c>
      <c r="F147" s="204" t="s">
        <v>245</v>
      </c>
      <c r="G147" s="205" t="s">
        <v>216</v>
      </c>
      <c r="H147" s="206">
        <v>20.667000000000002</v>
      </c>
      <c r="I147" s="207"/>
      <c r="J147" s="208">
        <f>ROUND(I147*H147,2)</f>
        <v>0</v>
      </c>
      <c r="K147" s="204" t="s">
        <v>139</v>
      </c>
      <c r="L147" s="47"/>
      <c r="M147" s="209" t="s">
        <v>5</v>
      </c>
      <c r="N147" s="210" t="s">
        <v>43</v>
      </c>
      <c r="O147" s="48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AR147" s="25" t="s">
        <v>195</v>
      </c>
      <c r="AT147" s="25" t="s">
        <v>135</v>
      </c>
      <c r="AU147" s="25" t="s">
        <v>82</v>
      </c>
      <c r="AY147" s="25" t="s">
        <v>132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80</v>
      </c>
      <c r="BK147" s="213">
        <f>ROUND(I147*H147,2)</f>
        <v>0</v>
      </c>
      <c r="BL147" s="25" t="s">
        <v>195</v>
      </c>
      <c r="BM147" s="25" t="s">
        <v>246</v>
      </c>
    </row>
    <row r="148" s="12" customFormat="1">
      <c r="B148" s="227"/>
      <c r="D148" s="220" t="s">
        <v>197</v>
      </c>
      <c r="E148" s="228" t="s">
        <v>5</v>
      </c>
      <c r="F148" s="229" t="s">
        <v>154</v>
      </c>
      <c r="H148" s="230">
        <v>20.667000000000002</v>
      </c>
      <c r="I148" s="231"/>
      <c r="L148" s="227"/>
      <c r="M148" s="232"/>
      <c r="N148" s="233"/>
      <c r="O148" s="233"/>
      <c r="P148" s="233"/>
      <c r="Q148" s="233"/>
      <c r="R148" s="233"/>
      <c r="S148" s="233"/>
      <c r="T148" s="234"/>
      <c r="AT148" s="228" t="s">
        <v>197</v>
      </c>
      <c r="AU148" s="228" t="s">
        <v>82</v>
      </c>
      <c r="AV148" s="12" t="s">
        <v>82</v>
      </c>
      <c r="AW148" s="12" t="s">
        <v>35</v>
      </c>
      <c r="AX148" s="12" t="s">
        <v>80</v>
      </c>
      <c r="AY148" s="228" t="s">
        <v>132</v>
      </c>
    </row>
    <row r="149" s="1" customFormat="1" ht="16.5" customHeight="1">
      <c r="B149" s="201"/>
      <c r="C149" s="202" t="s">
        <v>247</v>
      </c>
      <c r="D149" s="202" t="s">
        <v>135</v>
      </c>
      <c r="E149" s="203" t="s">
        <v>248</v>
      </c>
      <c r="F149" s="204" t="s">
        <v>249</v>
      </c>
      <c r="G149" s="205" t="s">
        <v>250</v>
      </c>
      <c r="H149" s="206">
        <v>37.201000000000001</v>
      </c>
      <c r="I149" s="207"/>
      <c r="J149" s="208">
        <f>ROUND(I149*H149,2)</f>
        <v>0</v>
      </c>
      <c r="K149" s="204" t="s">
        <v>139</v>
      </c>
      <c r="L149" s="47"/>
      <c r="M149" s="209" t="s">
        <v>5</v>
      </c>
      <c r="N149" s="210" t="s">
        <v>43</v>
      </c>
      <c r="O149" s="48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195</v>
      </c>
      <c r="AT149" s="25" t="s">
        <v>135</v>
      </c>
      <c r="AU149" s="25" t="s">
        <v>82</v>
      </c>
      <c r="AY149" s="25" t="s">
        <v>132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80</v>
      </c>
      <c r="BK149" s="213">
        <f>ROUND(I149*H149,2)</f>
        <v>0</v>
      </c>
      <c r="BL149" s="25" t="s">
        <v>195</v>
      </c>
      <c r="BM149" s="25" t="s">
        <v>251</v>
      </c>
    </row>
    <row r="150" s="12" customFormat="1">
      <c r="B150" s="227"/>
      <c r="D150" s="220" t="s">
        <v>197</v>
      </c>
      <c r="E150" s="228" t="s">
        <v>5</v>
      </c>
      <c r="F150" s="229" t="s">
        <v>252</v>
      </c>
      <c r="H150" s="230">
        <v>37.201000000000001</v>
      </c>
      <c r="I150" s="231"/>
      <c r="L150" s="227"/>
      <c r="M150" s="232"/>
      <c r="N150" s="233"/>
      <c r="O150" s="233"/>
      <c r="P150" s="233"/>
      <c r="Q150" s="233"/>
      <c r="R150" s="233"/>
      <c r="S150" s="233"/>
      <c r="T150" s="234"/>
      <c r="AT150" s="228" t="s">
        <v>197</v>
      </c>
      <c r="AU150" s="228" t="s">
        <v>82</v>
      </c>
      <c r="AV150" s="12" t="s">
        <v>82</v>
      </c>
      <c r="AW150" s="12" t="s">
        <v>35</v>
      </c>
      <c r="AX150" s="12" t="s">
        <v>80</v>
      </c>
      <c r="AY150" s="228" t="s">
        <v>132</v>
      </c>
    </row>
    <row r="151" s="1" customFormat="1" ht="16.5" customHeight="1">
      <c r="B151" s="201"/>
      <c r="C151" s="202" t="s">
        <v>253</v>
      </c>
      <c r="D151" s="202" t="s">
        <v>135</v>
      </c>
      <c r="E151" s="203" t="s">
        <v>254</v>
      </c>
      <c r="F151" s="204" t="s">
        <v>255</v>
      </c>
      <c r="G151" s="205" t="s">
        <v>216</v>
      </c>
      <c r="H151" s="206">
        <v>16.739999999999998</v>
      </c>
      <c r="I151" s="207"/>
      <c r="J151" s="208">
        <f>ROUND(I151*H151,2)</f>
        <v>0</v>
      </c>
      <c r="K151" s="204" t="s">
        <v>139</v>
      </c>
      <c r="L151" s="47"/>
      <c r="M151" s="209" t="s">
        <v>5</v>
      </c>
      <c r="N151" s="210" t="s">
        <v>43</v>
      </c>
      <c r="O151" s="48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AR151" s="25" t="s">
        <v>195</v>
      </c>
      <c r="AT151" s="25" t="s">
        <v>135</v>
      </c>
      <c r="AU151" s="25" t="s">
        <v>82</v>
      </c>
      <c r="AY151" s="25" t="s">
        <v>132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80</v>
      </c>
      <c r="BK151" s="213">
        <f>ROUND(I151*H151,2)</f>
        <v>0</v>
      </c>
      <c r="BL151" s="25" t="s">
        <v>195</v>
      </c>
      <c r="BM151" s="25" t="s">
        <v>256</v>
      </c>
    </row>
    <row r="152" s="12" customFormat="1">
      <c r="B152" s="227"/>
      <c r="D152" s="220" t="s">
        <v>197</v>
      </c>
      <c r="E152" s="228" t="s">
        <v>5</v>
      </c>
      <c r="F152" s="229" t="s">
        <v>257</v>
      </c>
      <c r="H152" s="230">
        <v>16.739999999999998</v>
      </c>
      <c r="I152" s="231"/>
      <c r="L152" s="227"/>
      <c r="M152" s="232"/>
      <c r="N152" s="233"/>
      <c r="O152" s="233"/>
      <c r="P152" s="233"/>
      <c r="Q152" s="233"/>
      <c r="R152" s="233"/>
      <c r="S152" s="233"/>
      <c r="T152" s="234"/>
      <c r="AT152" s="228" t="s">
        <v>197</v>
      </c>
      <c r="AU152" s="228" t="s">
        <v>82</v>
      </c>
      <c r="AV152" s="12" t="s">
        <v>82</v>
      </c>
      <c r="AW152" s="12" t="s">
        <v>35</v>
      </c>
      <c r="AX152" s="12" t="s">
        <v>72</v>
      </c>
      <c r="AY152" s="228" t="s">
        <v>132</v>
      </c>
    </row>
    <row r="153" s="13" customFormat="1">
      <c r="B153" s="235"/>
      <c r="D153" s="220" t="s">
        <v>197</v>
      </c>
      <c r="E153" s="236" t="s">
        <v>169</v>
      </c>
      <c r="F153" s="237" t="s">
        <v>209</v>
      </c>
      <c r="H153" s="238">
        <v>16.739999999999998</v>
      </c>
      <c r="I153" s="239"/>
      <c r="L153" s="235"/>
      <c r="M153" s="240"/>
      <c r="N153" s="241"/>
      <c r="O153" s="241"/>
      <c r="P153" s="241"/>
      <c r="Q153" s="241"/>
      <c r="R153" s="241"/>
      <c r="S153" s="241"/>
      <c r="T153" s="242"/>
      <c r="AT153" s="236" t="s">
        <v>197</v>
      </c>
      <c r="AU153" s="236" t="s">
        <v>82</v>
      </c>
      <c r="AV153" s="13" t="s">
        <v>195</v>
      </c>
      <c r="AW153" s="13" t="s">
        <v>35</v>
      </c>
      <c r="AX153" s="13" t="s">
        <v>80</v>
      </c>
      <c r="AY153" s="236" t="s">
        <v>132</v>
      </c>
    </row>
    <row r="154" s="10" customFormat="1" ht="29.88" customHeight="1">
      <c r="B154" s="188"/>
      <c r="D154" s="189" t="s">
        <v>71</v>
      </c>
      <c r="E154" s="199" t="s">
        <v>82</v>
      </c>
      <c r="F154" s="199" t="s">
        <v>258</v>
      </c>
      <c r="I154" s="191"/>
      <c r="J154" s="200">
        <f>BK154</f>
        <v>0</v>
      </c>
      <c r="L154" s="188"/>
      <c r="M154" s="193"/>
      <c r="N154" s="194"/>
      <c r="O154" s="194"/>
      <c r="P154" s="195">
        <f>SUM(P155:P181)</f>
        <v>0</v>
      </c>
      <c r="Q154" s="194"/>
      <c r="R154" s="195">
        <f>SUM(R155:R181)</f>
        <v>85.475757169999994</v>
      </c>
      <c r="S154" s="194"/>
      <c r="T154" s="196">
        <f>SUM(T155:T181)</f>
        <v>0</v>
      </c>
      <c r="AR154" s="189" t="s">
        <v>80</v>
      </c>
      <c r="AT154" s="197" t="s">
        <v>71</v>
      </c>
      <c r="AU154" s="197" t="s">
        <v>80</v>
      </c>
      <c r="AY154" s="189" t="s">
        <v>132</v>
      </c>
      <c r="BK154" s="198">
        <f>SUM(BK155:BK181)</f>
        <v>0</v>
      </c>
    </row>
    <row r="155" s="1" customFormat="1" ht="16.5" customHeight="1">
      <c r="B155" s="201"/>
      <c r="C155" s="202" t="s">
        <v>259</v>
      </c>
      <c r="D155" s="202" t="s">
        <v>135</v>
      </c>
      <c r="E155" s="203" t="s">
        <v>260</v>
      </c>
      <c r="F155" s="204" t="s">
        <v>261</v>
      </c>
      <c r="G155" s="205" t="s">
        <v>216</v>
      </c>
      <c r="H155" s="206">
        <v>27.030000000000001</v>
      </c>
      <c r="I155" s="207"/>
      <c r="J155" s="208">
        <f>ROUND(I155*H155,2)</f>
        <v>0</v>
      </c>
      <c r="K155" s="204" t="s">
        <v>139</v>
      </c>
      <c r="L155" s="47"/>
      <c r="M155" s="209" t="s">
        <v>5</v>
      </c>
      <c r="N155" s="210" t="s">
        <v>43</v>
      </c>
      <c r="O155" s="48"/>
      <c r="P155" s="211">
        <f>O155*H155</f>
        <v>0</v>
      </c>
      <c r="Q155" s="211">
        <v>2.45329</v>
      </c>
      <c r="R155" s="211">
        <f>Q155*H155</f>
        <v>66.312428699999998</v>
      </c>
      <c r="S155" s="211">
        <v>0</v>
      </c>
      <c r="T155" s="212">
        <f>S155*H155</f>
        <v>0</v>
      </c>
      <c r="AR155" s="25" t="s">
        <v>195</v>
      </c>
      <c r="AT155" s="25" t="s">
        <v>135</v>
      </c>
      <c r="AU155" s="25" t="s">
        <v>82</v>
      </c>
      <c r="AY155" s="25" t="s">
        <v>132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80</v>
      </c>
      <c r="BK155" s="213">
        <f>ROUND(I155*H155,2)</f>
        <v>0</v>
      </c>
      <c r="BL155" s="25" t="s">
        <v>195</v>
      </c>
      <c r="BM155" s="25" t="s">
        <v>262</v>
      </c>
    </row>
    <row r="156" s="12" customFormat="1">
      <c r="B156" s="227"/>
      <c r="D156" s="220" t="s">
        <v>197</v>
      </c>
      <c r="E156" s="228" t="s">
        <v>5</v>
      </c>
      <c r="F156" s="229" t="s">
        <v>263</v>
      </c>
      <c r="H156" s="230">
        <v>11.16</v>
      </c>
      <c r="I156" s="231"/>
      <c r="L156" s="227"/>
      <c r="M156" s="232"/>
      <c r="N156" s="233"/>
      <c r="O156" s="233"/>
      <c r="P156" s="233"/>
      <c r="Q156" s="233"/>
      <c r="R156" s="233"/>
      <c r="S156" s="233"/>
      <c r="T156" s="234"/>
      <c r="AT156" s="228" t="s">
        <v>197</v>
      </c>
      <c r="AU156" s="228" t="s">
        <v>82</v>
      </c>
      <c r="AV156" s="12" t="s">
        <v>82</v>
      </c>
      <c r="AW156" s="12" t="s">
        <v>35</v>
      </c>
      <c r="AX156" s="12" t="s">
        <v>72</v>
      </c>
      <c r="AY156" s="228" t="s">
        <v>132</v>
      </c>
    </row>
    <row r="157" s="12" customFormat="1">
      <c r="B157" s="227"/>
      <c r="D157" s="220" t="s">
        <v>197</v>
      </c>
      <c r="E157" s="228" t="s">
        <v>5</v>
      </c>
      <c r="F157" s="229" t="s">
        <v>264</v>
      </c>
      <c r="H157" s="230">
        <v>9.1799999999999997</v>
      </c>
      <c r="I157" s="231"/>
      <c r="L157" s="227"/>
      <c r="M157" s="232"/>
      <c r="N157" s="233"/>
      <c r="O157" s="233"/>
      <c r="P157" s="233"/>
      <c r="Q157" s="233"/>
      <c r="R157" s="233"/>
      <c r="S157" s="233"/>
      <c r="T157" s="234"/>
      <c r="AT157" s="228" t="s">
        <v>197</v>
      </c>
      <c r="AU157" s="228" t="s">
        <v>82</v>
      </c>
      <c r="AV157" s="12" t="s">
        <v>82</v>
      </c>
      <c r="AW157" s="12" t="s">
        <v>35</v>
      </c>
      <c r="AX157" s="12" t="s">
        <v>72</v>
      </c>
      <c r="AY157" s="228" t="s">
        <v>132</v>
      </c>
    </row>
    <row r="158" s="12" customFormat="1">
      <c r="B158" s="227"/>
      <c r="D158" s="220" t="s">
        <v>197</v>
      </c>
      <c r="E158" s="228" t="s">
        <v>5</v>
      </c>
      <c r="F158" s="229" t="s">
        <v>265</v>
      </c>
      <c r="H158" s="230">
        <v>1.2</v>
      </c>
      <c r="I158" s="231"/>
      <c r="L158" s="227"/>
      <c r="M158" s="232"/>
      <c r="N158" s="233"/>
      <c r="O158" s="233"/>
      <c r="P158" s="233"/>
      <c r="Q158" s="233"/>
      <c r="R158" s="233"/>
      <c r="S158" s="233"/>
      <c r="T158" s="234"/>
      <c r="AT158" s="228" t="s">
        <v>197</v>
      </c>
      <c r="AU158" s="228" t="s">
        <v>82</v>
      </c>
      <c r="AV158" s="12" t="s">
        <v>82</v>
      </c>
      <c r="AW158" s="12" t="s">
        <v>35</v>
      </c>
      <c r="AX158" s="12" t="s">
        <v>72</v>
      </c>
      <c r="AY158" s="228" t="s">
        <v>132</v>
      </c>
    </row>
    <row r="159" s="12" customFormat="1">
      <c r="B159" s="227"/>
      <c r="D159" s="220" t="s">
        <v>197</v>
      </c>
      <c r="E159" s="228" t="s">
        <v>5</v>
      </c>
      <c r="F159" s="229" t="s">
        <v>266</v>
      </c>
      <c r="H159" s="230">
        <v>0.56999999999999995</v>
      </c>
      <c r="I159" s="231"/>
      <c r="L159" s="227"/>
      <c r="M159" s="232"/>
      <c r="N159" s="233"/>
      <c r="O159" s="233"/>
      <c r="P159" s="233"/>
      <c r="Q159" s="233"/>
      <c r="R159" s="233"/>
      <c r="S159" s="233"/>
      <c r="T159" s="234"/>
      <c r="AT159" s="228" t="s">
        <v>197</v>
      </c>
      <c r="AU159" s="228" t="s">
        <v>82</v>
      </c>
      <c r="AV159" s="12" t="s">
        <v>82</v>
      </c>
      <c r="AW159" s="12" t="s">
        <v>35</v>
      </c>
      <c r="AX159" s="12" t="s">
        <v>72</v>
      </c>
      <c r="AY159" s="228" t="s">
        <v>132</v>
      </c>
    </row>
    <row r="160" s="12" customFormat="1">
      <c r="B160" s="227"/>
      <c r="D160" s="220" t="s">
        <v>197</v>
      </c>
      <c r="E160" s="228" t="s">
        <v>5</v>
      </c>
      <c r="F160" s="229" t="s">
        <v>267</v>
      </c>
      <c r="H160" s="230">
        <v>4.3200000000000003</v>
      </c>
      <c r="I160" s="231"/>
      <c r="L160" s="227"/>
      <c r="M160" s="232"/>
      <c r="N160" s="233"/>
      <c r="O160" s="233"/>
      <c r="P160" s="233"/>
      <c r="Q160" s="233"/>
      <c r="R160" s="233"/>
      <c r="S160" s="233"/>
      <c r="T160" s="234"/>
      <c r="AT160" s="228" t="s">
        <v>197</v>
      </c>
      <c r="AU160" s="228" t="s">
        <v>82</v>
      </c>
      <c r="AV160" s="12" t="s">
        <v>82</v>
      </c>
      <c r="AW160" s="12" t="s">
        <v>35</v>
      </c>
      <c r="AX160" s="12" t="s">
        <v>72</v>
      </c>
      <c r="AY160" s="228" t="s">
        <v>132</v>
      </c>
    </row>
    <row r="161" s="12" customFormat="1">
      <c r="B161" s="227"/>
      <c r="D161" s="220" t="s">
        <v>197</v>
      </c>
      <c r="E161" s="228" t="s">
        <v>5</v>
      </c>
      <c r="F161" s="229" t="s">
        <v>268</v>
      </c>
      <c r="H161" s="230">
        <v>0.59999999999999998</v>
      </c>
      <c r="I161" s="231"/>
      <c r="L161" s="227"/>
      <c r="M161" s="232"/>
      <c r="N161" s="233"/>
      <c r="O161" s="233"/>
      <c r="P161" s="233"/>
      <c r="Q161" s="233"/>
      <c r="R161" s="233"/>
      <c r="S161" s="233"/>
      <c r="T161" s="234"/>
      <c r="AT161" s="228" t="s">
        <v>197</v>
      </c>
      <c r="AU161" s="228" t="s">
        <v>82</v>
      </c>
      <c r="AV161" s="12" t="s">
        <v>82</v>
      </c>
      <c r="AW161" s="12" t="s">
        <v>35</v>
      </c>
      <c r="AX161" s="12" t="s">
        <v>72</v>
      </c>
      <c r="AY161" s="228" t="s">
        <v>132</v>
      </c>
    </row>
    <row r="162" s="13" customFormat="1">
      <c r="B162" s="235"/>
      <c r="D162" s="220" t="s">
        <v>197</v>
      </c>
      <c r="E162" s="236" t="s">
        <v>5</v>
      </c>
      <c r="F162" s="237" t="s">
        <v>209</v>
      </c>
      <c r="H162" s="238">
        <v>27.030000000000001</v>
      </c>
      <c r="I162" s="239"/>
      <c r="L162" s="235"/>
      <c r="M162" s="240"/>
      <c r="N162" s="241"/>
      <c r="O162" s="241"/>
      <c r="P162" s="241"/>
      <c r="Q162" s="241"/>
      <c r="R162" s="241"/>
      <c r="S162" s="241"/>
      <c r="T162" s="242"/>
      <c r="AT162" s="236" t="s">
        <v>197</v>
      </c>
      <c r="AU162" s="236" t="s">
        <v>82</v>
      </c>
      <c r="AV162" s="13" t="s">
        <v>195</v>
      </c>
      <c r="AW162" s="13" t="s">
        <v>35</v>
      </c>
      <c r="AX162" s="13" t="s">
        <v>80</v>
      </c>
      <c r="AY162" s="236" t="s">
        <v>132</v>
      </c>
    </row>
    <row r="163" s="1" customFormat="1" ht="16.5" customHeight="1">
      <c r="B163" s="201"/>
      <c r="C163" s="202" t="s">
        <v>269</v>
      </c>
      <c r="D163" s="202" t="s">
        <v>135</v>
      </c>
      <c r="E163" s="203" t="s">
        <v>270</v>
      </c>
      <c r="F163" s="204" t="s">
        <v>271</v>
      </c>
      <c r="G163" s="205" t="s">
        <v>194</v>
      </c>
      <c r="H163" s="206">
        <v>40.545000000000002</v>
      </c>
      <c r="I163" s="207"/>
      <c r="J163" s="208">
        <f>ROUND(I163*H163,2)</f>
        <v>0</v>
      </c>
      <c r="K163" s="204" t="s">
        <v>139</v>
      </c>
      <c r="L163" s="47"/>
      <c r="M163" s="209" t="s">
        <v>5</v>
      </c>
      <c r="N163" s="210" t="s">
        <v>43</v>
      </c>
      <c r="O163" s="48"/>
      <c r="P163" s="211">
        <f>O163*H163</f>
        <v>0</v>
      </c>
      <c r="Q163" s="211">
        <v>0.0010300000000000001</v>
      </c>
      <c r="R163" s="211">
        <f>Q163*H163</f>
        <v>0.041761350000000003</v>
      </c>
      <c r="S163" s="211">
        <v>0</v>
      </c>
      <c r="T163" s="212">
        <f>S163*H163</f>
        <v>0</v>
      </c>
      <c r="AR163" s="25" t="s">
        <v>195</v>
      </c>
      <c r="AT163" s="25" t="s">
        <v>135</v>
      </c>
      <c r="AU163" s="25" t="s">
        <v>82</v>
      </c>
      <c r="AY163" s="25" t="s">
        <v>132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80</v>
      </c>
      <c r="BK163" s="213">
        <f>ROUND(I163*H163,2)</f>
        <v>0</v>
      </c>
      <c r="BL163" s="25" t="s">
        <v>195</v>
      </c>
      <c r="BM163" s="25" t="s">
        <v>272</v>
      </c>
    </row>
    <row r="164" s="12" customFormat="1">
      <c r="B164" s="227"/>
      <c r="D164" s="220" t="s">
        <v>197</v>
      </c>
      <c r="E164" s="228" t="s">
        <v>5</v>
      </c>
      <c r="F164" s="229" t="s">
        <v>273</v>
      </c>
      <c r="H164" s="230">
        <v>16.739999999999998</v>
      </c>
      <c r="I164" s="231"/>
      <c r="L164" s="227"/>
      <c r="M164" s="232"/>
      <c r="N164" s="233"/>
      <c r="O164" s="233"/>
      <c r="P164" s="233"/>
      <c r="Q164" s="233"/>
      <c r="R164" s="233"/>
      <c r="S164" s="233"/>
      <c r="T164" s="234"/>
      <c r="AT164" s="228" t="s">
        <v>197</v>
      </c>
      <c r="AU164" s="228" t="s">
        <v>82</v>
      </c>
      <c r="AV164" s="12" t="s">
        <v>82</v>
      </c>
      <c r="AW164" s="12" t="s">
        <v>35</v>
      </c>
      <c r="AX164" s="12" t="s">
        <v>72</v>
      </c>
      <c r="AY164" s="228" t="s">
        <v>132</v>
      </c>
    </row>
    <row r="165" s="12" customFormat="1">
      <c r="B165" s="227"/>
      <c r="D165" s="220" t="s">
        <v>197</v>
      </c>
      <c r="E165" s="228" t="s">
        <v>5</v>
      </c>
      <c r="F165" s="229" t="s">
        <v>274</v>
      </c>
      <c r="H165" s="230">
        <v>13.77</v>
      </c>
      <c r="I165" s="231"/>
      <c r="L165" s="227"/>
      <c r="M165" s="232"/>
      <c r="N165" s="233"/>
      <c r="O165" s="233"/>
      <c r="P165" s="233"/>
      <c r="Q165" s="233"/>
      <c r="R165" s="233"/>
      <c r="S165" s="233"/>
      <c r="T165" s="234"/>
      <c r="AT165" s="228" t="s">
        <v>197</v>
      </c>
      <c r="AU165" s="228" t="s">
        <v>82</v>
      </c>
      <c r="AV165" s="12" t="s">
        <v>82</v>
      </c>
      <c r="AW165" s="12" t="s">
        <v>35</v>
      </c>
      <c r="AX165" s="12" t="s">
        <v>72</v>
      </c>
      <c r="AY165" s="228" t="s">
        <v>132</v>
      </c>
    </row>
    <row r="166" s="12" customFormat="1">
      <c r="B166" s="227"/>
      <c r="D166" s="220" t="s">
        <v>197</v>
      </c>
      <c r="E166" s="228" t="s">
        <v>5</v>
      </c>
      <c r="F166" s="229" t="s">
        <v>275</v>
      </c>
      <c r="H166" s="230">
        <v>1.8</v>
      </c>
      <c r="I166" s="231"/>
      <c r="L166" s="227"/>
      <c r="M166" s="232"/>
      <c r="N166" s="233"/>
      <c r="O166" s="233"/>
      <c r="P166" s="233"/>
      <c r="Q166" s="233"/>
      <c r="R166" s="233"/>
      <c r="S166" s="233"/>
      <c r="T166" s="234"/>
      <c r="AT166" s="228" t="s">
        <v>197</v>
      </c>
      <c r="AU166" s="228" t="s">
        <v>82</v>
      </c>
      <c r="AV166" s="12" t="s">
        <v>82</v>
      </c>
      <c r="AW166" s="12" t="s">
        <v>35</v>
      </c>
      <c r="AX166" s="12" t="s">
        <v>72</v>
      </c>
      <c r="AY166" s="228" t="s">
        <v>132</v>
      </c>
    </row>
    <row r="167" s="12" customFormat="1">
      <c r="B167" s="227"/>
      <c r="D167" s="220" t="s">
        <v>197</v>
      </c>
      <c r="E167" s="228" t="s">
        <v>5</v>
      </c>
      <c r="F167" s="229" t="s">
        <v>276</v>
      </c>
      <c r="H167" s="230">
        <v>0.85499999999999998</v>
      </c>
      <c r="I167" s="231"/>
      <c r="L167" s="227"/>
      <c r="M167" s="232"/>
      <c r="N167" s="233"/>
      <c r="O167" s="233"/>
      <c r="P167" s="233"/>
      <c r="Q167" s="233"/>
      <c r="R167" s="233"/>
      <c r="S167" s="233"/>
      <c r="T167" s="234"/>
      <c r="AT167" s="228" t="s">
        <v>197</v>
      </c>
      <c r="AU167" s="228" t="s">
        <v>82</v>
      </c>
      <c r="AV167" s="12" t="s">
        <v>82</v>
      </c>
      <c r="AW167" s="12" t="s">
        <v>35</v>
      </c>
      <c r="AX167" s="12" t="s">
        <v>72</v>
      </c>
      <c r="AY167" s="228" t="s">
        <v>132</v>
      </c>
    </row>
    <row r="168" s="12" customFormat="1">
      <c r="B168" s="227"/>
      <c r="D168" s="220" t="s">
        <v>197</v>
      </c>
      <c r="E168" s="228" t="s">
        <v>5</v>
      </c>
      <c r="F168" s="229" t="s">
        <v>277</v>
      </c>
      <c r="H168" s="230">
        <v>6.4800000000000004</v>
      </c>
      <c r="I168" s="231"/>
      <c r="L168" s="227"/>
      <c r="M168" s="232"/>
      <c r="N168" s="233"/>
      <c r="O168" s="233"/>
      <c r="P168" s="233"/>
      <c r="Q168" s="233"/>
      <c r="R168" s="233"/>
      <c r="S168" s="233"/>
      <c r="T168" s="234"/>
      <c r="AT168" s="228" t="s">
        <v>197</v>
      </c>
      <c r="AU168" s="228" t="s">
        <v>82</v>
      </c>
      <c r="AV168" s="12" t="s">
        <v>82</v>
      </c>
      <c r="AW168" s="12" t="s">
        <v>35</v>
      </c>
      <c r="AX168" s="12" t="s">
        <v>72</v>
      </c>
      <c r="AY168" s="228" t="s">
        <v>132</v>
      </c>
    </row>
    <row r="169" s="12" customFormat="1">
      <c r="B169" s="227"/>
      <c r="D169" s="220" t="s">
        <v>197</v>
      </c>
      <c r="E169" s="228" t="s">
        <v>5</v>
      </c>
      <c r="F169" s="229" t="s">
        <v>278</v>
      </c>
      <c r="H169" s="230">
        <v>0.90000000000000002</v>
      </c>
      <c r="I169" s="231"/>
      <c r="L169" s="227"/>
      <c r="M169" s="232"/>
      <c r="N169" s="233"/>
      <c r="O169" s="233"/>
      <c r="P169" s="233"/>
      <c r="Q169" s="233"/>
      <c r="R169" s="233"/>
      <c r="S169" s="233"/>
      <c r="T169" s="234"/>
      <c r="AT169" s="228" t="s">
        <v>197</v>
      </c>
      <c r="AU169" s="228" t="s">
        <v>82</v>
      </c>
      <c r="AV169" s="12" t="s">
        <v>82</v>
      </c>
      <c r="AW169" s="12" t="s">
        <v>35</v>
      </c>
      <c r="AX169" s="12" t="s">
        <v>72</v>
      </c>
      <c r="AY169" s="228" t="s">
        <v>132</v>
      </c>
    </row>
    <row r="170" s="13" customFormat="1">
      <c r="B170" s="235"/>
      <c r="D170" s="220" t="s">
        <v>197</v>
      </c>
      <c r="E170" s="236" t="s">
        <v>5</v>
      </c>
      <c r="F170" s="237" t="s">
        <v>209</v>
      </c>
      <c r="H170" s="238">
        <v>40.545000000000002</v>
      </c>
      <c r="I170" s="239"/>
      <c r="L170" s="235"/>
      <c r="M170" s="240"/>
      <c r="N170" s="241"/>
      <c r="O170" s="241"/>
      <c r="P170" s="241"/>
      <c r="Q170" s="241"/>
      <c r="R170" s="241"/>
      <c r="S170" s="241"/>
      <c r="T170" s="242"/>
      <c r="AT170" s="236" t="s">
        <v>197</v>
      </c>
      <c r="AU170" s="236" t="s">
        <v>82</v>
      </c>
      <c r="AV170" s="13" t="s">
        <v>195</v>
      </c>
      <c r="AW170" s="13" t="s">
        <v>35</v>
      </c>
      <c r="AX170" s="13" t="s">
        <v>80</v>
      </c>
      <c r="AY170" s="236" t="s">
        <v>132</v>
      </c>
    </row>
    <row r="171" s="1" customFormat="1" ht="16.5" customHeight="1">
      <c r="B171" s="201"/>
      <c r="C171" s="202" t="s">
        <v>279</v>
      </c>
      <c r="D171" s="202" t="s">
        <v>135</v>
      </c>
      <c r="E171" s="203" t="s">
        <v>280</v>
      </c>
      <c r="F171" s="204" t="s">
        <v>281</v>
      </c>
      <c r="G171" s="205" t="s">
        <v>194</v>
      </c>
      <c r="H171" s="206">
        <v>40.545000000000002</v>
      </c>
      <c r="I171" s="207"/>
      <c r="J171" s="208">
        <f>ROUND(I171*H171,2)</f>
        <v>0</v>
      </c>
      <c r="K171" s="204" t="s">
        <v>139</v>
      </c>
      <c r="L171" s="47"/>
      <c r="M171" s="209" t="s">
        <v>5</v>
      </c>
      <c r="N171" s="210" t="s">
        <v>43</v>
      </c>
      <c r="O171" s="48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5" t="s">
        <v>195</v>
      </c>
      <c r="AT171" s="25" t="s">
        <v>135</v>
      </c>
      <c r="AU171" s="25" t="s">
        <v>82</v>
      </c>
      <c r="AY171" s="25" t="s">
        <v>132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80</v>
      </c>
      <c r="BK171" s="213">
        <f>ROUND(I171*H171,2)</f>
        <v>0</v>
      </c>
      <c r="BL171" s="25" t="s">
        <v>195</v>
      </c>
      <c r="BM171" s="25" t="s">
        <v>282</v>
      </c>
    </row>
    <row r="172" s="1" customFormat="1" ht="16.5" customHeight="1">
      <c r="B172" s="201"/>
      <c r="C172" s="202" t="s">
        <v>283</v>
      </c>
      <c r="D172" s="202" t="s">
        <v>135</v>
      </c>
      <c r="E172" s="203" t="s">
        <v>284</v>
      </c>
      <c r="F172" s="204" t="s">
        <v>285</v>
      </c>
      <c r="G172" s="205" t="s">
        <v>216</v>
      </c>
      <c r="H172" s="206">
        <v>7.79</v>
      </c>
      <c r="I172" s="207"/>
      <c r="J172" s="208">
        <f>ROUND(I172*H172,2)</f>
        <v>0</v>
      </c>
      <c r="K172" s="204" t="s">
        <v>139</v>
      </c>
      <c r="L172" s="47"/>
      <c r="M172" s="209" t="s">
        <v>5</v>
      </c>
      <c r="N172" s="210" t="s">
        <v>43</v>
      </c>
      <c r="O172" s="48"/>
      <c r="P172" s="211">
        <f>O172*H172</f>
        <v>0</v>
      </c>
      <c r="Q172" s="211">
        <v>2.45329</v>
      </c>
      <c r="R172" s="211">
        <f>Q172*H172</f>
        <v>19.111129099999999</v>
      </c>
      <c r="S172" s="211">
        <v>0</v>
      </c>
      <c r="T172" s="212">
        <f>S172*H172</f>
        <v>0</v>
      </c>
      <c r="AR172" s="25" t="s">
        <v>195</v>
      </c>
      <c r="AT172" s="25" t="s">
        <v>135</v>
      </c>
      <c r="AU172" s="25" t="s">
        <v>82</v>
      </c>
      <c r="AY172" s="25" t="s">
        <v>132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80</v>
      </c>
      <c r="BK172" s="213">
        <f>ROUND(I172*H172,2)</f>
        <v>0</v>
      </c>
      <c r="BL172" s="25" t="s">
        <v>195</v>
      </c>
      <c r="BM172" s="25" t="s">
        <v>286</v>
      </c>
    </row>
    <row r="173" s="12" customFormat="1">
      <c r="B173" s="227"/>
      <c r="D173" s="220" t="s">
        <v>197</v>
      </c>
      <c r="E173" s="228" t="s">
        <v>5</v>
      </c>
      <c r="F173" s="229" t="s">
        <v>287</v>
      </c>
      <c r="H173" s="230">
        <v>4.6219999999999999</v>
      </c>
      <c r="I173" s="231"/>
      <c r="L173" s="227"/>
      <c r="M173" s="232"/>
      <c r="N173" s="233"/>
      <c r="O173" s="233"/>
      <c r="P173" s="233"/>
      <c r="Q173" s="233"/>
      <c r="R173" s="233"/>
      <c r="S173" s="233"/>
      <c r="T173" s="234"/>
      <c r="AT173" s="228" t="s">
        <v>197</v>
      </c>
      <c r="AU173" s="228" t="s">
        <v>82</v>
      </c>
      <c r="AV173" s="12" t="s">
        <v>82</v>
      </c>
      <c r="AW173" s="12" t="s">
        <v>35</v>
      </c>
      <c r="AX173" s="12" t="s">
        <v>72</v>
      </c>
      <c r="AY173" s="228" t="s">
        <v>132</v>
      </c>
    </row>
    <row r="174" s="12" customFormat="1">
      <c r="B174" s="227"/>
      <c r="D174" s="220" t="s">
        <v>197</v>
      </c>
      <c r="E174" s="228" t="s">
        <v>5</v>
      </c>
      <c r="F174" s="229" t="s">
        <v>288</v>
      </c>
      <c r="H174" s="230">
        <v>3.1680000000000001</v>
      </c>
      <c r="I174" s="231"/>
      <c r="L174" s="227"/>
      <c r="M174" s="232"/>
      <c r="N174" s="233"/>
      <c r="O174" s="233"/>
      <c r="P174" s="233"/>
      <c r="Q174" s="233"/>
      <c r="R174" s="233"/>
      <c r="S174" s="233"/>
      <c r="T174" s="234"/>
      <c r="AT174" s="228" t="s">
        <v>197</v>
      </c>
      <c r="AU174" s="228" t="s">
        <v>82</v>
      </c>
      <c r="AV174" s="12" t="s">
        <v>82</v>
      </c>
      <c r="AW174" s="12" t="s">
        <v>35</v>
      </c>
      <c r="AX174" s="12" t="s">
        <v>72</v>
      </c>
      <c r="AY174" s="228" t="s">
        <v>132</v>
      </c>
    </row>
    <row r="175" s="13" customFormat="1">
      <c r="B175" s="235"/>
      <c r="D175" s="220" t="s">
        <v>197</v>
      </c>
      <c r="E175" s="236" t="s">
        <v>5</v>
      </c>
      <c r="F175" s="237" t="s">
        <v>209</v>
      </c>
      <c r="H175" s="238">
        <v>7.79</v>
      </c>
      <c r="I175" s="239"/>
      <c r="L175" s="235"/>
      <c r="M175" s="240"/>
      <c r="N175" s="241"/>
      <c r="O175" s="241"/>
      <c r="P175" s="241"/>
      <c r="Q175" s="241"/>
      <c r="R175" s="241"/>
      <c r="S175" s="241"/>
      <c r="T175" s="242"/>
      <c r="AT175" s="236" t="s">
        <v>197</v>
      </c>
      <c r="AU175" s="236" t="s">
        <v>82</v>
      </c>
      <c r="AV175" s="13" t="s">
        <v>195</v>
      </c>
      <c r="AW175" s="13" t="s">
        <v>35</v>
      </c>
      <c r="AX175" s="13" t="s">
        <v>80</v>
      </c>
      <c r="AY175" s="236" t="s">
        <v>132</v>
      </c>
    </row>
    <row r="176" s="1" customFormat="1" ht="16.5" customHeight="1">
      <c r="B176" s="201"/>
      <c r="C176" s="202" t="s">
        <v>289</v>
      </c>
      <c r="D176" s="202" t="s">
        <v>135</v>
      </c>
      <c r="E176" s="203" t="s">
        <v>290</v>
      </c>
      <c r="F176" s="204" t="s">
        <v>291</v>
      </c>
      <c r="G176" s="205" t="s">
        <v>194</v>
      </c>
      <c r="H176" s="206">
        <v>10.134</v>
      </c>
      <c r="I176" s="207"/>
      <c r="J176" s="208">
        <f>ROUND(I176*H176,2)</f>
        <v>0</v>
      </c>
      <c r="K176" s="204" t="s">
        <v>139</v>
      </c>
      <c r="L176" s="47"/>
      <c r="M176" s="209" t="s">
        <v>5</v>
      </c>
      <c r="N176" s="210" t="s">
        <v>43</v>
      </c>
      <c r="O176" s="48"/>
      <c r="P176" s="211">
        <f>O176*H176</f>
        <v>0</v>
      </c>
      <c r="Q176" s="211">
        <v>0.0010300000000000001</v>
      </c>
      <c r="R176" s="211">
        <f>Q176*H176</f>
        <v>0.010438020000000001</v>
      </c>
      <c r="S176" s="211">
        <v>0</v>
      </c>
      <c r="T176" s="212">
        <f>S176*H176</f>
        <v>0</v>
      </c>
      <c r="AR176" s="25" t="s">
        <v>195</v>
      </c>
      <c r="AT176" s="25" t="s">
        <v>135</v>
      </c>
      <c r="AU176" s="25" t="s">
        <v>82</v>
      </c>
      <c r="AY176" s="25" t="s">
        <v>132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5" t="s">
        <v>80</v>
      </c>
      <c r="BK176" s="213">
        <f>ROUND(I176*H176,2)</f>
        <v>0</v>
      </c>
      <c r="BL176" s="25" t="s">
        <v>195</v>
      </c>
      <c r="BM176" s="25" t="s">
        <v>292</v>
      </c>
    </row>
    <row r="177" s="12" customFormat="1">
      <c r="B177" s="227"/>
      <c r="D177" s="220" t="s">
        <v>197</v>
      </c>
      <c r="E177" s="228" t="s">
        <v>5</v>
      </c>
      <c r="F177" s="229" t="s">
        <v>293</v>
      </c>
      <c r="H177" s="230">
        <v>4.5540000000000003</v>
      </c>
      <c r="I177" s="231"/>
      <c r="L177" s="227"/>
      <c r="M177" s="232"/>
      <c r="N177" s="233"/>
      <c r="O177" s="233"/>
      <c r="P177" s="233"/>
      <c r="Q177" s="233"/>
      <c r="R177" s="233"/>
      <c r="S177" s="233"/>
      <c r="T177" s="234"/>
      <c r="AT177" s="228" t="s">
        <v>197</v>
      </c>
      <c r="AU177" s="228" t="s">
        <v>82</v>
      </c>
      <c r="AV177" s="12" t="s">
        <v>82</v>
      </c>
      <c r="AW177" s="12" t="s">
        <v>35</v>
      </c>
      <c r="AX177" s="12" t="s">
        <v>72</v>
      </c>
      <c r="AY177" s="228" t="s">
        <v>132</v>
      </c>
    </row>
    <row r="178" s="12" customFormat="1">
      <c r="B178" s="227"/>
      <c r="D178" s="220" t="s">
        <v>197</v>
      </c>
      <c r="E178" s="228" t="s">
        <v>5</v>
      </c>
      <c r="F178" s="229" t="s">
        <v>294</v>
      </c>
      <c r="H178" s="230">
        <v>1.44</v>
      </c>
      <c r="I178" s="231"/>
      <c r="L178" s="227"/>
      <c r="M178" s="232"/>
      <c r="N178" s="233"/>
      <c r="O178" s="233"/>
      <c r="P178" s="233"/>
      <c r="Q178" s="233"/>
      <c r="R178" s="233"/>
      <c r="S178" s="233"/>
      <c r="T178" s="234"/>
      <c r="AT178" s="228" t="s">
        <v>197</v>
      </c>
      <c r="AU178" s="228" t="s">
        <v>82</v>
      </c>
      <c r="AV178" s="12" t="s">
        <v>82</v>
      </c>
      <c r="AW178" s="12" t="s">
        <v>35</v>
      </c>
      <c r="AX178" s="12" t="s">
        <v>72</v>
      </c>
      <c r="AY178" s="228" t="s">
        <v>132</v>
      </c>
    </row>
    <row r="179" s="12" customFormat="1">
      <c r="B179" s="227"/>
      <c r="D179" s="220" t="s">
        <v>197</v>
      </c>
      <c r="E179" s="228" t="s">
        <v>5</v>
      </c>
      <c r="F179" s="229" t="s">
        <v>295</v>
      </c>
      <c r="H179" s="230">
        <v>4.1399999999999997</v>
      </c>
      <c r="I179" s="231"/>
      <c r="L179" s="227"/>
      <c r="M179" s="232"/>
      <c r="N179" s="233"/>
      <c r="O179" s="233"/>
      <c r="P179" s="233"/>
      <c r="Q179" s="233"/>
      <c r="R179" s="233"/>
      <c r="S179" s="233"/>
      <c r="T179" s="234"/>
      <c r="AT179" s="228" t="s">
        <v>197</v>
      </c>
      <c r="AU179" s="228" t="s">
        <v>82</v>
      </c>
      <c r="AV179" s="12" t="s">
        <v>82</v>
      </c>
      <c r="AW179" s="12" t="s">
        <v>35</v>
      </c>
      <c r="AX179" s="12" t="s">
        <v>72</v>
      </c>
      <c r="AY179" s="228" t="s">
        <v>132</v>
      </c>
    </row>
    <row r="180" s="13" customFormat="1">
      <c r="B180" s="235"/>
      <c r="D180" s="220" t="s">
        <v>197</v>
      </c>
      <c r="E180" s="236" t="s">
        <v>5</v>
      </c>
      <c r="F180" s="237" t="s">
        <v>209</v>
      </c>
      <c r="H180" s="238">
        <v>10.134</v>
      </c>
      <c r="I180" s="239"/>
      <c r="L180" s="235"/>
      <c r="M180" s="240"/>
      <c r="N180" s="241"/>
      <c r="O180" s="241"/>
      <c r="P180" s="241"/>
      <c r="Q180" s="241"/>
      <c r="R180" s="241"/>
      <c r="S180" s="241"/>
      <c r="T180" s="242"/>
      <c r="AT180" s="236" t="s">
        <v>197</v>
      </c>
      <c r="AU180" s="236" t="s">
        <v>82</v>
      </c>
      <c r="AV180" s="13" t="s">
        <v>195</v>
      </c>
      <c r="AW180" s="13" t="s">
        <v>35</v>
      </c>
      <c r="AX180" s="13" t="s">
        <v>80</v>
      </c>
      <c r="AY180" s="236" t="s">
        <v>132</v>
      </c>
    </row>
    <row r="181" s="1" customFormat="1" ht="16.5" customHeight="1">
      <c r="B181" s="201"/>
      <c r="C181" s="202" t="s">
        <v>11</v>
      </c>
      <c r="D181" s="202" t="s">
        <v>135</v>
      </c>
      <c r="E181" s="203" t="s">
        <v>296</v>
      </c>
      <c r="F181" s="204" t="s">
        <v>297</v>
      </c>
      <c r="G181" s="205" t="s">
        <v>194</v>
      </c>
      <c r="H181" s="206">
        <v>10.134</v>
      </c>
      <c r="I181" s="207"/>
      <c r="J181" s="208">
        <f>ROUND(I181*H181,2)</f>
        <v>0</v>
      </c>
      <c r="K181" s="204" t="s">
        <v>139</v>
      </c>
      <c r="L181" s="47"/>
      <c r="M181" s="209" t="s">
        <v>5</v>
      </c>
      <c r="N181" s="210" t="s">
        <v>43</v>
      </c>
      <c r="O181" s="48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AR181" s="25" t="s">
        <v>195</v>
      </c>
      <c r="AT181" s="25" t="s">
        <v>135</v>
      </c>
      <c r="AU181" s="25" t="s">
        <v>82</v>
      </c>
      <c r="AY181" s="25" t="s">
        <v>132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5" t="s">
        <v>80</v>
      </c>
      <c r="BK181" s="213">
        <f>ROUND(I181*H181,2)</f>
        <v>0</v>
      </c>
      <c r="BL181" s="25" t="s">
        <v>195</v>
      </c>
      <c r="BM181" s="25" t="s">
        <v>298</v>
      </c>
    </row>
    <row r="182" s="10" customFormat="1" ht="29.88" customHeight="1">
      <c r="B182" s="188"/>
      <c r="D182" s="189" t="s">
        <v>71</v>
      </c>
      <c r="E182" s="199" t="s">
        <v>213</v>
      </c>
      <c r="F182" s="199" t="s">
        <v>299</v>
      </c>
      <c r="I182" s="191"/>
      <c r="J182" s="200">
        <f>BK182</f>
        <v>0</v>
      </c>
      <c r="L182" s="188"/>
      <c r="M182" s="193"/>
      <c r="N182" s="194"/>
      <c r="O182" s="194"/>
      <c r="P182" s="195">
        <f>SUM(P183:P194)</f>
        <v>0</v>
      </c>
      <c r="Q182" s="194"/>
      <c r="R182" s="195">
        <f>SUM(R183:R194)</f>
        <v>43.159095087499992</v>
      </c>
      <c r="S182" s="194"/>
      <c r="T182" s="196">
        <f>SUM(T183:T194)</f>
        <v>0</v>
      </c>
      <c r="AR182" s="189" t="s">
        <v>80</v>
      </c>
      <c r="AT182" s="197" t="s">
        <v>71</v>
      </c>
      <c r="AU182" s="197" t="s">
        <v>80</v>
      </c>
      <c r="AY182" s="189" t="s">
        <v>132</v>
      </c>
      <c r="BK182" s="198">
        <f>SUM(BK183:BK194)</f>
        <v>0</v>
      </c>
    </row>
    <row r="183" s="1" customFormat="1" ht="25.5" customHeight="1">
      <c r="B183" s="201"/>
      <c r="C183" s="202" t="s">
        <v>300</v>
      </c>
      <c r="D183" s="202" t="s">
        <v>135</v>
      </c>
      <c r="E183" s="203" t="s">
        <v>301</v>
      </c>
      <c r="F183" s="204" t="s">
        <v>302</v>
      </c>
      <c r="G183" s="205" t="s">
        <v>194</v>
      </c>
      <c r="H183" s="206">
        <v>13.125</v>
      </c>
      <c r="I183" s="207"/>
      <c r="J183" s="208">
        <f>ROUND(I183*H183,2)</f>
        <v>0</v>
      </c>
      <c r="K183" s="204" t="s">
        <v>5</v>
      </c>
      <c r="L183" s="47"/>
      <c r="M183" s="209" t="s">
        <v>5</v>
      </c>
      <c r="N183" s="210" t="s">
        <v>43</v>
      </c>
      <c r="O183" s="48"/>
      <c r="P183" s="211">
        <f>O183*H183</f>
        <v>0</v>
      </c>
      <c r="Q183" s="211">
        <v>0.71545773999999995</v>
      </c>
      <c r="R183" s="211">
        <f>Q183*H183</f>
        <v>9.3903828374999989</v>
      </c>
      <c r="S183" s="211">
        <v>0</v>
      </c>
      <c r="T183" s="212">
        <f>S183*H183</f>
        <v>0</v>
      </c>
      <c r="AR183" s="25" t="s">
        <v>195</v>
      </c>
      <c r="AT183" s="25" t="s">
        <v>135</v>
      </c>
      <c r="AU183" s="25" t="s">
        <v>82</v>
      </c>
      <c r="AY183" s="25" t="s">
        <v>132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5" t="s">
        <v>80</v>
      </c>
      <c r="BK183" s="213">
        <f>ROUND(I183*H183,2)</f>
        <v>0</v>
      </c>
      <c r="BL183" s="25" t="s">
        <v>195</v>
      </c>
      <c r="BM183" s="25" t="s">
        <v>303</v>
      </c>
    </row>
    <row r="184" s="12" customFormat="1">
      <c r="B184" s="227"/>
      <c r="D184" s="220" t="s">
        <v>197</v>
      </c>
      <c r="E184" s="228" t="s">
        <v>5</v>
      </c>
      <c r="F184" s="229" t="s">
        <v>304</v>
      </c>
      <c r="H184" s="230">
        <v>13.125</v>
      </c>
      <c r="I184" s="231"/>
      <c r="L184" s="227"/>
      <c r="M184" s="232"/>
      <c r="N184" s="233"/>
      <c r="O184" s="233"/>
      <c r="P184" s="233"/>
      <c r="Q184" s="233"/>
      <c r="R184" s="233"/>
      <c r="S184" s="233"/>
      <c r="T184" s="234"/>
      <c r="AT184" s="228" t="s">
        <v>197</v>
      </c>
      <c r="AU184" s="228" t="s">
        <v>82</v>
      </c>
      <c r="AV184" s="12" t="s">
        <v>82</v>
      </c>
      <c r="AW184" s="12" t="s">
        <v>35</v>
      </c>
      <c r="AX184" s="12" t="s">
        <v>80</v>
      </c>
      <c r="AY184" s="228" t="s">
        <v>132</v>
      </c>
    </row>
    <row r="185" s="1" customFormat="1" ht="25.5" customHeight="1">
      <c r="B185" s="201"/>
      <c r="C185" s="202" t="s">
        <v>305</v>
      </c>
      <c r="D185" s="202" t="s">
        <v>135</v>
      </c>
      <c r="E185" s="203" t="s">
        <v>306</v>
      </c>
      <c r="F185" s="204" t="s">
        <v>307</v>
      </c>
      <c r="G185" s="205" t="s">
        <v>194</v>
      </c>
      <c r="H185" s="206">
        <v>19.84</v>
      </c>
      <c r="I185" s="207"/>
      <c r="J185" s="208">
        <f>ROUND(I185*H185,2)</f>
        <v>0</v>
      </c>
      <c r="K185" s="204" t="s">
        <v>5</v>
      </c>
      <c r="L185" s="47"/>
      <c r="M185" s="209" t="s">
        <v>5</v>
      </c>
      <c r="N185" s="210" t="s">
        <v>43</v>
      </c>
      <c r="O185" s="48"/>
      <c r="P185" s="211">
        <f>O185*H185</f>
        <v>0</v>
      </c>
      <c r="Q185" s="211">
        <v>0.19492000000000001</v>
      </c>
      <c r="R185" s="211">
        <f>Q185*H185</f>
        <v>3.8672128000000003</v>
      </c>
      <c r="S185" s="211">
        <v>0</v>
      </c>
      <c r="T185" s="212">
        <f>S185*H185</f>
        <v>0</v>
      </c>
      <c r="AR185" s="25" t="s">
        <v>195</v>
      </c>
      <c r="AT185" s="25" t="s">
        <v>135</v>
      </c>
      <c r="AU185" s="25" t="s">
        <v>82</v>
      </c>
      <c r="AY185" s="25" t="s">
        <v>132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5" t="s">
        <v>80</v>
      </c>
      <c r="BK185" s="213">
        <f>ROUND(I185*H185,2)</f>
        <v>0</v>
      </c>
      <c r="BL185" s="25" t="s">
        <v>195</v>
      </c>
      <c r="BM185" s="25" t="s">
        <v>308</v>
      </c>
    </row>
    <row r="186" s="12" customFormat="1">
      <c r="B186" s="227"/>
      <c r="D186" s="220" t="s">
        <v>197</v>
      </c>
      <c r="E186" s="228" t="s">
        <v>5</v>
      </c>
      <c r="F186" s="229" t="s">
        <v>309</v>
      </c>
      <c r="H186" s="230">
        <v>19.84</v>
      </c>
      <c r="I186" s="231"/>
      <c r="L186" s="227"/>
      <c r="M186" s="232"/>
      <c r="N186" s="233"/>
      <c r="O186" s="233"/>
      <c r="P186" s="233"/>
      <c r="Q186" s="233"/>
      <c r="R186" s="233"/>
      <c r="S186" s="233"/>
      <c r="T186" s="234"/>
      <c r="AT186" s="228" t="s">
        <v>197</v>
      </c>
      <c r="AU186" s="228" t="s">
        <v>82</v>
      </c>
      <c r="AV186" s="12" t="s">
        <v>82</v>
      </c>
      <c r="AW186" s="12" t="s">
        <v>35</v>
      </c>
      <c r="AX186" s="12" t="s">
        <v>80</v>
      </c>
      <c r="AY186" s="228" t="s">
        <v>132</v>
      </c>
    </row>
    <row r="187" s="1" customFormat="1" ht="25.5" customHeight="1">
      <c r="B187" s="201"/>
      <c r="C187" s="202" t="s">
        <v>310</v>
      </c>
      <c r="D187" s="202" t="s">
        <v>135</v>
      </c>
      <c r="E187" s="203" t="s">
        <v>311</v>
      </c>
      <c r="F187" s="204" t="s">
        <v>312</v>
      </c>
      <c r="G187" s="205" t="s">
        <v>194</v>
      </c>
      <c r="H187" s="206">
        <v>117.645</v>
      </c>
      <c r="I187" s="207"/>
      <c r="J187" s="208">
        <f>ROUND(I187*H187,2)</f>
        <v>0</v>
      </c>
      <c r="K187" s="204" t="s">
        <v>5</v>
      </c>
      <c r="L187" s="47"/>
      <c r="M187" s="209" t="s">
        <v>5</v>
      </c>
      <c r="N187" s="210" t="s">
        <v>43</v>
      </c>
      <c r="O187" s="48"/>
      <c r="P187" s="211">
        <f>O187*H187</f>
        <v>0</v>
      </c>
      <c r="Q187" s="211">
        <v>0.25019999999999998</v>
      </c>
      <c r="R187" s="211">
        <f>Q187*H187</f>
        <v>29.434778999999995</v>
      </c>
      <c r="S187" s="211">
        <v>0</v>
      </c>
      <c r="T187" s="212">
        <f>S187*H187</f>
        <v>0</v>
      </c>
      <c r="AR187" s="25" t="s">
        <v>195</v>
      </c>
      <c r="AT187" s="25" t="s">
        <v>135</v>
      </c>
      <c r="AU187" s="25" t="s">
        <v>82</v>
      </c>
      <c r="AY187" s="25" t="s">
        <v>132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25" t="s">
        <v>80</v>
      </c>
      <c r="BK187" s="213">
        <f>ROUND(I187*H187,2)</f>
        <v>0</v>
      </c>
      <c r="BL187" s="25" t="s">
        <v>195</v>
      </c>
      <c r="BM187" s="25" t="s">
        <v>313</v>
      </c>
    </row>
    <row r="188" s="12" customFormat="1">
      <c r="B188" s="227"/>
      <c r="D188" s="220" t="s">
        <v>197</v>
      </c>
      <c r="E188" s="228" t="s">
        <v>5</v>
      </c>
      <c r="F188" s="229" t="s">
        <v>314</v>
      </c>
      <c r="H188" s="230">
        <v>92.844999999999999</v>
      </c>
      <c r="I188" s="231"/>
      <c r="L188" s="227"/>
      <c r="M188" s="232"/>
      <c r="N188" s="233"/>
      <c r="O188" s="233"/>
      <c r="P188" s="233"/>
      <c r="Q188" s="233"/>
      <c r="R188" s="233"/>
      <c r="S188" s="233"/>
      <c r="T188" s="234"/>
      <c r="AT188" s="228" t="s">
        <v>197</v>
      </c>
      <c r="AU188" s="228" t="s">
        <v>82</v>
      </c>
      <c r="AV188" s="12" t="s">
        <v>82</v>
      </c>
      <c r="AW188" s="12" t="s">
        <v>35</v>
      </c>
      <c r="AX188" s="12" t="s">
        <v>72</v>
      </c>
      <c r="AY188" s="228" t="s">
        <v>132</v>
      </c>
    </row>
    <row r="189" s="12" customFormat="1">
      <c r="B189" s="227"/>
      <c r="D189" s="220" t="s">
        <v>197</v>
      </c>
      <c r="E189" s="228" t="s">
        <v>5</v>
      </c>
      <c r="F189" s="229" t="s">
        <v>315</v>
      </c>
      <c r="H189" s="230">
        <v>24.800000000000001</v>
      </c>
      <c r="I189" s="231"/>
      <c r="L189" s="227"/>
      <c r="M189" s="232"/>
      <c r="N189" s="233"/>
      <c r="O189" s="233"/>
      <c r="P189" s="233"/>
      <c r="Q189" s="233"/>
      <c r="R189" s="233"/>
      <c r="S189" s="233"/>
      <c r="T189" s="234"/>
      <c r="AT189" s="228" t="s">
        <v>197</v>
      </c>
      <c r="AU189" s="228" t="s">
        <v>82</v>
      </c>
      <c r="AV189" s="12" t="s">
        <v>82</v>
      </c>
      <c r="AW189" s="12" t="s">
        <v>35</v>
      </c>
      <c r="AX189" s="12" t="s">
        <v>72</v>
      </c>
      <c r="AY189" s="228" t="s">
        <v>132</v>
      </c>
    </row>
    <row r="190" s="13" customFormat="1">
      <c r="B190" s="235"/>
      <c r="D190" s="220" t="s">
        <v>197</v>
      </c>
      <c r="E190" s="236" t="s">
        <v>5</v>
      </c>
      <c r="F190" s="237" t="s">
        <v>209</v>
      </c>
      <c r="H190" s="238">
        <v>117.645</v>
      </c>
      <c r="I190" s="239"/>
      <c r="L190" s="235"/>
      <c r="M190" s="240"/>
      <c r="N190" s="241"/>
      <c r="O190" s="241"/>
      <c r="P190" s="241"/>
      <c r="Q190" s="241"/>
      <c r="R190" s="241"/>
      <c r="S190" s="241"/>
      <c r="T190" s="242"/>
      <c r="AT190" s="236" t="s">
        <v>197</v>
      </c>
      <c r="AU190" s="236" t="s">
        <v>82</v>
      </c>
      <c r="AV190" s="13" t="s">
        <v>195</v>
      </c>
      <c r="AW190" s="13" t="s">
        <v>35</v>
      </c>
      <c r="AX190" s="13" t="s">
        <v>80</v>
      </c>
      <c r="AY190" s="236" t="s">
        <v>132</v>
      </c>
    </row>
    <row r="191" s="1" customFormat="1" ht="16.5" customHeight="1">
      <c r="B191" s="201"/>
      <c r="C191" s="202" t="s">
        <v>316</v>
      </c>
      <c r="D191" s="202" t="s">
        <v>135</v>
      </c>
      <c r="E191" s="203" t="s">
        <v>317</v>
      </c>
      <c r="F191" s="204" t="s">
        <v>318</v>
      </c>
      <c r="G191" s="205" t="s">
        <v>250</v>
      </c>
      <c r="H191" s="206">
        <v>0.44500000000000001</v>
      </c>
      <c r="I191" s="207"/>
      <c r="J191" s="208">
        <f>ROUND(I191*H191,2)</f>
        <v>0</v>
      </c>
      <c r="K191" s="204" t="s">
        <v>139</v>
      </c>
      <c r="L191" s="47"/>
      <c r="M191" s="209" t="s">
        <v>5</v>
      </c>
      <c r="N191" s="210" t="s">
        <v>43</v>
      </c>
      <c r="O191" s="48"/>
      <c r="P191" s="211">
        <f>O191*H191</f>
        <v>0</v>
      </c>
      <c r="Q191" s="211">
        <v>1.04881</v>
      </c>
      <c r="R191" s="211">
        <f>Q191*H191</f>
        <v>0.46672045000000001</v>
      </c>
      <c r="S191" s="211">
        <v>0</v>
      </c>
      <c r="T191" s="212">
        <f>S191*H191</f>
        <v>0</v>
      </c>
      <c r="AR191" s="25" t="s">
        <v>195</v>
      </c>
      <c r="AT191" s="25" t="s">
        <v>135</v>
      </c>
      <c r="AU191" s="25" t="s">
        <v>82</v>
      </c>
      <c r="AY191" s="25" t="s">
        <v>132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80</v>
      </c>
      <c r="BK191" s="213">
        <f>ROUND(I191*H191,2)</f>
        <v>0</v>
      </c>
      <c r="BL191" s="25" t="s">
        <v>195</v>
      </c>
      <c r="BM191" s="25" t="s">
        <v>319</v>
      </c>
    </row>
    <row r="192" s="11" customFormat="1">
      <c r="B192" s="219"/>
      <c r="D192" s="220" t="s">
        <v>197</v>
      </c>
      <c r="E192" s="221" t="s">
        <v>5</v>
      </c>
      <c r="F192" s="222" t="s">
        <v>320</v>
      </c>
      <c r="H192" s="221" t="s">
        <v>5</v>
      </c>
      <c r="I192" s="223"/>
      <c r="L192" s="219"/>
      <c r="M192" s="224"/>
      <c r="N192" s="225"/>
      <c r="O192" s="225"/>
      <c r="P192" s="225"/>
      <c r="Q192" s="225"/>
      <c r="R192" s="225"/>
      <c r="S192" s="225"/>
      <c r="T192" s="226"/>
      <c r="AT192" s="221" t="s">
        <v>197</v>
      </c>
      <c r="AU192" s="221" t="s">
        <v>82</v>
      </c>
      <c r="AV192" s="11" t="s">
        <v>80</v>
      </c>
      <c r="AW192" s="11" t="s">
        <v>35</v>
      </c>
      <c r="AX192" s="11" t="s">
        <v>72</v>
      </c>
      <c r="AY192" s="221" t="s">
        <v>132</v>
      </c>
    </row>
    <row r="193" s="12" customFormat="1">
      <c r="B193" s="227"/>
      <c r="D193" s="220" t="s">
        <v>197</v>
      </c>
      <c r="E193" s="228" t="s">
        <v>5</v>
      </c>
      <c r="F193" s="229" t="s">
        <v>321</v>
      </c>
      <c r="H193" s="230">
        <v>0.44500000000000001</v>
      </c>
      <c r="I193" s="231"/>
      <c r="L193" s="227"/>
      <c r="M193" s="232"/>
      <c r="N193" s="233"/>
      <c r="O193" s="233"/>
      <c r="P193" s="233"/>
      <c r="Q193" s="233"/>
      <c r="R193" s="233"/>
      <c r="S193" s="233"/>
      <c r="T193" s="234"/>
      <c r="AT193" s="228" t="s">
        <v>197</v>
      </c>
      <c r="AU193" s="228" t="s">
        <v>82</v>
      </c>
      <c r="AV193" s="12" t="s">
        <v>82</v>
      </c>
      <c r="AW193" s="12" t="s">
        <v>35</v>
      </c>
      <c r="AX193" s="12" t="s">
        <v>72</v>
      </c>
      <c r="AY193" s="228" t="s">
        <v>132</v>
      </c>
    </row>
    <row r="194" s="13" customFormat="1">
      <c r="B194" s="235"/>
      <c r="D194" s="220" t="s">
        <v>197</v>
      </c>
      <c r="E194" s="236" t="s">
        <v>5</v>
      </c>
      <c r="F194" s="237" t="s">
        <v>209</v>
      </c>
      <c r="H194" s="238">
        <v>0.44500000000000001</v>
      </c>
      <c r="I194" s="239"/>
      <c r="L194" s="235"/>
      <c r="M194" s="240"/>
      <c r="N194" s="241"/>
      <c r="O194" s="241"/>
      <c r="P194" s="241"/>
      <c r="Q194" s="241"/>
      <c r="R194" s="241"/>
      <c r="S194" s="241"/>
      <c r="T194" s="242"/>
      <c r="AT194" s="236" t="s">
        <v>197</v>
      </c>
      <c r="AU194" s="236" t="s">
        <v>82</v>
      </c>
      <c r="AV194" s="13" t="s">
        <v>195</v>
      </c>
      <c r="AW194" s="13" t="s">
        <v>35</v>
      </c>
      <c r="AX194" s="13" t="s">
        <v>80</v>
      </c>
      <c r="AY194" s="236" t="s">
        <v>132</v>
      </c>
    </row>
    <row r="195" s="10" customFormat="1" ht="29.88" customHeight="1">
      <c r="B195" s="188"/>
      <c r="D195" s="189" t="s">
        <v>71</v>
      </c>
      <c r="E195" s="199" t="s">
        <v>195</v>
      </c>
      <c r="F195" s="199" t="s">
        <v>322</v>
      </c>
      <c r="I195" s="191"/>
      <c r="J195" s="200">
        <f>BK195</f>
        <v>0</v>
      </c>
      <c r="L195" s="188"/>
      <c r="M195" s="193"/>
      <c r="N195" s="194"/>
      <c r="O195" s="194"/>
      <c r="P195" s="195">
        <f>SUM(P196:P212)</f>
        <v>0</v>
      </c>
      <c r="Q195" s="194"/>
      <c r="R195" s="195">
        <f>SUM(R196:R212)</f>
        <v>8.5622162999999993</v>
      </c>
      <c r="S195" s="194"/>
      <c r="T195" s="196">
        <f>SUM(T196:T212)</f>
        <v>0</v>
      </c>
      <c r="AR195" s="189" t="s">
        <v>80</v>
      </c>
      <c r="AT195" s="197" t="s">
        <v>71</v>
      </c>
      <c r="AU195" s="197" t="s">
        <v>80</v>
      </c>
      <c r="AY195" s="189" t="s">
        <v>132</v>
      </c>
      <c r="BK195" s="198">
        <f>SUM(BK196:BK212)</f>
        <v>0</v>
      </c>
    </row>
    <row r="196" s="1" customFormat="1" ht="16.5" customHeight="1">
      <c r="B196" s="201"/>
      <c r="C196" s="202" t="s">
        <v>323</v>
      </c>
      <c r="D196" s="202" t="s">
        <v>135</v>
      </c>
      <c r="E196" s="203" t="s">
        <v>324</v>
      </c>
      <c r="F196" s="204" t="s">
        <v>325</v>
      </c>
      <c r="G196" s="205" t="s">
        <v>216</v>
      </c>
      <c r="H196" s="206">
        <v>3.2879999999999998</v>
      </c>
      <c r="I196" s="207"/>
      <c r="J196" s="208">
        <f>ROUND(I196*H196,2)</f>
        <v>0</v>
      </c>
      <c r="K196" s="204" t="s">
        <v>139</v>
      </c>
      <c r="L196" s="47"/>
      <c r="M196" s="209" t="s">
        <v>5</v>
      </c>
      <c r="N196" s="210" t="s">
        <v>43</v>
      </c>
      <c r="O196" s="48"/>
      <c r="P196" s="211">
        <f>O196*H196</f>
        <v>0</v>
      </c>
      <c r="Q196" s="211">
        <v>2.4533999999999998</v>
      </c>
      <c r="R196" s="211">
        <f>Q196*H196</f>
        <v>8.0667791999999992</v>
      </c>
      <c r="S196" s="211">
        <v>0</v>
      </c>
      <c r="T196" s="212">
        <f>S196*H196</f>
        <v>0</v>
      </c>
      <c r="AR196" s="25" t="s">
        <v>195</v>
      </c>
      <c r="AT196" s="25" t="s">
        <v>135</v>
      </c>
      <c r="AU196" s="25" t="s">
        <v>82</v>
      </c>
      <c r="AY196" s="25" t="s">
        <v>132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80</v>
      </c>
      <c r="BK196" s="213">
        <f>ROUND(I196*H196,2)</f>
        <v>0</v>
      </c>
      <c r="BL196" s="25" t="s">
        <v>195</v>
      </c>
      <c r="BM196" s="25" t="s">
        <v>326</v>
      </c>
    </row>
    <row r="197" s="12" customFormat="1">
      <c r="B197" s="227"/>
      <c r="D197" s="220" t="s">
        <v>197</v>
      </c>
      <c r="E197" s="228" t="s">
        <v>5</v>
      </c>
      <c r="F197" s="229" t="s">
        <v>327</v>
      </c>
      <c r="H197" s="230">
        <v>2.8879999999999999</v>
      </c>
      <c r="I197" s="231"/>
      <c r="L197" s="227"/>
      <c r="M197" s="232"/>
      <c r="N197" s="233"/>
      <c r="O197" s="233"/>
      <c r="P197" s="233"/>
      <c r="Q197" s="233"/>
      <c r="R197" s="233"/>
      <c r="S197" s="233"/>
      <c r="T197" s="234"/>
      <c r="AT197" s="228" t="s">
        <v>197</v>
      </c>
      <c r="AU197" s="228" t="s">
        <v>82</v>
      </c>
      <c r="AV197" s="12" t="s">
        <v>82</v>
      </c>
      <c r="AW197" s="12" t="s">
        <v>35</v>
      </c>
      <c r="AX197" s="12" t="s">
        <v>72</v>
      </c>
      <c r="AY197" s="228" t="s">
        <v>132</v>
      </c>
    </row>
    <row r="198" s="12" customFormat="1">
      <c r="B198" s="227"/>
      <c r="D198" s="220" t="s">
        <v>197</v>
      </c>
      <c r="E198" s="228" t="s">
        <v>5</v>
      </c>
      <c r="F198" s="229" t="s">
        <v>328</v>
      </c>
      <c r="H198" s="230">
        <v>0.40000000000000002</v>
      </c>
      <c r="I198" s="231"/>
      <c r="L198" s="227"/>
      <c r="M198" s="232"/>
      <c r="N198" s="233"/>
      <c r="O198" s="233"/>
      <c r="P198" s="233"/>
      <c r="Q198" s="233"/>
      <c r="R198" s="233"/>
      <c r="S198" s="233"/>
      <c r="T198" s="234"/>
      <c r="AT198" s="228" t="s">
        <v>197</v>
      </c>
      <c r="AU198" s="228" t="s">
        <v>82</v>
      </c>
      <c r="AV198" s="12" t="s">
        <v>82</v>
      </c>
      <c r="AW198" s="12" t="s">
        <v>35</v>
      </c>
      <c r="AX198" s="12" t="s">
        <v>72</v>
      </c>
      <c r="AY198" s="228" t="s">
        <v>132</v>
      </c>
    </row>
    <row r="199" s="13" customFormat="1">
      <c r="B199" s="235"/>
      <c r="D199" s="220" t="s">
        <v>197</v>
      </c>
      <c r="E199" s="236" t="s">
        <v>5</v>
      </c>
      <c r="F199" s="237" t="s">
        <v>209</v>
      </c>
      <c r="H199" s="238">
        <v>3.2879999999999998</v>
      </c>
      <c r="I199" s="239"/>
      <c r="L199" s="235"/>
      <c r="M199" s="240"/>
      <c r="N199" s="241"/>
      <c r="O199" s="241"/>
      <c r="P199" s="241"/>
      <c r="Q199" s="241"/>
      <c r="R199" s="241"/>
      <c r="S199" s="241"/>
      <c r="T199" s="242"/>
      <c r="AT199" s="236" t="s">
        <v>197</v>
      </c>
      <c r="AU199" s="236" t="s">
        <v>82</v>
      </c>
      <c r="AV199" s="13" t="s">
        <v>195</v>
      </c>
      <c r="AW199" s="13" t="s">
        <v>35</v>
      </c>
      <c r="AX199" s="13" t="s">
        <v>80</v>
      </c>
      <c r="AY199" s="236" t="s">
        <v>132</v>
      </c>
    </row>
    <row r="200" s="1" customFormat="1" ht="16.5" customHeight="1">
      <c r="B200" s="201"/>
      <c r="C200" s="202" t="s">
        <v>10</v>
      </c>
      <c r="D200" s="202" t="s">
        <v>135</v>
      </c>
      <c r="E200" s="203" t="s">
        <v>329</v>
      </c>
      <c r="F200" s="204" t="s">
        <v>330</v>
      </c>
      <c r="G200" s="205" t="s">
        <v>194</v>
      </c>
      <c r="H200" s="206">
        <v>22.449999999999999</v>
      </c>
      <c r="I200" s="207"/>
      <c r="J200" s="208">
        <f>ROUND(I200*H200,2)</f>
        <v>0</v>
      </c>
      <c r="K200" s="204" t="s">
        <v>139</v>
      </c>
      <c r="L200" s="47"/>
      <c r="M200" s="209" t="s">
        <v>5</v>
      </c>
      <c r="N200" s="210" t="s">
        <v>43</v>
      </c>
      <c r="O200" s="48"/>
      <c r="P200" s="211">
        <f>O200*H200</f>
        <v>0</v>
      </c>
      <c r="Q200" s="211">
        <v>0.0051900000000000002</v>
      </c>
      <c r="R200" s="211">
        <f>Q200*H200</f>
        <v>0.11651549999999999</v>
      </c>
      <c r="S200" s="211">
        <v>0</v>
      </c>
      <c r="T200" s="212">
        <f>S200*H200</f>
        <v>0</v>
      </c>
      <c r="AR200" s="25" t="s">
        <v>195</v>
      </c>
      <c r="AT200" s="25" t="s">
        <v>135</v>
      </c>
      <c r="AU200" s="25" t="s">
        <v>82</v>
      </c>
      <c r="AY200" s="25" t="s">
        <v>132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80</v>
      </c>
      <c r="BK200" s="213">
        <f>ROUND(I200*H200,2)</f>
        <v>0</v>
      </c>
      <c r="BL200" s="25" t="s">
        <v>195</v>
      </c>
      <c r="BM200" s="25" t="s">
        <v>331</v>
      </c>
    </row>
    <row r="201" s="12" customFormat="1">
      <c r="B201" s="227"/>
      <c r="D201" s="220" t="s">
        <v>197</v>
      </c>
      <c r="E201" s="228" t="s">
        <v>5</v>
      </c>
      <c r="F201" s="229" t="s">
        <v>332</v>
      </c>
      <c r="H201" s="230">
        <v>19.25</v>
      </c>
      <c r="I201" s="231"/>
      <c r="L201" s="227"/>
      <c r="M201" s="232"/>
      <c r="N201" s="233"/>
      <c r="O201" s="233"/>
      <c r="P201" s="233"/>
      <c r="Q201" s="233"/>
      <c r="R201" s="233"/>
      <c r="S201" s="233"/>
      <c r="T201" s="234"/>
      <c r="AT201" s="228" t="s">
        <v>197</v>
      </c>
      <c r="AU201" s="228" t="s">
        <v>82</v>
      </c>
      <c r="AV201" s="12" t="s">
        <v>82</v>
      </c>
      <c r="AW201" s="12" t="s">
        <v>35</v>
      </c>
      <c r="AX201" s="12" t="s">
        <v>72</v>
      </c>
      <c r="AY201" s="228" t="s">
        <v>132</v>
      </c>
    </row>
    <row r="202" s="12" customFormat="1">
      <c r="B202" s="227"/>
      <c r="D202" s="220" t="s">
        <v>197</v>
      </c>
      <c r="E202" s="228" t="s">
        <v>5</v>
      </c>
      <c r="F202" s="229" t="s">
        <v>333</v>
      </c>
      <c r="H202" s="230">
        <v>3.2000000000000002</v>
      </c>
      <c r="I202" s="231"/>
      <c r="L202" s="227"/>
      <c r="M202" s="232"/>
      <c r="N202" s="233"/>
      <c r="O202" s="233"/>
      <c r="P202" s="233"/>
      <c r="Q202" s="233"/>
      <c r="R202" s="233"/>
      <c r="S202" s="233"/>
      <c r="T202" s="234"/>
      <c r="AT202" s="228" t="s">
        <v>197</v>
      </c>
      <c r="AU202" s="228" t="s">
        <v>82</v>
      </c>
      <c r="AV202" s="12" t="s">
        <v>82</v>
      </c>
      <c r="AW202" s="12" t="s">
        <v>35</v>
      </c>
      <c r="AX202" s="12" t="s">
        <v>72</v>
      </c>
      <c r="AY202" s="228" t="s">
        <v>132</v>
      </c>
    </row>
    <row r="203" s="13" customFormat="1">
      <c r="B203" s="235"/>
      <c r="D203" s="220" t="s">
        <v>197</v>
      </c>
      <c r="E203" s="236" t="s">
        <v>5</v>
      </c>
      <c r="F203" s="237" t="s">
        <v>209</v>
      </c>
      <c r="H203" s="238">
        <v>22.449999999999999</v>
      </c>
      <c r="I203" s="239"/>
      <c r="L203" s="235"/>
      <c r="M203" s="240"/>
      <c r="N203" s="241"/>
      <c r="O203" s="241"/>
      <c r="P203" s="241"/>
      <c r="Q203" s="241"/>
      <c r="R203" s="241"/>
      <c r="S203" s="241"/>
      <c r="T203" s="242"/>
      <c r="AT203" s="236" t="s">
        <v>197</v>
      </c>
      <c r="AU203" s="236" t="s">
        <v>82</v>
      </c>
      <c r="AV203" s="13" t="s">
        <v>195</v>
      </c>
      <c r="AW203" s="13" t="s">
        <v>35</v>
      </c>
      <c r="AX203" s="13" t="s">
        <v>80</v>
      </c>
      <c r="AY203" s="236" t="s">
        <v>132</v>
      </c>
    </row>
    <row r="204" s="1" customFormat="1" ht="16.5" customHeight="1">
      <c r="B204" s="201"/>
      <c r="C204" s="202" t="s">
        <v>334</v>
      </c>
      <c r="D204" s="202" t="s">
        <v>135</v>
      </c>
      <c r="E204" s="203" t="s">
        <v>335</v>
      </c>
      <c r="F204" s="204" t="s">
        <v>336</v>
      </c>
      <c r="G204" s="205" t="s">
        <v>194</v>
      </c>
      <c r="H204" s="206">
        <v>22.449999999999999</v>
      </c>
      <c r="I204" s="207"/>
      <c r="J204" s="208">
        <f>ROUND(I204*H204,2)</f>
        <v>0</v>
      </c>
      <c r="K204" s="204" t="s">
        <v>139</v>
      </c>
      <c r="L204" s="47"/>
      <c r="M204" s="209" t="s">
        <v>5</v>
      </c>
      <c r="N204" s="210" t="s">
        <v>43</v>
      </c>
      <c r="O204" s="48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5" t="s">
        <v>195</v>
      </c>
      <c r="AT204" s="25" t="s">
        <v>135</v>
      </c>
      <c r="AU204" s="25" t="s">
        <v>82</v>
      </c>
      <c r="AY204" s="25" t="s">
        <v>132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5" t="s">
        <v>80</v>
      </c>
      <c r="BK204" s="213">
        <f>ROUND(I204*H204,2)</f>
        <v>0</v>
      </c>
      <c r="BL204" s="25" t="s">
        <v>195</v>
      </c>
      <c r="BM204" s="25" t="s">
        <v>337</v>
      </c>
    </row>
    <row r="205" s="1" customFormat="1" ht="16.5" customHeight="1">
      <c r="B205" s="201"/>
      <c r="C205" s="202" t="s">
        <v>338</v>
      </c>
      <c r="D205" s="202" t="s">
        <v>135</v>
      </c>
      <c r="E205" s="203" t="s">
        <v>339</v>
      </c>
      <c r="F205" s="204" t="s">
        <v>340</v>
      </c>
      <c r="G205" s="205" t="s">
        <v>250</v>
      </c>
      <c r="H205" s="206">
        <v>0.35999999999999999</v>
      </c>
      <c r="I205" s="207"/>
      <c r="J205" s="208">
        <f>ROUND(I205*H205,2)</f>
        <v>0</v>
      </c>
      <c r="K205" s="204" t="s">
        <v>139</v>
      </c>
      <c r="L205" s="47"/>
      <c r="M205" s="209" t="s">
        <v>5</v>
      </c>
      <c r="N205" s="210" t="s">
        <v>43</v>
      </c>
      <c r="O205" s="48"/>
      <c r="P205" s="211">
        <f>O205*H205</f>
        <v>0</v>
      </c>
      <c r="Q205" s="211">
        <v>1.0525599999999999</v>
      </c>
      <c r="R205" s="211">
        <f>Q205*H205</f>
        <v>0.37892159999999997</v>
      </c>
      <c r="S205" s="211">
        <v>0</v>
      </c>
      <c r="T205" s="212">
        <f>S205*H205</f>
        <v>0</v>
      </c>
      <c r="AR205" s="25" t="s">
        <v>195</v>
      </c>
      <c r="AT205" s="25" t="s">
        <v>135</v>
      </c>
      <c r="AU205" s="25" t="s">
        <v>82</v>
      </c>
      <c r="AY205" s="25" t="s">
        <v>132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25" t="s">
        <v>80</v>
      </c>
      <c r="BK205" s="213">
        <f>ROUND(I205*H205,2)</f>
        <v>0</v>
      </c>
      <c r="BL205" s="25" t="s">
        <v>195</v>
      </c>
      <c r="BM205" s="25" t="s">
        <v>341</v>
      </c>
    </row>
    <row r="206" s="11" customFormat="1">
      <c r="B206" s="219"/>
      <c r="D206" s="220" t="s">
        <v>197</v>
      </c>
      <c r="E206" s="221" t="s">
        <v>5</v>
      </c>
      <c r="F206" s="222" t="s">
        <v>342</v>
      </c>
      <c r="H206" s="221" t="s">
        <v>5</v>
      </c>
      <c r="I206" s="223"/>
      <c r="L206" s="219"/>
      <c r="M206" s="224"/>
      <c r="N206" s="225"/>
      <c r="O206" s="225"/>
      <c r="P206" s="225"/>
      <c r="Q206" s="225"/>
      <c r="R206" s="225"/>
      <c r="S206" s="225"/>
      <c r="T206" s="226"/>
      <c r="AT206" s="221" t="s">
        <v>197</v>
      </c>
      <c r="AU206" s="221" t="s">
        <v>82</v>
      </c>
      <c r="AV206" s="11" t="s">
        <v>80</v>
      </c>
      <c r="AW206" s="11" t="s">
        <v>35</v>
      </c>
      <c r="AX206" s="11" t="s">
        <v>72</v>
      </c>
      <c r="AY206" s="221" t="s">
        <v>132</v>
      </c>
    </row>
    <row r="207" s="12" customFormat="1">
      <c r="B207" s="227"/>
      <c r="D207" s="220" t="s">
        <v>197</v>
      </c>
      <c r="E207" s="228" t="s">
        <v>5</v>
      </c>
      <c r="F207" s="229" t="s">
        <v>343</v>
      </c>
      <c r="H207" s="230">
        <v>0.35999999999999999</v>
      </c>
      <c r="I207" s="231"/>
      <c r="L207" s="227"/>
      <c r="M207" s="232"/>
      <c r="N207" s="233"/>
      <c r="O207" s="233"/>
      <c r="P207" s="233"/>
      <c r="Q207" s="233"/>
      <c r="R207" s="233"/>
      <c r="S207" s="233"/>
      <c r="T207" s="234"/>
      <c r="AT207" s="228" t="s">
        <v>197</v>
      </c>
      <c r="AU207" s="228" t="s">
        <v>82</v>
      </c>
      <c r="AV207" s="12" t="s">
        <v>82</v>
      </c>
      <c r="AW207" s="12" t="s">
        <v>35</v>
      </c>
      <c r="AX207" s="12" t="s">
        <v>72</v>
      </c>
      <c r="AY207" s="228" t="s">
        <v>132</v>
      </c>
    </row>
    <row r="208" s="13" customFormat="1">
      <c r="B208" s="235"/>
      <c r="D208" s="220" t="s">
        <v>197</v>
      </c>
      <c r="E208" s="236" t="s">
        <v>5</v>
      </c>
      <c r="F208" s="237" t="s">
        <v>209</v>
      </c>
      <c r="H208" s="238">
        <v>0.35999999999999999</v>
      </c>
      <c r="I208" s="239"/>
      <c r="L208" s="235"/>
      <c r="M208" s="240"/>
      <c r="N208" s="241"/>
      <c r="O208" s="241"/>
      <c r="P208" s="241"/>
      <c r="Q208" s="241"/>
      <c r="R208" s="241"/>
      <c r="S208" s="241"/>
      <c r="T208" s="242"/>
      <c r="AT208" s="236" t="s">
        <v>197</v>
      </c>
      <c r="AU208" s="236" t="s">
        <v>82</v>
      </c>
      <c r="AV208" s="13" t="s">
        <v>195</v>
      </c>
      <c r="AW208" s="13" t="s">
        <v>35</v>
      </c>
      <c r="AX208" s="13" t="s">
        <v>80</v>
      </c>
      <c r="AY208" s="236" t="s">
        <v>132</v>
      </c>
    </row>
    <row r="209" s="1" customFormat="1" ht="16.5" customHeight="1">
      <c r="B209" s="201"/>
      <c r="C209" s="202" t="s">
        <v>344</v>
      </c>
      <c r="D209" s="202" t="s">
        <v>135</v>
      </c>
      <c r="E209" s="203" t="s">
        <v>345</v>
      </c>
      <c r="F209" s="204" t="s">
        <v>346</v>
      </c>
      <c r="G209" s="205" t="s">
        <v>216</v>
      </c>
      <c r="H209" s="206">
        <v>5.5800000000000001</v>
      </c>
      <c r="I209" s="207"/>
      <c r="J209" s="208">
        <f>ROUND(I209*H209,2)</f>
        <v>0</v>
      </c>
      <c r="K209" s="204" t="s">
        <v>139</v>
      </c>
      <c r="L209" s="47"/>
      <c r="M209" s="209" t="s">
        <v>5</v>
      </c>
      <c r="N209" s="210" t="s">
        <v>43</v>
      </c>
      <c r="O209" s="48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AR209" s="25" t="s">
        <v>195</v>
      </c>
      <c r="AT209" s="25" t="s">
        <v>135</v>
      </c>
      <c r="AU209" s="25" t="s">
        <v>82</v>
      </c>
      <c r="AY209" s="25" t="s">
        <v>132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25" t="s">
        <v>80</v>
      </c>
      <c r="BK209" s="213">
        <f>ROUND(I209*H209,2)</f>
        <v>0</v>
      </c>
      <c r="BL209" s="25" t="s">
        <v>195</v>
      </c>
      <c r="BM209" s="25" t="s">
        <v>347</v>
      </c>
    </row>
    <row r="210" s="11" customFormat="1">
      <c r="B210" s="219"/>
      <c r="D210" s="220" t="s">
        <v>197</v>
      </c>
      <c r="E210" s="221" t="s">
        <v>5</v>
      </c>
      <c r="F210" s="222" t="s">
        <v>348</v>
      </c>
      <c r="H210" s="221" t="s">
        <v>5</v>
      </c>
      <c r="I210" s="223"/>
      <c r="L210" s="219"/>
      <c r="M210" s="224"/>
      <c r="N210" s="225"/>
      <c r="O210" s="225"/>
      <c r="P210" s="225"/>
      <c r="Q210" s="225"/>
      <c r="R210" s="225"/>
      <c r="S210" s="225"/>
      <c r="T210" s="226"/>
      <c r="AT210" s="221" t="s">
        <v>197</v>
      </c>
      <c r="AU210" s="221" t="s">
        <v>82</v>
      </c>
      <c r="AV210" s="11" t="s">
        <v>80</v>
      </c>
      <c r="AW210" s="11" t="s">
        <v>35</v>
      </c>
      <c r="AX210" s="11" t="s">
        <v>72</v>
      </c>
      <c r="AY210" s="221" t="s">
        <v>132</v>
      </c>
    </row>
    <row r="211" s="12" customFormat="1">
      <c r="B211" s="227"/>
      <c r="D211" s="220" t="s">
        <v>197</v>
      </c>
      <c r="E211" s="228" t="s">
        <v>5</v>
      </c>
      <c r="F211" s="229" t="s">
        <v>349</v>
      </c>
      <c r="H211" s="230">
        <v>5.5800000000000001</v>
      </c>
      <c r="I211" s="231"/>
      <c r="L211" s="227"/>
      <c r="M211" s="232"/>
      <c r="N211" s="233"/>
      <c r="O211" s="233"/>
      <c r="P211" s="233"/>
      <c r="Q211" s="233"/>
      <c r="R211" s="233"/>
      <c r="S211" s="233"/>
      <c r="T211" s="234"/>
      <c r="AT211" s="228" t="s">
        <v>197</v>
      </c>
      <c r="AU211" s="228" t="s">
        <v>82</v>
      </c>
      <c r="AV211" s="12" t="s">
        <v>82</v>
      </c>
      <c r="AW211" s="12" t="s">
        <v>35</v>
      </c>
      <c r="AX211" s="12" t="s">
        <v>72</v>
      </c>
      <c r="AY211" s="228" t="s">
        <v>132</v>
      </c>
    </row>
    <row r="212" s="13" customFormat="1">
      <c r="B212" s="235"/>
      <c r="D212" s="220" t="s">
        <v>197</v>
      </c>
      <c r="E212" s="236" t="s">
        <v>152</v>
      </c>
      <c r="F212" s="237" t="s">
        <v>209</v>
      </c>
      <c r="H212" s="238">
        <v>5.5800000000000001</v>
      </c>
      <c r="I212" s="239"/>
      <c r="L212" s="235"/>
      <c r="M212" s="240"/>
      <c r="N212" s="241"/>
      <c r="O212" s="241"/>
      <c r="P212" s="241"/>
      <c r="Q212" s="241"/>
      <c r="R212" s="241"/>
      <c r="S212" s="241"/>
      <c r="T212" s="242"/>
      <c r="AT212" s="236" t="s">
        <v>197</v>
      </c>
      <c r="AU212" s="236" t="s">
        <v>82</v>
      </c>
      <c r="AV212" s="13" t="s">
        <v>195</v>
      </c>
      <c r="AW212" s="13" t="s">
        <v>35</v>
      </c>
      <c r="AX212" s="13" t="s">
        <v>80</v>
      </c>
      <c r="AY212" s="236" t="s">
        <v>132</v>
      </c>
    </row>
    <row r="213" s="10" customFormat="1" ht="29.88" customHeight="1">
      <c r="B213" s="188"/>
      <c r="D213" s="189" t="s">
        <v>71</v>
      </c>
      <c r="E213" s="199" t="s">
        <v>131</v>
      </c>
      <c r="F213" s="199" t="s">
        <v>350</v>
      </c>
      <c r="I213" s="191"/>
      <c r="J213" s="200">
        <f>BK213</f>
        <v>0</v>
      </c>
      <c r="L213" s="188"/>
      <c r="M213" s="193"/>
      <c r="N213" s="194"/>
      <c r="O213" s="194"/>
      <c r="P213" s="195">
        <f>SUM(P214:P225)</f>
        <v>0</v>
      </c>
      <c r="Q213" s="194"/>
      <c r="R213" s="195">
        <f>SUM(R214:R225)</f>
        <v>23.789745700000001</v>
      </c>
      <c r="S213" s="194"/>
      <c r="T213" s="196">
        <f>SUM(T214:T225)</f>
        <v>0</v>
      </c>
      <c r="AR213" s="189" t="s">
        <v>80</v>
      </c>
      <c r="AT213" s="197" t="s">
        <v>71</v>
      </c>
      <c r="AU213" s="197" t="s">
        <v>80</v>
      </c>
      <c r="AY213" s="189" t="s">
        <v>132</v>
      </c>
      <c r="BK213" s="198">
        <f>SUM(BK214:BK225)</f>
        <v>0</v>
      </c>
    </row>
    <row r="214" s="1" customFormat="1" ht="16.5" customHeight="1">
      <c r="B214" s="201"/>
      <c r="C214" s="202" t="s">
        <v>351</v>
      </c>
      <c r="D214" s="202" t="s">
        <v>135</v>
      </c>
      <c r="E214" s="203" t="s">
        <v>352</v>
      </c>
      <c r="F214" s="204" t="s">
        <v>353</v>
      </c>
      <c r="G214" s="205" t="s">
        <v>194</v>
      </c>
      <c r="H214" s="206">
        <v>38.554000000000002</v>
      </c>
      <c r="I214" s="207"/>
      <c r="J214" s="208">
        <f>ROUND(I214*H214,2)</f>
        <v>0</v>
      </c>
      <c r="K214" s="204" t="s">
        <v>5</v>
      </c>
      <c r="L214" s="47"/>
      <c r="M214" s="209" t="s">
        <v>5</v>
      </c>
      <c r="N214" s="210" t="s">
        <v>43</v>
      </c>
      <c r="O214" s="48"/>
      <c r="P214" s="211">
        <f>O214*H214</f>
        <v>0</v>
      </c>
      <c r="Q214" s="211">
        <v>0.27994000000000002</v>
      </c>
      <c r="R214" s="211">
        <f>Q214*H214</f>
        <v>10.792806760000001</v>
      </c>
      <c r="S214" s="211">
        <v>0</v>
      </c>
      <c r="T214" s="212">
        <f>S214*H214</f>
        <v>0</v>
      </c>
      <c r="AR214" s="25" t="s">
        <v>195</v>
      </c>
      <c r="AT214" s="25" t="s">
        <v>135</v>
      </c>
      <c r="AU214" s="25" t="s">
        <v>82</v>
      </c>
      <c r="AY214" s="25" t="s">
        <v>132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25" t="s">
        <v>80</v>
      </c>
      <c r="BK214" s="213">
        <f>ROUND(I214*H214,2)</f>
        <v>0</v>
      </c>
      <c r="BL214" s="25" t="s">
        <v>195</v>
      </c>
      <c r="BM214" s="25" t="s">
        <v>354</v>
      </c>
    </row>
    <row r="215" s="12" customFormat="1">
      <c r="B215" s="227"/>
      <c r="D215" s="220" t="s">
        <v>197</v>
      </c>
      <c r="E215" s="228" t="s">
        <v>5</v>
      </c>
      <c r="F215" s="229" t="s">
        <v>167</v>
      </c>
      <c r="H215" s="230">
        <v>38.554000000000002</v>
      </c>
      <c r="I215" s="231"/>
      <c r="L215" s="227"/>
      <c r="M215" s="232"/>
      <c r="N215" s="233"/>
      <c r="O215" s="233"/>
      <c r="P215" s="233"/>
      <c r="Q215" s="233"/>
      <c r="R215" s="233"/>
      <c r="S215" s="233"/>
      <c r="T215" s="234"/>
      <c r="AT215" s="228" t="s">
        <v>197</v>
      </c>
      <c r="AU215" s="228" t="s">
        <v>82</v>
      </c>
      <c r="AV215" s="12" t="s">
        <v>82</v>
      </c>
      <c r="AW215" s="12" t="s">
        <v>35</v>
      </c>
      <c r="AX215" s="12" t="s">
        <v>80</v>
      </c>
      <c r="AY215" s="228" t="s">
        <v>132</v>
      </c>
    </row>
    <row r="216" s="1" customFormat="1" ht="16.5" customHeight="1">
      <c r="B216" s="201"/>
      <c r="C216" s="202" t="s">
        <v>355</v>
      </c>
      <c r="D216" s="202" t="s">
        <v>135</v>
      </c>
      <c r="E216" s="203" t="s">
        <v>356</v>
      </c>
      <c r="F216" s="204" t="s">
        <v>357</v>
      </c>
      <c r="G216" s="205" t="s">
        <v>194</v>
      </c>
      <c r="H216" s="206">
        <v>38.554000000000002</v>
      </c>
      <c r="I216" s="207"/>
      <c r="J216" s="208">
        <f>ROUND(I216*H216,2)</f>
        <v>0</v>
      </c>
      <c r="K216" s="204" t="s">
        <v>5</v>
      </c>
      <c r="L216" s="47"/>
      <c r="M216" s="209" t="s">
        <v>5</v>
      </c>
      <c r="N216" s="210" t="s">
        <v>43</v>
      </c>
      <c r="O216" s="48"/>
      <c r="P216" s="211">
        <f>O216*H216</f>
        <v>0</v>
      </c>
      <c r="Q216" s="211">
        <v>0.12966</v>
      </c>
      <c r="R216" s="211">
        <f>Q216*H216</f>
        <v>4.9989116400000002</v>
      </c>
      <c r="S216" s="211">
        <v>0</v>
      </c>
      <c r="T216" s="212">
        <f>S216*H216</f>
        <v>0</v>
      </c>
      <c r="AR216" s="25" t="s">
        <v>195</v>
      </c>
      <c r="AT216" s="25" t="s">
        <v>135</v>
      </c>
      <c r="AU216" s="25" t="s">
        <v>82</v>
      </c>
      <c r="AY216" s="25" t="s">
        <v>132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25" t="s">
        <v>80</v>
      </c>
      <c r="BK216" s="213">
        <f>ROUND(I216*H216,2)</f>
        <v>0</v>
      </c>
      <c r="BL216" s="25" t="s">
        <v>195</v>
      </c>
      <c r="BM216" s="25" t="s">
        <v>358</v>
      </c>
    </row>
    <row r="217" s="12" customFormat="1">
      <c r="B217" s="227"/>
      <c r="D217" s="220" t="s">
        <v>197</v>
      </c>
      <c r="E217" s="228" t="s">
        <v>5</v>
      </c>
      <c r="F217" s="229" t="s">
        <v>167</v>
      </c>
      <c r="H217" s="230">
        <v>38.554000000000002</v>
      </c>
      <c r="I217" s="231"/>
      <c r="L217" s="227"/>
      <c r="M217" s="232"/>
      <c r="N217" s="233"/>
      <c r="O217" s="233"/>
      <c r="P217" s="233"/>
      <c r="Q217" s="233"/>
      <c r="R217" s="233"/>
      <c r="S217" s="233"/>
      <c r="T217" s="234"/>
      <c r="AT217" s="228" t="s">
        <v>197</v>
      </c>
      <c r="AU217" s="228" t="s">
        <v>82</v>
      </c>
      <c r="AV217" s="12" t="s">
        <v>82</v>
      </c>
      <c r="AW217" s="12" t="s">
        <v>35</v>
      </c>
      <c r="AX217" s="12" t="s">
        <v>80</v>
      </c>
      <c r="AY217" s="228" t="s">
        <v>132</v>
      </c>
    </row>
    <row r="218" s="1" customFormat="1" ht="16.5" customHeight="1">
      <c r="B218" s="201"/>
      <c r="C218" s="202" t="s">
        <v>359</v>
      </c>
      <c r="D218" s="202" t="s">
        <v>135</v>
      </c>
      <c r="E218" s="203" t="s">
        <v>360</v>
      </c>
      <c r="F218" s="204" t="s">
        <v>361</v>
      </c>
      <c r="G218" s="205" t="s">
        <v>194</v>
      </c>
      <c r="H218" s="206">
        <v>38.554000000000002</v>
      </c>
      <c r="I218" s="207"/>
      <c r="J218" s="208">
        <f>ROUND(I218*H218,2)</f>
        <v>0</v>
      </c>
      <c r="K218" s="204" t="s">
        <v>5</v>
      </c>
      <c r="L218" s="47"/>
      <c r="M218" s="209" t="s">
        <v>5</v>
      </c>
      <c r="N218" s="210" t="s">
        <v>43</v>
      </c>
      <c r="O218" s="48"/>
      <c r="P218" s="211">
        <f>O218*H218</f>
        <v>0</v>
      </c>
      <c r="Q218" s="211">
        <v>0.20745</v>
      </c>
      <c r="R218" s="211">
        <f>Q218*H218</f>
        <v>7.9980273000000004</v>
      </c>
      <c r="S218" s="211">
        <v>0</v>
      </c>
      <c r="T218" s="212">
        <f>S218*H218</f>
        <v>0</v>
      </c>
      <c r="AR218" s="25" t="s">
        <v>195</v>
      </c>
      <c r="AT218" s="25" t="s">
        <v>135</v>
      </c>
      <c r="AU218" s="25" t="s">
        <v>82</v>
      </c>
      <c r="AY218" s="25" t="s">
        <v>132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25" t="s">
        <v>80</v>
      </c>
      <c r="BK218" s="213">
        <f>ROUND(I218*H218,2)</f>
        <v>0</v>
      </c>
      <c r="BL218" s="25" t="s">
        <v>195</v>
      </c>
      <c r="BM218" s="25" t="s">
        <v>362</v>
      </c>
    </row>
    <row r="219" s="11" customFormat="1">
      <c r="B219" s="219"/>
      <c r="D219" s="220" t="s">
        <v>197</v>
      </c>
      <c r="E219" s="221" t="s">
        <v>5</v>
      </c>
      <c r="F219" s="222" t="s">
        <v>363</v>
      </c>
      <c r="H219" s="221" t="s">
        <v>5</v>
      </c>
      <c r="I219" s="223"/>
      <c r="L219" s="219"/>
      <c r="M219" s="224"/>
      <c r="N219" s="225"/>
      <c r="O219" s="225"/>
      <c r="P219" s="225"/>
      <c r="Q219" s="225"/>
      <c r="R219" s="225"/>
      <c r="S219" s="225"/>
      <c r="T219" s="226"/>
      <c r="AT219" s="221" t="s">
        <v>197</v>
      </c>
      <c r="AU219" s="221" t="s">
        <v>82</v>
      </c>
      <c r="AV219" s="11" t="s">
        <v>80</v>
      </c>
      <c r="AW219" s="11" t="s">
        <v>35</v>
      </c>
      <c r="AX219" s="11" t="s">
        <v>72</v>
      </c>
      <c r="AY219" s="221" t="s">
        <v>132</v>
      </c>
    </row>
    <row r="220" s="12" customFormat="1">
      <c r="B220" s="227"/>
      <c r="D220" s="220" t="s">
        <v>197</v>
      </c>
      <c r="E220" s="228" t="s">
        <v>5</v>
      </c>
      <c r="F220" s="229" t="s">
        <v>364</v>
      </c>
      <c r="H220" s="230">
        <v>47.725000000000001</v>
      </c>
      <c r="I220" s="231"/>
      <c r="L220" s="227"/>
      <c r="M220" s="232"/>
      <c r="N220" s="233"/>
      <c r="O220" s="233"/>
      <c r="P220" s="233"/>
      <c r="Q220" s="233"/>
      <c r="R220" s="233"/>
      <c r="S220" s="233"/>
      <c r="T220" s="234"/>
      <c r="AT220" s="228" t="s">
        <v>197</v>
      </c>
      <c r="AU220" s="228" t="s">
        <v>82</v>
      </c>
      <c r="AV220" s="12" t="s">
        <v>82</v>
      </c>
      <c r="AW220" s="12" t="s">
        <v>35</v>
      </c>
      <c r="AX220" s="12" t="s">
        <v>72</v>
      </c>
      <c r="AY220" s="228" t="s">
        <v>132</v>
      </c>
    </row>
    <row r="221" s="11" customFormat="1">
      <c r="B221" s="219"/>
      <c r="D221" s="220" t="s">
        <v>197</v>
      </c>
      <c r="E221" s="221" t="s">
        <v>5</v>
      </c>
      <c r="F221" s="222" t="s">
        <v>365</v>
      </c>
      <c r="H221" s="221" t="s">
        <v>5</v>
      </c>
      <c r="I221" s="223"/>
      <c r="L221" s="219"/>
      <c r="M221" s="224"/>
      <c r="N221" s="225"/>
      <c r="O221" s="225"/>
      <c r="P221" s="225"/>
      <c r="Q221" s="225"/>
      <c r="R221" s="225"/>
      <c r="S221" s="225"/>
      <c r="T221" s="226"/>
      <c r="AT221" s="221" t="s">
        <v>197</v>
      </c>
      <c r="AU221" s="221" t="s">
        <v>82</v>
      </c>
      <c r="AV221" s="11" t="s">
        <v>80</v>
      </c>
      <c r="AW221" s="11" t="s">
        <v>35</v>
      </c>
      <c r="AX221" s="11" t="s">
        <v>72</v>
      </c>
      <c r="AY221" s="221" t="s">
        <v>132</v>
      </c>
    </row>
    <row r="222" s="12" customFormat="1">
      <c r="B222" s="227"/>
      <c r="D222" s="220" t="s">
        <v>197</v>
      </c>
      <c r="E222" s="228" t="s">
        <v>5</v>
      </c>
      <c r="F222" s="229" t="s">
        <v>366</v>
      </c>
      <c r="H222" s="230">
        <v>-14.199999999999999</v>
      </c>
      <c r="I222" s="231"/>
      <c r="L222" s="227"/>
      <c r="M222" s="232"/>
      <c r="N222" s="233"/>
      <c r="O222" s="233"/>
      <c r="P222" s="233"/>
      <c r="Q222" s="233"/>
      <c r="R222" s="233"/>
      <c r="S222" s="233"/>
      <c r="T222" s="234"/>
      <c r="AT222" s="228" t="s">
        <v>197</v>
      </c>
      <c r="AU222" s="228" t="s">
        <v>82</v>
      </c>
      <c r="AV222" s="12" t="s">
        <v>82</v>
      </c>
      <c r="AW222" s="12" t="s">
        <v>35</v>
      </c>
      <c r="AX222" s="12" t="s">
        <v>72</v>
      </c>
      <c r="AY222" s="228" t="s">
        <v>132</v>
      </c>
    </row>
    <row r="223" s="14" customFormat="1">
      <c r="B223" s="243"/>
      <c r="D223" s="220" t="s">
        <v>197</v>
      </c>
      <c r="E223" s="244" t="s">
        <v>5</v>
      </c>
      <c r="F223" s="245" t="s">
        <v>225</v>
      </c>
      <c r="H223" s="246">
        <v>33.524999999999999</v>
      </c>
      <c r="I223" s="247"/>
      <c r="L223" s="243"/>
      <c r="M223" s="248"/>
      <c r="N223" s="249"/>
      <c r="O223" s="249"/>
      <c r="P223" s="249"/>
      <c r="Q223" s="249"/>
      <c r="R223" s="249"/>
      <c r="S223" s="249"/>
      <c r="T223" s="250"/>
      <c r="AT223" s="244" t="s">
        <v>197</v>
      </c>
      <c r="AU223" s="244" t="s">
        <v>82</v>
      </c>
      <c r="AV223" s="14" t="s">
        <v>213</v>
      </c>
      <c r="AW223" s="14" t="s">
        <v>35</v>
      </c>
      <c r="AX223" s="14" t="s">
        <v>72</v>
      </c>
      <c r="AY223" s="244" t="s">
        <v>132</v>
      </c>
    </row>
    <row r="224" s="12" customFormat="1">
      <c r="B224" s="227"/>
      <c r="D224" s="220" t="s">
        <v>197</v>
      </c>
      <c r="E224" s="228" t="s">
        <v>5</v>
      </c>
      <c r="F224" s="229" t="s">
        <v>367</v>
      </c>
      <c r="H224" s="230">
        <v>5.0289999999999999</v>
      </c>
      <c r="I224" s="231"/>
      <c r="L224" s="227"/>
      <c r="M224" s="232"/>
      <c r="N224" s="233"/>
      <c r="O224" s="233"/>
      <c r="P224" s="233"/>
      <c r="Q224" s="233"/>
      <c r="R224" s="233"/>
      <c r="S224" s="233"/>
      <c r="T224" s="234"/>
      <c r="AT224" s="228" t="s">
        <v>197</v>
      </c>
      <c r="AU224" s="228" t="s">
        <v>82</v>
      </c>
      <c r="AV224" s="12" t="s">
        <v>82</v>
      </c>
      <c r="AW224" s="12" t="s">
        <v>35</v>
      </c>
      <c r="AX224" s="12" t="s">
        <v>72</v>
      </c>
      <c r="AY224" s="228" t="s">
        <v>132</v>
      </c>
    </row>
    <row r="225" s="13" customFormat="1">
      <c r="B225" s="235"/>
      <c r="D225" s="220" t="s">
        <v>197</v>
      </c>
      <c r="E225" s="236" t="s">
        <v>167</v>
      </c>
      <c r="F225" s="237" t="s">
        <v>209</v>
      </c>
      <c r="H225" s="238">
        <v>38.554000000000002</v>
      </c>
      <c r="I225" s="239"/>
      <c r="L225" s="235"/>
      <c r="M225" s="240"/>
      <c r="N225" s="241"/>
      <c r="O225" s="241"/>
      <c r="P225" s="241"/>
      <c r="Q225" s="241"/>
      <c r="R225" s="241"/>
      <c r="S225" s="241"/>
      <c r="T225" s="242"/>
      <c r="AT225" s="236" t="s">
        <v>197</v>
      </c>
      <c r="AU225" s="236" t="s">
        <v>82</v>
      </c>
      <c r="AV225" s="13" t="s">
        <v>195</v>
      </c>
      <c r="AW225" s="13" t="s">
        <v>35</v>
      </c>
      <c r="AX225" s="13" t="s">
        <v>80</v>
      </c>
      <c r="AY225" s="236" t="s">
        <v>132</v>
      </c>
    </row>
    <row r="226" s="10" customFormat="1" ht="29.88" customHeight="1">
      <c r="B226" s="188"/>
      <c r="D226" s="189" t="s">
        <v>71</v>
      </c>
      <c r="E226" s="199" t="s">
        <v>237</v>
      </c>
      <c r="F226" s="199" t="s">
        <v>368</v>
      </c>
      <c r="I226" s="191"/>
      <c r="J226" s="200">
        <f>BK226</f>
        <v>0</v>
      </c>
      <c r="L226" s="188"/>
      <c r="M226" s="193"/>
      <c r="N226" s="194"/>
      <c r="O226" s="194"/>
      <c r="P226" s="195">
        <f>SUM(P227:P253)</f>
        <v>0</v>
      </c>
      <c r="Q226" s="194"/>
      <c r="R226" s="195">
        <f>SUM(R227:R253)</f>
        <v>5.5706223999999995</v>
      </c>
      <c r="S226" s="194"/>
      <c r="T226" s="196">
        <f>SUM(T227:T253)</f>
        <v>0</v>
      </c>
      <c r="AR226" s="189" t="s">
        <v>80</v>
      </c>
      <c r="AT226" s="197" t="s">
        <v>71</v>
      </c>
      <c r="AU226" s="197" t="s">
        <v>80</v>
      </c>
      <c r="AY226" s="189" t="s">
        <v>132</v>
      </c>
      <c r="BK226" s="198">
        <f>SUM(BK227:BK253)</f>
        <v>0</v>
      </c>
    </row>
    <row r="227" s="1" customFormat="1" ht="16.5" customHeight="1">
      <c r="B227" s="201"/>
      <c r="C227" s="202" t="s">
        <v>369</v>
      </c>
      <c r="D227" s="202" t="s">
        <v>135</v>
      </c>
      <c r="E227" s="203" t="s">
        <v>370</v>
      </c>
      <c r="F227" s="204" t="s">
        <v>371</v>
      </c>
      <c r="G227" s="205" t="s">
        <v>194</v>
      </c>
      <c r="H227" s="206">
        <v>129.27500000000001</v>
      </c>
      <c r="I227" s="207"/>
      <c r="J227" s="208">
        <f>ROUND(I227*H227,2)</f>
        <v>0</v>
      </c>
      <c r="K227" s="204" t="s">
        <v>139</v>
      </c>
      <c r="L227" s="47"/>
      <c r="M227" s="209" t="s">
        <v>5</v>
      </c>
      <c r="N227" s="210" t="s">
        <v>43</v>
      </c>
      <c r="O227" s="48"/>
      <c r="P227" s="211">
        <f>O227*H227</f>
        <v>0</v>
      </c>
      <c r="Q227" s="211">
        <v>0.018380000000000001</v>
      </c>
      <c r="R227" s="211">
        <f>Q227*H227</f>
        <v>2.3760745000000001</v>
      </c>
      <c r="S227" s="211">
        <v>0</v>
      </c>
      <c r="T227" s="212">
        <f>S227*H227</f>
        <v>0</v>
      </c>
      <c r="AR227" s="25" t="s">
        <v>195</v>
      </c>
      <c r="AT227" s="25" t="s">
        <v>135</v>
      </c>
      <c r="AU227" s="25" t="s">
        <v>82</v>
      </c>
      <c r="AY227" s="25" t="s">
        <v>132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25" t="s">
        <v>80</v>
      </c>
      <c r="BK227" s="213">
        <f>ROUND(I227*H227,2)</f>
        <v>0</v>
      </c>
      <c r="BL227" s="25" t="s">
        <v>195</v>
      </c>
      <c r="BM227" s="25" t="s">
        <v>372</v>
      </c>
    </row>
    <row r="228" s="12" customFormat="1">
      <c r="B228" s="227"/>
      <c r="D228" s="220" t="s">
        <v>197</v>
      </c>
      <c r="E228" s="228" t="s">
        <v>5</v>
      </c>
      <c r="F228" s="229" t="s">
        <v>373</v>
      </c>
      <c r="H228" s="230">
        <v>95.778000000000006</v>
      </c>
      <c r="I228" s="231"/>
      <c r="L228" s="227"/>
      <c r="M228" s="232"/>
      <c r="N228" s="233"/>
      <c r="O228" s="233"/>
      <c r="P228" s="233"/>
      <c r="Q228" s="233"/>
      <c r="R228" s="233"/>
      <c r="S228" s="233"/>
      <c r="T228" s="234"/>
      <c r="AT228" s="228" t="s">
        <v>197</v>
      </c>
      <c r="AU228" s="228" t="s">
        <v>82</v>
      </c>
      <c r="AV228" s="12" t="s">
        <v>82</v>
      </c>
      <c r="AW228" s="12" t="s">
        <v>35</v>
      </c>
      <c r="AX228" s="12" t="s">
        <v>72</v>
      </c>
      <c r="AY228" s="228" t="s">
        <v>132</v>
      </c>
    </row>
    <row r="229" s="12" customFormat="1">
      <c r="B229" s="227"/>
      <c r="D229" s="220" t="s">
        <v>197</v>
      </c>
      <c r="E229" s="228" t="s">
        <v>5</v>
      </c>
      <c r="F229" s="229" t="s">
        <v>374</v>
      </c>
      <c r="H229" s="230">
        <v>-25.440000000000001</v>
      </c>
      <c r="I229" s="231"/>
      <c r="L229" s="227"/>
      <c r="M229" s="232"/>
      <c r="N229" s="233"/>
      <c r="O229" s="233"/>
      <c r="P229" s="233"/>
      <c r="Q229" s="233"/>
      <c r="R229" s="233"/>
      <c r="S229" s="233"/>
      <c r="T229" s="234"/>
      <c r="AT229" s="228" t="s">
        <v>197</v>
      </c>
      <c r="AU229" s="228" t="s">
        <v>82</v>
      </c>
      <c r="AV229" s="12" t="s">
        <v>82</v>
      </c>
      <c r="AW229" s="12" t="s">
        <v>35</v>
      </c>
      <c r="AX229" s="12" t="s">
        <v>72</v>
      </c>
      <c r="AY229" s="228" t="s">
        <v>132</v>
      </c>
    </row>
    <row r="230" s="12" customFormat="1">
      <c r="B230" s="227"/>
      <c r="D230" s="220" t="s">
        <v>197</v>
      </c>
      <c r="E230" s="228" t="s">
        <v>5</v>
      </c>
      <c r="F230" s="229" t="s">
        <v>375</v>
      </c>
      <c r="H230" s="230">
        <v>2.0720000000000001</v>
      </c>
      <c r="I230" s="231"/>
      <c r="L230" s="227"/>
      <c r="M230" s="232"/>
      <c r="N230" s="233"/>
      <c r="O230" s="233"/>
      <c r="P230" s="233"/>
      <c r="Q230" s="233"/>
      <c r="R230" s="233"/>
      <c r="S230" s="233"/>
      <c r="T230" s="234"/>
      <c r="AT230" s="228" t="s">
        <v>197</v>
      </c>
      <c r="AU230" s="228" t="s">
        <v>82</v>
      </c>
      <c r="AV230" s="12" t="s">
        <v>82</v>
      </c>
      <c r="AW230" s="12" t="s">
        <v>35</v>
      </c>
      <c r="AX230" s="12" t="s">
        <v>72</v>
      </c>
      <c r="AY230" s="228" t="s">
        <v>132</v>
      </c>
    </row>
    <row r="231" s="12" customFormat="1">
      <c r="B231" s="227"/>
      <c r="D231" s="220" t="s">
        <v>197</v>
      </c>
      <c r="E231" s="228" t="s">
        <v>5</v>
      </c>
      <c r="F231" s="229" t="s">
        <v>376</v>
      </c>
      <c r="H231" s="230">
        <v>68.238</v>
      </c>
      <c r="I231" s="231"/>
      <c r="L231" s="227"/>
      <c r="M231" s="232"/>
      <c r="N231" s="233"/>
      <c r="O231" s="233"/>
      <c r="P231" s="233"/>
      <c r="Q231" s="233"/>
      <c r="R231" s="233"/>
      <c r="S231" s="233"/>
      <c r="T231" s="234"/>
      <c r="AT231" s="228" t="s">
        <v>197</v>
      </c>
      <c r="AU231" s="228" t="s">
        <v>82</v>
      </c>
      <c r="AV231" s="12" t="s">
        <v>82</v>
      </c>
      <c r="AW231" s="12" t="s">
        <v>35</v>
      </c>
      <c r="AX231" s="12" t="s">
        <v>72</v>
      </c>
      <c r="AY231" s="228" t="s">
        <v>132</v>
      </c>
    </row>
    <row r="232" s="12" customFormat="1">
      <c r="B232" s="227"/>
      <c r="D232" s="220" t="s">
        <v>197</v>
      </c>
      <c r="E232" s="228" t="s">
        <v>5</v>
      </c>
      <c r="F232" s="229" t="s">
        <v>377</v>
      </c>
      <c r="H232" s="230">
        <v>-12.720000000000001</v>
      </c>
      <c r="I232" s="231"/>
      <c r="L232" s="227"/>
      <c r="M232" s="232"/>
      <c r="N232" s="233"/>
      <c r="O232" s="233"/>
      <c r="P232" s="233"/>
      <c r="Q232" s="233"/>
      <c r="R232" s="233"/>
      <c r="S232" s="233"/>
      <c r="T232" s="234"/>
      <c r="AT232" s="228" t="s">
        <v>197</v>
      </c>
      <c r="AU232" s="228" t="s">
        <v>82</v>
      </c>
      <c r="AV232" s="12" t="s">
        <v>82</v>
      </c>
      <c r="AW232" s="12" t="s">
        <v>35</v>
      </c>
      <c r="AX232" s="12" t="s">
        <v>72</v>
      </c>
      <c r="AY232" s="228" t="s">
        <v>132</v>
      </c>
    </row>
    <row r="233" s="12" customFormat="1">
      <c r="B233" s="227"/>
      <c r="D233" s="220" t="s">
        <v>197</v>
      </c>
      <c r="E233" s="228" t="s">
        <v>5</v>
      </c>
      <c r="F233" s="229" t="s">
        <v>378</v>
      </c>
      <c r="H233" s="230">
        <v>1.347</v>
      </c>
      <c r="I233" s="231"/>
      <c r="L233" s="227"/>
      <c r="M233" s="232"/>
      <c r="N233" s="233"/>
      <c r="O233" s="233"/>
      <c r="P233" s="233"/>
      <c r="Q233" s="233"/>
      <c r="R233" s="233"/>
      <c r="S233" s="233"/>
      <c r="T233" s="234"/>
      <c r="AT233" s="228" t="s">
        <v>197</v>
      </c>
      <c r="AU233" s="228" t="s">
        <v>82</v>
      </c>
      <c r="AV233" s="12" t="s">
        <v>82</v>
      </c>
      <c r="AW233" s="12" t="s">
        <v>35</v>
      </c>
      <c r="AX233" s="12" t="s">
        <v>72</v>
      </c>
      <c r="AY233" s="228" t="s">
        <v>132</v>
      </c>
    </row>
    <row r="234" s="13" customFormat="1">
      <c r="B234" s="235"/>
      <c r="D234" s="220" t="s">
        <v>197</v>
      </c>
      <c r="E234" s="236" t="s">
        <v>163</v>
      </c>
      <c r="F234" s="237" t="s">
        <v>209</v>
      </c>
      <c r="H234" s="238">
        <v>129.27500000000001</v>
      </c>
      <c r="I234" s="239"/>
      <c r="L234" s="235"/>
      <c r="M234" s="240"/>
      <c r="N234" s="241"/>
      <c r="O234" s="241"/>
      <c r="P234" s="241"/>
      <c r="Q234" s="241"/>
      <c r="R234" s="241"/>
      <c r="S234" s="241"/>
      <c r="T234" s="242"/>
      <c r="AT234" s="236" t="s">
        <v>197</v>
      </c>
      <c r="AU234" s="236" t="s">
        <v>82</v>
      </c>
      <c r="AV234" s="13" t="s">
        <v>195</v>
      </c>
      <c r="AW234" s="13" t="s">
        <v>35</v>
      </c>
      <c r="AX234" s="13" t="s">
        <v>80</v>
      </c>
      <c r="AY234" s="236" t="s">
        <v>132</v>
      </c>
    </row>
    <row r="235" s="1" customFormat="1" ht="16.5" customHeight="1">
      <c r="B235" s="201"/>
      <c r="C235" s="202" t="s">
        <v>379</v>
      </c>
      <c r="D235" s="202" t="s">
        <v>135</v>
      </c>
      <c r="E235" s="203" t="s">
        <v>380</v>
      </c>
      <c r="F235" s="204" t="s">
        <v>381</v>
      </c>
      <c r="G235" s="205" t="s">
        <v>194</v>
      </c>
      <c r="H235" s="206">
        <v>166.91999999999999</v>
      </c>
      <c r="I235" s="207"/>
      <c r="J235" s="208">
        <f>ROUND(I235*H235,2)</f>
        <v>0</v>
      </c>
      <c r="K235" s="204" t="s">
        <v>139</v>
      </c>
      <c r="L235" s="47"/>
      <c r="M235" s="209" t="s">
        <v>5</v>
      </c>
      <c r="N235" s="210" t="s">
        <v>43</v>
      </c>
      <c r="O235" s="48"/>
      <c r="P235" s="211">
        <f>O235*H235</f>
        <v>0</v>
      </c>
      <c r="Q235" s="211">
        <v>0.0073499999999999998</v>
      </c>
      <c r="R235" s="211">
        <f>Q235*H235</f>
        <v>1.2268619999999999</v>
      </c>
      <c r="S235" s="211">
        <v>0</v>
      </c>
      <c r="T235" s="212">
        <f>S235*H235</f>
        <v>0</v>
      </c>
      <c r="AR235" s="25" t="s">
        <v>195</v>
      </c>
      <c r="AT235" s="25" t="s">
        <v>135</v>
      </c>
      <c r="AU235" s="25" t="s">
        <v>82</v>
      </c>
      <c r="AY235" s="25" t="s">
        <v>132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25" t="s">
        <v>80</v>
      </c>
      <c r="BK235" s="213">
        <f>ROUND(I235*H235,2)</f>
        <v>0</v>
      </c>
      <c r="BL235" s="25" t="s">
        <v>195</v>
      </c>
      <c r="BM235" s="25" t="s">
        <v>382</v>
      </c>
    </row>
    <row r="236" s="12" customFormat="1">
      <c r="B236" s="227"/>
      <c r="D236" s="220" t="s">
        <v>197</v>
      </c>
      <c r="E236" s="228" t="s">
        <v>5</v>
      </c>
      <c r="F236" s="229" t="s">
        <v>146</v>
      </c>
      <c r="H236" s="230">
        <v>166.91999999999999</v>
      </c>
      <c r="I236" s="231"/>
      <c r="L236" s="227"/>
      <c r="M236" s="232"/>
      <c r="N236" s="233"/>
      <c r="O236" s="233"/>
      <c r="P236" s="233"/>
      <c r="Q236" s="233"/>
      <c r="R236" s="233"/>
      <c r="S236" s="233"/>
      <c r="T236" s="234"/>
      <c r="AT236" s="228" t="s">
        <v>197</v>
      </c>
      <c r="AU236" s="228" t="s">
        <v>82</v>
      </c>
      <c r="AV236" s="12" t="s">
        <v>82</v>
      </c>
      <c r="AW236" s="12" t="s">
        <v>35</v>
      </c>
      <c r="AX236" s="12" t="s">
        <v>80</v>
      </c>
      <c r="AY236" s="228" t="s">
        <v>132</v>
      </c>
    </row>
    <row r="237" s="1" customFormat="1" ht="25.5" customHeight="1">
      <c r="B237" s="201"/>
      <c r="C237" s="202" t="s">
        <v>383</v>
      </c>
      <c r="D237" s="202" t="s">
        <v>135</v>
      </c>
      <c r="E237" s="203" t="s">
        <v>384</v>
      </c>
      <c r="F237" s="204" t="s">
        <v>385</v>
      </c>
      <c r="G237" s="205" t="s">
        <v>194</v>
      </c>
      <c r="H237" s="206">
        <v>166.91999999999999</v>
      </c>
      <c r="I237" s="207"/>
      <c r="J237" s="208">
        <f>ROUND(I237*H237,2)</f>
        <v>0</v>
      </c>
      <c r="K237" s="204" t="s">
        <v>139</v>
      </c>
      <c r="L237" s="47"/>
      <c r="M237" s="209" t="s">
        <v>5</v>
      </c>
      <c r="N237" s="210" t="s">
        <v>43</v>
      </c>
      <c r="O237" s="48"/>
      <c r="P237" s="211">
        <f>O237*H237</f>
        <v>0</v>
      </c>
      <c r="Q237" s="211">
        <v>0.0048900000000000002</v>
      </c>
      <c r="R237" s="211">
        <f>Q237*H237</f>
        <v>0.81623879999999993</v>
      </c>
      <c r="S237" s="211">
        <v>0</v>
      </c>
      <c r="T237" s="212">
        <f>S237*H237</f>
        <v>0</v>
      </c>
      <c r="AR237" s="25" t="s">
        <v>195</v>
      </c>
      <c r="AT237" s="25" t="s">
        <v>135</v>
      </c>
      <c r="AU237" s="25" t="s">
        <v>82</v>
      </c>
      <c r="AY237" s="25" t="s">
        <v>132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25" t="s">
        <v>80</v>
      </c>
      <c r="BK237" s="213">
        <f>ROUND(I237*H237,2)</f>
        <v>0</v>
      </c>
      <c r="BL237" s="25" t="s">
        <v>195</v>
      </c>
      <c r="BM237" s="25" t="s">
        <v>386</v>
      </c>
    </row>
    <row r="238" s="12" customFormat="1">
      <c r="B238" s="227"/>
      <c r="D238" s="220" t="s">
        <v>197</v>
      </c>
      <c r="E238" s="228" t="s">
        <v>5</v>
      </c>
      <c r="F238" s="229" t="s">
        <v>146</v>
      </c>
      <c r="H238" s="230">
        <v>166.91999999999999</v>
      </c>
      <c r="I238" s="231"/>
      <c r="L238" s="227"/>
      <c r="M238" s="232"/>
      <c r="N238" s="233"/>
      <c r="O238" s="233"/>
      <c r="P238" s="233"/>
      <c r="Q238" s="233"/>
      <c r="R238" s="233"/>
      <c r="S238" s="233"/>
      <c r="T238" s="234"/>
      <c r="AT238" s="228" t="s">
        <v>197</v>
      </c>
      <c r="AU238" s="228" t="s">
        <v>82</v>
      </c>
      <c r="AV238" s="12" t="s">
        <v>82</v>
      </c>
      <c r="AW238" s="12" t="s">
        <v>35</v>
      </c>
      <c r="AX238" s="12" t="s">
        <v>80</v>
      </c>
      <c r="AY238" s="228" t="s">
        <v>132</v>
      </c>
    </row>
    <row r="239" s="1" customFormat="1" ht="16.5" customHeight="1">
      <c r="B239" s="201"/>
      <c r="C239" s="202" t="s">
        <v>387</v>
      </c>
      <c r="D239" s="202" t="s">
        <v>135</v>
      </c>
      <c r="E239" s="203" t="s">
        <v>388</v>
      </c>
      <c r="F239" s="204" t="s">
        <v>389</v>
      </c>
      <c r="G239" s="205" t="s">
        <v>194</v>
      </c>
      <c r="H239" s="206">
        <v>26.145</v>
      </c>
      <c r="I239" s="207"/>
      <c r="J239" s="208">
        <f>ROUND(I239*H239,2)</f>
        <v>0</v>
      </c>
      <c r="K239" s="204" t="s">
        <v>139</v>
      </c>
      <c r="L239" s="47"/>
      <c r="M239" s="209" t="s">
        <v>5</v>
      </c>
      <c r="N239" s="210" t="s">
        <v>43</v>
      </c>
      <c r="O239" s="48"/>
      <c r="P239" s="211">
        <f>O239*H239</f>
        <v>0</v>
      </c>
      <c r="Q239" s="211">
        <v>0.023099999999999999</v>
      </c>
      <c r="R239" s="211">
        <f>Q239*H239</f>
        <v>0.60394949999999992</v>
      </c>
      <c r="S239" s="211">
        <v>0</v>
      </c>
      <c r="T239" s="212">
        <f>S239*H239</f>
        <v>0</v>
      </c>
      <c r="AR239" s="25" t="s">
        <v>195</v>
      </c>
      <c r="AT239" s="25" t="s">
        <v>135</v>
      </c>
      <c r="AU239" s="25" t="s">
        <v>82</v>
      </c>
      <c r="AY239" s="25" t="s">
        <v>132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25" t="s">
        <v>80</v>
      </c>
      <c r="BK239" s="213">
        <f>ROUND(I239*H239,2)</f>
        <v>0</v>
      </c>
      <c r="BL239" s="25" t="s">
        <v>195</v>
      </c>
      <c r="BM239" s="25" t="s">
        <v>390</v>
      </c>
    </row>
    <row r="240" s="11" customFormat="1">
      <c r="B240" s="219"/>
      <c r="D240" s="220" t="s">
        <v>197</v>
      </c>
      <c r="E240" s="221" t="s">
        <v>5</v>
      </c>
      <c r="F240" s="222" t="s">
        <v>391</v>
      </c>
      <c r="H240" s="221" t="s">
        <v>5</v>
      </c>
      <c r="I240" s="223"/>
      <c r="L240" s="219"/>
      <c r="M240" s="224"/>
      <c r="N240" s="225"/>
      <c r="O240" s="225"/>
      <c r="P240" s="225"/>
      <c r="Q240" s="225"/>
      <c r="R240" s="225"/>
      <c r="S240" s="225"/>
      <c r="T240" s="226"/>
      <c r="AT240" s="221" t="s">
        <v>197</v>
      </c>
      <c r="AU240" s="221" t="s">
        <v>82</v>
      </c>
      <c r="AV240" s="11" t="s">
        <v>80</v>
      </c>
      <c r="AW240" s="11" t="s">
        <v>35</v>
      </c>
      <c r="AX240" s="11" t="s">
        <v>72</v>
      </c>
      <c r="AY240" s="221" t="s">
        <v>132</v>
      </c>
    </row>
    <row r="241" s="12" customFormat="1">
      <c r="B241" s="227"/>
      <c r="D241" s="220" t="s">
        <v>197</v>
      </c>
      <c r="E241" s="228" t="s">
        <v>5</v>
      </c>
      <c r="F241" s="229" t="s">
        <v>161</v>
      </c>
      <c r="H241" s="230">
        <v>26.145</v>
      </c>
      <c r="I241" s="231"/>
      <c r="L241" s="227"/>
      <c r="M241" s="232"/>
      <c r="N241" s="233"/>
      <c r="O241" s="233"/>
      <c r="P241" s="233"/>
      <c r="Q241" s="233"/>
      <c r="R241" s="233"/>
      <c r="S241" s="233"/>
      <c r="T241" s="234"/>
      <c r="AT241" s="228" t="s">
        <v>197</v>
      </c>
      <c r="AU241" s="228" t="s">
        <v>82</v>
      </c>
      <c r="AV241" s="12" t="s">
        <v>82</v>
      </c>
      <c r="AW241" s="12" t="s">
        <v>35</v>
      </c>
      <c r="AX241" s="12" t="s">
        <v>80</v>
      </c>
      <c r="AY241" s="228" t="s">
        <v>132</v>
      </c>
    </row>
    <row r="242" s="1" customFormat="1" ht="25.5" customHeight="1">
      <c r="B242" s="201"/>
      <c r="C242" s="202" t="s">
        <v>392</v>
      </c>
      <c r="D242" s="202" t="s">
        <v>135</v>
      </c>
      <c r="E242" s="203" t="s">
        <v>393</v>
      </c>
      <c r="F242" s="204" t="s">
        <v>394</v>
      </c>
      <c r="G242" s="205" t="s">
        <v>194</v>
      </c>
      <c r="H242" s="206">
        <v>166.91999999999999</v>
      </c>
      <c r="I242" s="207"/>
      <c r="J242" s="208">
        <f>ROUND(I242*H242,2)</f>
        <v>0</v>
      </c>
      <c r="K242" s="204" t="s">
        <v>139</v>
      </c>
      <c r="L242" s="47"/>
      <c r="M242" s="209" t="s">
        <v>5</v>
      </c>
      <c r="N242" s="210" t="s">
        <v>43</v>
      </c>
      <c r="O242" s="48"/>
      <c r="P242" s="211">
        <f>O242*H242</f>
        <v>0</v>
      </c>
      <c r="Q242" s="211">
        <v>0.0032799999999999999</v>
      </c>
      <c r="R242" s="211">
        <f>Q242*H242</f>
        <v>0.54749759999999992</v>
      </c>
      <c r="S242" s="211">
        <v>0</v>
      </c>
      <c r="T242" s="212">
        <f>S242*H242</f>
        <v>0</v>
      </c>
      <c r="AR242" s="25" t="s">
        <v>195</v>
      </c>
      <c r="AT242" s="25" t="s">
        <v>135</v>
      </c>
      <c r="AU242" s="25" t="s">
        <v>82</v>
      </c>
      <c r="AY242" s="25" t="s">
        <v>132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25" t="s">
        <v>80</v>
      </c>
      <c r="BK242" s="213">
        <f>ROUND(I242*H242,2)</f>
        <v>0</v>
      </c>
      <c r="BL242" s="25" t="s">
        <v>195</v>
      </c>
      <c r="BM242" s="25" t="s">
        <v>395</v>
      </c>
    </row>
    <row r="243" s="11" customFormat="1">
      <c r="B243" s="219"/>
      <c r="D243" s="220" t="s">
        <v>197</v>
      </c>
      <c r="E243" s="221" t="s">
        <v>5</v>
      </c>
      <c r="F243" s="222" t="s">
        <v>396</v>
      </c>
      <c r="H243" s="221" t="s">
        <v>5</v>
      </c>
      <c r="I243" s="223"/>
      <c r="L243" s="219"/>
      <c r="M243" s="224"/>
      <c r="N243" s="225"/>
      <c r="O243" s="225"/>
      <c r="P243" s="225"/>
      <c r="Q243" s="225"/>
      <c r="R243" s="225"/>
      <c r="S243" s="225"/>
      <c r="T243" s="226"/>
      <c r="AT243" s="221" t="s">
        <v>197</v>
      </c>
      <c r="AU243" s="221" t="s">
        <v>82</v>
      </c>
      <c r="AV243" s="11" t="s">
        <v>80</v>
      </c>
      <c r="AW243" s="11" t="s">
        <v>35</v>
      </c>
      <c r="AX243" s="11" t="s">
        <v>72</v>
      </c>
      <c r="AY243" s="221" t="s">
        <v>132</v>
      </c>
    </row>
    <row r="244" s="12" customFormat="1">
      <c r="B244" s="227"/>
      <c r="D244" s="220" t="s">
        <v>197</v>
      </c>
      <c r="E244" s="228" t="s">
        <v>5</v>
      </c>
      <c r="F244" s="229" t="s">
        <v>397</v>
      </c>
      <c r="H244" s="230">
        <v>11.699999999999999</v>
      </c>
      <c r="I244" s="231"/>
      <c r="L244" s="227"/>
      <c r="M244" s="232"/>
      <c r="N244" s="233"/>
      <c r="O244" s="233"/>
      <c r="P244" s="233"/>
      <c r="Q244" s="233"/>
      <c r="R244" s="233"/>
      <c r="S244" s="233"/>
      <c r="T244" s="234"/>
      <c r="AT244" s="228" t="s">
        <v>197</v>
      </c>
      <c r="AU244" s="228" t="s">
        <v>82</v>
      </c>
      <c r="AV244" s="12" t="s">
        <v>82</v>
      </c>
      <c r="AW244" s="12" t="s">
        <v>35</v>
      </c>
      <c r="AX244" s="12" t="s">
        <v>72</v>
      </c>
      <c r="AY244" s="228" t="s">
        <v>132</v>
      </c>
    </row>
    <row r="245" s="12" customFormat="1">
      <c r="B245" s="227"/>
      <c r="D245" s="220" t="s">
        <v>197</v>
      </c>
      <c r="E245" s="228" t="s">
        <v>5</v>
      </c>
      <c r="F245" s="229" t="s">
        <v>398</v>
      </c>
      <c r="H245" s="230">
        <v>5.4000000000000004</v>
      </c>
      <c r="I245" s="231"/>
      <c r="L245" s="227"/>
      <c r="M245" s="232"/>
      <c r="N245" s="233"/>
      <c r="O245" s="233"/>
      <c r="P245" s="233"/>
      <c r="Q245" s="233"/>
      <c r="R245" s="233"/>
      <c r="S245" s="233"/>
      <c r="T245" s="234"/>
      <c r="AT245" s="228" t="s">
        <v>197</v>
      </c>
      <c r="AU245" s="228" t="s">
        <v>82</v>
      </c>
      <c r="AV245" s="12" t="s">
        <v>82</v>
      </c>
      <c r="AW245" s="12" t="s">
        <v>35</v>
      </c>
      <c r="AX245" s="12" t="s">
        <v>72</v>
      </c>
      <c r="AY245" s="228" t="s">
        <v>132</v>
      </c>
    </row>
    <row r="246" s="11" customFormat="1">
      <c r="B246" s="219"/>
      <c r="D246" s="220" t="s">
        <v>197</v>
      </c>
      <c r="E246" s="221" t="s">
        <v>5</v>
      </c>
      <c r="F246" s="222" t="s">
        <v>399</v>
      </c>
      <c r="H246" s="221" t="s">
        <v>5</v>
      </c>
      <c r="I246" s="223"/>
      <c r="L246" s="219"/>
      <c r="M246" s="224"/>
      <c r="N246" s="225"/>
      <c r="O246" s="225"/>
      <c r="P246" s="225"/>
      <c r="Q246" s="225"/>
      <c r="R246" s="225"/>
      <c r="S246" s="225"/>
      <c r="T246" s="226"/>
      <c r="AT246" s="221" t="s">
        <v>197</v>
      </c>
      <c r="AU246" s="221" t="s">
        <v>82</v>
      </c>
      <c r="AV246" s="11" t="s">
        <v>80</v>
      </c>
      <c r="AW246" s="11" t="s">
        <v>35</v>
      </c>
      <c r="AX246" s="11" t="s">
        <v>72</v>
      </c>
      <c r="AY246" s="221" t="s">
        <v>132</v>
      </c>
    </row>
    <row r="247" s="12" customFormat="1">
      <c r="B247" s="227"/>
      <c r="D247" s="220" t="s">
        <v>197</v>
      </c>
      <c r="E247" s="228" t="s">
        <v>5</v>
      </c>
      <c r="F247" s="229" t="s">
        <v>400</v>
      </c>
      <c r="H247" s="230">
        <v>25.199999999999999</v>
      </c>
      <c r="I247" s="231"/>
      <c r="L247" s="227"/>
      <c r="M247" s="232"/>
      <c r="N247" s="233"/>
      <c r="O247" s="233"/>
      <c r="P247" s="233"/>
      <c r="Q247" s="233"/>
      <c r="R247" s="233"/>
      <c r="S247" s="233"/>
      <c r="T247" s="234"/>
      <c r="AT247" s="228" t="s">
        <v>197</v>
      </c>
      <c r="AU247" s="228" t="s">
        <v>82</v>
      </c>
      <c r="AV247" s="12" t="s">
        <v>82</v>
      </c>
      <c r="AW247" s="12" t="s">
        <v>35</v>
      </c>
      <c r="AX247" s="12" t="s">
        <v>72</v>
      </c>
      <c r="AY247" s="228" t="s">
        <v>132</v>
      </c>
    </row>
    <row r="248" s="12" customFormat="1">
      <c r="B248" s="227"/>
      <c r="D248" s="220" t="s">
        <v>197</v>
      </c>
      <c r="E248" s="228" t="s">
        <v>5</v>
      </c>
      <c r="F248" s="229" t="s">
        <v>401</v>
      </c>
      <c r="H248" s="230">
        <v>42.299999999999997</v>
      </c>
      <c r="I248" s="231"/>
      <c r="L248" s="227"/>
      <c r="M248" s="232"/>
      <c r="N248" s="233"/>
      <c r="O248" s="233"/>
      <c r="P248" s="233"/>
      <c r="Q248" s="233"/>
      <c r="R248" s="233"/>
      <c r="S248" s="233"/>
      <c r="T248" s="234"/>
      <c r="AT248" s="228" t="s">
        <v>197</v>
      </c>
      <c r="AU248" s="228" t="s">
        <v>82</v>
      </c>
      <c r="AV248" s="12" t="s">
        <v>82</v>
      </c>
      <c r="AW248" s="12" t="s">
        <v>35</v>
      </c>
      <c r="AX248" s="12" t="s">
        <v>72</v>
      </c>
      <c r="AY248" s="228" t="s">
        <v>132</v>
      </c>
    </row>
    <row r="249" s="11" customFormat="1">
      <c r="B249" s="219"/>
      <c r="D249" s="220" t="s">
        <v>197</v>
      </c>
      <c r="E249" s="221" t="s">
        <v>5</v>
      </c>
      <c r="F249" s="222" t="s">
        <v>402</v>
      </c>
      <c r="H249" s="221" t="s">
        <v>5</v>
      </c>
      <c r="I249" s="223"/>
      <c r="L249" s="219"/>
      <c r="M249" s="224"/>
      <c r="N249" s="225"/>
      <c r="O249" s="225"/>
      <c r="P249" s="225"/>
      <c r="Q249" s="225"/>
      <c r="R249" s="225"/>
      <c r="S249" s="225"/>
      <c r="T249" s="226"/>
      <c r="AT249" s="221" t="s">
        <v>197</v>
      </c>
      <c r="AU249" s="221" t="s">
        <v>82</v>
      </c>
      <c r="AV249" s="11" t="s">
        <v>80</v>
      </c>
      <c r="AW249" s="11" t="s">
        <v>35</v>
      </c>
      <c r="AX249" s="11" t="s">
        <v>72</v>
      </c>
      <c r="AY249" s="221" t="s">
        <v>132</v>
      </c>
    </row>
    <row r="250" s="12" customFormat="1">
      <c r="B250" s="227"/>
      <c r="D250" s="220" t="s">
        <v>197</v>
      </c>
      <c r="E250" s="228" t="s">
        <v>5</v>
      </c>
      <c r="F250" s="229" t="s">
        <v>403</v>
      </c>
      <c r="H250" s="230">
        <v>37.799999999999997</v>
      </c>
      <c r="I250" s="231"/>
      <c r="L250" s="227"/>
      <c r="M250" s="232"/>
      <c r="N250" s="233"/>
      <c r="O250" s="233"/>
      <c r="P250" s="233"/>
      <c r="Q250" s="233"/>
      <c r="R250" s="233"/>
      <c r="S250" s="233"/>
      <c r="T250" s="234"/>
      <c r="AT250" s="228" t="s">
        <v>197</v>
      </c>
      <c r="AU250" s="228" t="s">
        <v>82</v>
      </c>
      <c r="AV250" s="12" t="s">
        <v>82</v>
      </c>
      <c r="AW250" s="12" t="s">
        <v>35</v>
      </c>
      <c r="AX250" s="12" t="s">
        <v>72</v>
      </c>
      <c r="AY250" s="228" t="s">
        <v>132</v>
      </c>
    </row>
    <row r="251" s="11" customFormat="1">
      <c r="B251" s="219"/>
      <c r="D251" s="220" t="s">
        <v>197</v>
      </c>
      <c r="E251" s="221" t="s">
        <v>5</v>
      </c>
      <c r="F251" s="222" t="s">
        <v>404</v>
      </c>
      <c r="H251" s="221" t="s">
        <v>5</v>
      </c>
      <c r="I251" s="223"/>
      <c r="L251" s="219"/>
      <c r="M251" s="224"/>
      <c r="N251" s="225"/>
      <c r="O251" s="225"/>
      <c r="P251" s="225"/>
      <c r="Q251" s="225"/>
      <c r="R251" s="225"/>
      <c r="S251" s="225"/>
      <c r="T251" s="226"/>
      <c r="AT251" s="221" t="s">
        <v>197</v>
      </c>
      <c r="AU251" s="221" t="s">
        <v>82</v>
      </c>
      <c r="AV251" s="11" t="s">
        <v>80</v>
      </c>
      <c r="AW251" s="11" t="s">
        <v>35</v>
      </c>
      <c r="AX251" s="11" t="s">
        <v>72</v>
      </c>
      <c r="AY251" s="221" t="s">
        <v>132</v>
      </c>
    </row>
    <row r="252" s="12" customFormat="1">
      <c r="B252" s="227"/>
      <c r="D252" s="220" t="s">
        <v>197</v>
      </c>
      <c r="E252" s="228" t="s">
        <v>5</v>
      </c>
      <c r="F252" s="229" t="s">
        <v>405</v>
      </c>
      <c r="H252" s="230">
        <v>44.520000000000003</v>
      </c>
      <c r="I252" s="231"/>
      <c r="L252" s="227"/>
      <c r="M252" s="232"/>
      <c r="N252" s="233"/>
      <c r="O252" s="233"/>
      <c r="P252" s="233"/>
      <c r="Q252" s="233"/>
      <c r="R252" s="233"/>
      <c r="S252" s="233"/>
      <c r="T252" s="234"/>
      <c r="AT252" s="228" t="s">
        <v>197</v>
      </c>
      <c r="AU252" s="228" t="s">
        <v>82</v>
      </c>
      <c r="AV252" s="12" t="s">
        <v>82</v>
      </c>
      <c r="AW252" s="12" t="s">
        <v>35</v>
      </c>
      <c r="AX252" s="12" t="s">
        <v>72</v>
      </c>
      <c r="AY252" s="228" t="s">
        <v>132</v>
      </c>
    </row>
    <row r="253" s="13" customFormat="1">
      <c r="B253" s="235"/>
      <c r="D253" s="220" t="s">
        <v>197</v>
      </c>
      <c r="E253" s="236" t="s">
        <v>146</v>
      </c>
      <c r="F253" s="237" t="s">
        <v>209</v>
      </c>
      <c r="H253" s="238">
        <v>166.91999999999999</v>
      </c>
      <c r="I253" s="239"/>
      <c r="L253" s="235"/>
      <c r="M253" s="240"/>
      <c r="N253" s="241"/>
      <c r="O253" s="241"/>
      <c r="P253" s="241"/>
      <c r="Q253" s="241"/>
      <c r="R253" s="241"/>
      <c r="S253" s="241"/>
      <c r="T253" s="242"/>
      <c r="AT253" s="236" t="s">
        <v>197</v>
      </c>
      <c r="AU253" s="236" t="s">
        <v>82</v>
      </c>
      <c r="AV253" s="13" t="s">
        <v>195</v>
      </c>
      <c r="AW253" s="13" t="s">
        <v>35</v>
      </c>
      <c r="AX253" s="13" t="s">
        <v>80</v>
      </c>
      <c r="AY253" s="236" t="s">
        <v>132</v>
      </c>
    </row>
    <row r="254" s="10" customFormat="1" ht="29.88" customHeight="1">
      <c r="B254" s="188"/>
      <c r="D254" s="189" t="s">
        <v>71</v>
      </c>
      <c r="E254" s="199" t="s">
        <v>247</v>
      </c>
      <c r="F254" s="199" t="s">
        <v>406</v>
      </c>
      <c r="I254" s="191"/>
      <c r="J254" s="200">
        <f>BK254</f>
        <v>0</v>
      </c>
      <c r="L254" s="188"/>
      <c r="M254" s="193"/>
      <c r="N254" s="194"/>
      <c r="O254" s="194"/>
      <c r="P254" s="195">
        <f>SUM(P255:P260)</f>
        <v>0</v>
      </c>
      <c r="Q254" s="194"/>
      <c r="R254" s="195">
        <f>SUM(R255:R260)</f>
        <v>0.0095479999999999992</v>
      </c>
      <c r="S254" s="194"/>
      <c r="T254" s="196">
        <f>SUM(T255:T260)</f>
        <v>0</v>
      </c>
      <c r="AR254" s="189" t="s">
        <v>80</v>
      </c>
      <c r="AT254" s="197" t="s">
        <v>71</v>
      </c>
      <c r="AU254" s="197" t="s">
        <v>80</v>
      </c>
      <c r="AY254" s="189" t="s">
        <v>132</v>
      </c>
      <c r="BK254" s="198">
        <f>SUM(BK255:BK260)</f>
        <v>0</v>
      </c>
    </row>
    <row r="255" s="1" customFormat="1" ht="16.5" customHeight="1">
      <c r="B255" s="201"/>
      <c r="C255" s="202" t="s">
        <v>407</v>
      </c>
      <c r="D255" s="202" t="s">
        <v>135</v>
      </c>
      <c r="E255" s="203" t="s">
        <v>408</v>
      </c>
      <c r="F255" s="204" t="s">
        <v>409</v>
      </c>
      <c r="G255" s="205" t="s">
        <v>410</v>
      </c>
      <c r="H255" s="206">
        <v>31</v>
      </c>
      <c r="I255" s="207"/>
      <c r="J255" s="208">
        <f>ROUND(I255*H255,2)</f>
        <v>0</v>
      </c>
      <c r="K255" s="204" t="s">
        <v>5</v>
      </c>
      <c r="L255" s="47"/>
      <c r="M255" s="209" t="s">
        <v>5</v>
      </c>
      <c r="N255" s="210" t="s">
        <v>43</v>
      </c>
      <c r="O255" s="48"/>
      <c r="P255" s="211">
        <f>O255*H255</f>
        <v>0</v>
      </c>
      <c r="Q255" s="211">
        <v>0</v>
      </c>
      <c r="R255" s="211">
        <f>Q255*H255</f>
        <v>0</v>
      </c>
      <c r="S255" s="211">
        <v>0</v>
      </c>
      <c r="T255" s="212">
        <f>S255*H255</f>
        <v>0</v>
      </c>
      <c r="AR255" s="25" t="s">
        <v>195</v>
      </c>
      <c r="AT255" s="25" t="s">
        <v>135</v>
      </c>
      <c r="AU255" s="25" t="s">
        <v>82</v>
      </c>
      <c r="AY255" s="25" t="s">
        <v>132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25" t="s">
        <v>80</v>
      </c>
      <c r="BK255" s="213">
        <f>ROUND(I255*H255,2)</f>
        <v>0</v>
      </c>
      <c r="BL255" s="25" t="s">
        <v>195</v>
      </c>
      <c r="BM255" s="25" t="s">
        <v>411</v>
      </c>
    </row>
    <row r="256" s="1" customFormat="1" ht="16.5" customHeight="1">
      <c r="B256" s="201"/>
      <c r="C256" s="251" t="s">
        <v>412</v>
      </c>
      <c r="D256" s="251" t="s">
        <v>413</v>
      </c>
      <c r="E256" s="252" t="s">
        <v>414</v>
      </c>
      <c r="F256" s="253" t="s">
        <v>415</v>
      </c>
      <c r="G256" s="254" t="s">
        <v>410</v>
      </c>
      <c r="H256" s="255">
        <v>34.100000000000001</v>
      </c>
      <c r="I256" s="256"/>
      <c r="J256" s="257">
        <f>ROUND(I256*H256,2)</f>
        <v>0</v>
      </c>
      <c r="K256" s="253" t="s">
        <v>5</v>
      </c>
      <c r="L256" s="258"/>
      <c r="M256" s="259" t="s">
        <v>5</v>
      </c>
      <c r="N256" s="260" t="s">
        <v>43</v>
      </c>
      <c r="O256" s="48"/>
      <c r="P256" s="211">
        <f>O256*H256</f>
        <v>0</v>
      </c>
      <c r="Q256" s="211">
        <v>0.00027999999999999998</v>
      </c>
      <c r="R256" s="211">
        <f>Q256*H256</f>
        <v>0.0095479999999999992</v>
      </c>
      <c r="S256" s="211">
        <v>0</v>
      </c>
      <c r="T256" s="212">
        <f>S256*H256</f>
        <v>0</v>
      </c>
      <c r="AR256" s="25" t="s">
        <v>247</v>
      </c>
      <c r="AT256" s="25" t="s">
        <v>413</v>
      </c>
      <c r="AU256" s="25" t="s">
        <v>82</v>
      </c>
      <c r="AY256" s="25" t="s">
        <v>132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25" t="s">
        <v>80</v>
      </c>
      <c r="BK256" s="213">
        <f>ROUND(I256*H256,2)</f>
        <v>0</v>
      </c>
      <c r="BL256" s="25" t="s">
        <v>195</v>
      </c>
      <c r="BM256" s="25" t="s">
        <v>416</v>
      </c>
    </row>
    <row r="257" s="12" customFormat="1">
      <c r="B257" s="227"/>
      <c r="D257" s="220" t="s">
        <v>197</v>
      </c>
      <c r="E257" s="228" t="s">
        <v>5</v>
      </c>
      <c r="F257" s="229" t="s">
        <v>417</v>
      </c>
      <c r="H257" s="230">
        <v>34.100000000000001</v>
      </c>
      <c r="I257" s="231"/>
      <c r="L257" s="227"/>
      <c r="M257" s="232"/>
      <c r="N257" s="233"/>
      <c r="O257" s="233"/>
      <c r="P257" s="233"/>
      <c r="Q257" s="233"/>
      <c r="R257" s="233"/>
      <c r="S257" s="233"/>
      <c r="T257" s="234"/>
      <c r="AT257" s="228" t="s">
        <v>197</v>
      </c>
      <c r="AU257" s="228" t="s">
        <v>82</v>
      </c>
      <c r="AV257" s="12" t="s">
        <v>82</v>
      </c>
      <c r="AW257" s="12" t="s">
        <v>35</v>
      </c>
      <c r="AX257" s="12" t="s">
        <v>80</v>
      </c>
      <c r="AY257" s="228" t="s">
        <v>132</v>
      </c>
    </row>
    <row r="258" s="1" customFormat="1" ht="16.5" customHeight="1">
      <c r="B258" s="201"/>
      <c r="C258" s="202" t="s">
        <v>418</v>
      </c>
      <c r="D258" s="202" t="s">
        <v>135</v>
      </c>
      <c r="E258" s="203" t="s">
        <v>419</v>
      </c>
      <c r="F258" s="204" t="s">
        <v>420</v>
      </c>
      <c r="G258" s="205" t="s">
        <v>410</v>
      </c>
      <c r="H258" s="206">
        <v>31</v>
      </c>
      <c r="I258" s="207"/>
      <c r="J258" s="208">
        <f>ROUND(I258*H258,2)</f>
        <v>0</v>
      </c>
      <c r="K258" s="204" t="s">
        <v>139</v>
      </c>
      <c r="L258" s="47"/>
      <c r="M258" s="209" t="s">
        <v>5</v>
      </c>
      <c r="N258" s="210" t="s">
        <v>43</v>
      </c>
      <c r="O258" s="48"/>
      <c r="P258" s="211">
        <f>O258*H258</f>
        <v>0</v>
      </c>
      <c r="Q258" s="211">
        <v>0</v>
      </c>
      <c r="R258" s="211">
        <f>Q258*H258</f>
        <v>0</v>
      </c>
      <c r="S258" s="211">
        <v>0</v>
      </c>
      <c r="T258" s="212">
        <f>S258*H258</f>
        <v>0</v>
      </c>
      <c r="AR258" s="25" t="s">
        <v>195</v>
      </c>
      <c r="AT258" s="25" t="s">
        <v>135</v>
      </c>
      <c r="AU258" s="25" t="s">
        <v>82</v>
      </c>
      <c r="AY258" s="25" t="s">
        <v>132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25" t="s">
        <v>80</v>
      </c>
      <c r="BK258" s="213">
        <f>ROUND(I258*H258,2)</f>
        <v>0</v>
      </c>
      <c r="BL258" s="25" t="s">
        <v>195</v>
      </c>
      <c r="BM258" s="25" t="s">
        <v>421</v>
      </c>
    </row>
    <row r="259" s="1" customFormat="1" ht="16.5" customHeight="1">
      <c r="B259" s="201"/>
      <c r="C259" s="202" t="s">
        <v>422</v>
      </c>
      <c r="D259" s="202" t="s">
        <v>135</v>
      </c>
      <c r="E259" s="203" t="s">
        <v>423</v>
      </c>
      <c r="F259" s="204" t="s">
        <v>424</v>
      </c>
      <c r="G259" s="205" t="s">
        <v>410</v>
      </c>
      <c r="H259" s="206">
        <v>31</v>
      </c>
      <c r="I259" s="207"/>
      <c r="J259" s="208">
        <f>ROUND(I259*H259,2)</f>
        <v>0</v>
      </c>
      <c r="K259" s="204" t="s">
        <v>139</v>
      </c>
      <c r="L259" s="47"/>
      <c r="M259" s="209" t="s">
        <v>5</v>
      </c>
      <c r="N259" s="210" t="s">
        <v>43</v>
      </c>
      <c r="O259" s="48"/>
      <c r="P259" s="211">
        <f>O259*H259</f>
        <v>0</v>
      </c>
      <c r="Q259" s="211">
        <v>0</v>
      </c>
      <c r="R259" s="211">
        <f>Q259*H259</f>
        <v>0</v>
      </c>
      <c r="S259" s="211">
        <v>0</v>
      </c>
      <c r="T259" s="212">
        <f>S259*H259</f>
        <v>0</v>
      </c>
      <c r="AR259" s="25" t="s">
        <v>195</v>
      </c>
      <c r="AT259" s="25" t="s">
        <v>135</v>
      </c>
      <c r="AU259" s="25" t="s">
        <v>82</v>
      </c>
      <c r="AY259" s="25" t="s">
        <v>132</v>
      </c>
      <c r="BE259" s="213">
        <f>IF(N259="základní",J259,0)</f>
        <v>0</v>
      </c>
      <c r="BF259" s="213">
        <f>IF(N259="snížená",J259,0)</f>
        <v>0</v>
      </c>
      <c r="BG259" s="213">
        <f>IF(N259="zákl. přenesená",J259,0)</f>
        <v>0</v>
      </c>
      <c r="BH259" s="213">
        <f>IF(N259="sníž. přenesená",J259,0)</f>
        <v>0</v>
      </c>
      <c r="BI259" s="213">
        <f>IF(N259="nulová",J259,0)</f>
        <v>0</v>
      </c>
      <c r="BJ259" s="25" t="s">
        <v>80</v>
      </c>
      <c r="BK259" s="213">
        <f>ROUND(I259*H259,2)</f>
        <v>0</v>
      </c>
      <c r="BL259" s="25" t="s">
        <v>195</v>
      </c>
      <c r="BM259" s="25" t="s">
        <v>425</v>
      </c>
    </row>
    <row r="260" s="1" customFormat="1" ht="16.5" customHeight="1">
      <c r="B260" s="201"/>
      <c r="C260" s="202" t="s">
        <v>426</v>
      </c>
      <c r="D260" s="202" t="s">
        <v>135</v>
      </c>
      <c r="E260" s="203" t="s">
        <v>427</v>
      </c>
      <c r="F260" s="204" t="s">
        <v>428</v>
      </c>
      <c r="G260" s="205" t="s">
        <v>138</v>
      </c>
      <c r="H260" s="206">
        <v>1</v>
      </c>
      <c r="I260" s="207"/>
      <c r="J260" s="208">
        <f>ROUND(I260*H260,2)</f>
        <v>0</v>
      </c>
      <c r="K260" s="204" t="s">
        <v>5</v>
      </c>
      <c r="L260" s="47"/>
      <c r="M260" s="209" t="s">
        <v>5</v>
      </c>
      <c r="N260" s="210" t="s">
        <v>43</v>
      </c>
      <c r="O260" s="48"/>
      <c r="P260" s="211">
        <f>O260*H260</f>
        <v>0</v>
      </c>
      <c r="Q260" s="211">
        <v>0</v>
      </c>
      <c r="R260" s="211">
        <f>Q260*H260</f>
        <v>0</v>
      </c>
      <c r="S260" s="211">
        <v>0</v>
      </c>
      <c r="T260" s="212">
        <f>S260*H260</f>
        <v>0</v>
      </c>
      <c r="AR260" s="25" t="s">
        <v>195</v>
      </c>
      <c r="AT260" s="25" t="s">
        <v>135</v>
      </c>
      <c r="AU260" s="25" t="s">
        <v>82</v>
      </c>
      <c r="AY260" s="25" t="s">
        <v>132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25" t="s">
        <v>80</v>
      </c>
      <c r="BK260" s="213">
        <f>ROUND(I260*H260,2)</f>
        <v>0</v>
      </c>
      <c r="BL260" s="25" t="s">
        <v>195</v>
      </c>
      <c r="BM260" s="25" t="s">
        <v>429</v>
      </c>
    </row>
    <row r="261" s="10" customFormat="1" ht="29.88" customHeight="1">
      <c r="B261" s="188"/>
      <c r="D261" s="189" t="s">
        <v>71</v>
      </c>
      <c r="E261" s="199" t="s">
        <v>253</v>
      </c>
      <c r="F261" s="199" t="s">
        <v>430</v>
      </c>
      <c r="I261" s="191"/>
      <c r="J261" s="200">
        <f>BK261</f>
        <v>0</v>
      </c>
      <c r="L261" s="188"/>
      <c r="M261" s="193"/>
      <c r="N261" s="194"/>
      <c r="O261" s="194"/>
      <c r="P261" s="195">
        <f>SUM(P262:P285)</f>
        <v>0</v>
      </c>
      <c r="Q261" s="194"/>
      <c r="R261" s="195">
        <f>SUM(R262:R285)</f>
        <v>0.030736000000000003</v>
      </c>
      <c r="S261" s="194"/>
      <c r="T261" s="196">
        <f>SUM(T262:T285)</f>
        <v>0</v>
      </c>
      <c r="AR261" s="189" t="s">
        <v>80</v>
      </c>
      <c r="AT261" s="197" t="s">
        <v>71</v>
      </c>
      <c r="AU261" s="197" t="s">
        <v>80</v>
      </c>
      <c r="AY261" s="189" t="s">
        <v>132</v>
      </c>
      <c r="BK261" s="198">
        <f>SUM(BK262:BK285)</f>
        <v>0</v>
      </c>
    </row>
    <row r="262" s="1" customFormat="1" ht="16.5" customHeight="1">
      <c r="B262" s="201"/>
      <c r="C262" s="202" t="s">
        <v>431</v>
      </c>
      <c r="D262" s="202" t="s">
        <v>135</v>
      </c>
      <c r="E262" s="203" t="s">
        <v>432</v>
      </c>
      <c r="F262" s="204" t="s">
        <v>433</v>
      </c>
      <c r="G262" s="205" t="s">
        <v>410</v>
      </c>
      <c r="H262" s="206">
        <v>179.09999999999999</v>
      </c>
      <c r="I262" s="207"/>
      <c r="J262" s="208">
        <f>ROUND(I262*H262,2)</f>
        <v>0</v>
      </c>
      <c r="K262" s="204" t="s">
        <v>139</v>
      </c>
      <c r="L262" s="47"/>
      <c r="M262" s="209" t="s">
        <v>5</v>
      </c>
      <c r="N262" s="210" t="s">
        <v>43</v>
      </c>
      <c r="O262" s="48"/>
      <c r="P262" s="211">
        <f>O262*H262</f>
        <v>0</v>
      </c>
      <c r="Q262" s="211">
        <v>0</v>
      </c>
      <c r="R262" s="211">
        <f>Q262*H262</f>
        <v>0</v>
      </c>
      <c r="S262" s="211">
        <v>0</v>
      </c>
      <c r="T262" s="212">
        <f>S262*H262</f>
        <v>0</v>
      </c>
      <c r="AR262" s="25" t="s">
        <v>195</v>
      </c>
      <c r="AT262" s="25" t="s">
        <v>135</v>
      </c>
      <c r="AU262" s="25" t="s">
        <v>82</v>
      </c>
      <c r="AY262" s="25" t="s">
        <v>132</v>
      </c>
      <c r="BE262" s="213">
        <f>IF(N262="základní",J262,0)</f>
        <v>0</v>
      </c>
      <c r="BF262" s="213">
        <f>IF(N262="snížená",J262,0)</f>
        <v>0</v>
      </c>
      <c r="BG262" s="213">
        <f>IF(N262="zákl. přenesená",J262,0)</f>
        <v>0</v>
      </c>
      <c r="BH262" s="213">
        <f>IF(N262="sníž. přenesená",J262,0)</f>
        <v>0</v>
      </c>
      <c r="BI262" s="213">
        <f>IF(N262="nulová",J262,0)</f>
        <v>0</v>
      </c>
      <c r="BJ262" s="25" t="s">
        <v>80</v>
      </c>
      <c r="BK262" s="213">
        <f>ROUND(I262*H262,2)</f>
        <v>0</v>
      </c>
      <c r="BL262" s="25" t="s">
        <v>195</v>
      </c>
      <c r="BM262" s="25" t="s">
        <v>434</v>
      </c>
    </row>
    <row r="263" s="11" customFormat="1">
      <c r="B263" s="219"/>
      <c r="D263" s="220" t="s">
        <v>197</v>
      </c>
      <c r="E263" s="221" t="s">
        <v>5</v>
      </c>
      <c r="F263" s="222" t="s">
        <v>218</v>
      </c>
      <c r="H263" s="221" t="s">
        <v>5</v>
      </c>
      <c r="I263" s="223"/>
      <c r="L263" s="219"/>
      <c r="M263" s="224"/>
      <c r="N263" s="225"/>
      <c r="O263" s="225"/>
      <c r="P263" s="225"/>
      <c r="Q263" s="225"/>
      <c r="R263" s="225"/>
      <c r="S263" s="225"/>
      <c r="T263" s="226"/>
      <c r="AT263" s="221" t="s">
        <v>197</v>
      </c>
      <c r="AU263" s="221" t="s">
        <v>82</v>
      </c>
      <c r="AV263" s="11" t="s">
        <v>80</v>
      </c>
      <c r="AW263" s="11" t="s">
        <v>35</v>
      </c>
      <c r="AX263" s="11" t="s">
        <v>72</v>
      </c>
      <c r="AY263" s="221" t="s">
        <v>132</v>
      </c>
    </row>
    <row r="264" s="12" customFormat="1">
      <c r="B264" s="227"/>
      <c r="D264" s="220" t="s">
        <v>197</v>
      </c>
      <c r="E264" s="228" t="s">
        <v>5</v>
      </c>
      <c r="F264" s="229" t="s">
        <v>435</v>
      </c>
      <c r="H264" s="230">
        <v>23</v>
      </c>
      <c r="I264" s="231"/>
      <c r="L264" s="227"/>
      <c r="M264" s="232"/>
      <c r="N264" s="233"/>
      <c r="O264" s="233"/>
      <c r="P264" s="233"/>
      <c r="Q264" s="233"/>
      <c r="R264" s="233"/>
      <c r="S264" s="233"/>
      <c r="T264" s="234"/>
      <c r="AT264" s="228" t="s">
        <v>197</v>
      </c>
      <c r="AU264" s="228" t="s">
        <v>82</v>
      </c>
      <c r="AV264" s="12" t="s">
        <v>82</v>
      </c>
      <c r="AW264" s="12" t="s">
        <v>35</v>
      </c>
      <c r="AX264" s="12" t="s">
        <v>72</v>
      </c>
      <c r="AY264" s="228" t="s">
        <v>132</v>
      </c>
    </row>
    <row r="265" s="12" customFormat="1">
      <c r="B265" s="227"/>
      <c r="D265" s="220" t="s">
        <v>197</v>
      </c>
      <c r="E265" s="228" t="s">
        <v>5</v>
      </c>
      <c r="F265" s="229" t="s">
        <v>436</v>
      </c>
      <c r="H265" s="230">
        <v>16.399999999999999</v>
      </c>
      <c r="I265" s="231"/>
      <c r="L265" s="227"/>
      <c r="M265" s="232"/>
      <c r="N265" s="233"/>
      <c r="O265" s="233"/>
      <c r="P265" s="233"/>
      <c r="Q265" s="233"/>
      <c r="R265" s="233"/>
      <c r="S265" s="233"/>
      <c r="T265" s="234"/>
      <c r="AT265" s="228" t="s">
        <v>197</v>
      </c>
      <c r="AU265" s="228" t="s">
        <v>82</v>
      </c>
      <c r="AV265" s="12" t="s">
        <v>82</v>
      </c>
      <c r="AW265" s="12" t="s">
        <v>35</v>
      </c>
      <c r="AX265" s="12" t="s">
        <v>72</v>
      </c>
      <c r="AY265" s="228" t="s">
        <v>132</v>
      </c>
    </row>
    <row r="266" s="12" customFormat="1">
      <c r="B266" s="227"/>
      <c r="D266" s="220" t="s">
        <v>197</v>
      </c>
      <c r="E266" s="228" t="s">
        <v>5</v>
      </c>
      <c r="F266" s="229" t="s">
        <v>437</v>
      </c>
      <c r="H266" s="230">
        <v>31.600000000000001</v>
      </c>
      <c r="I266" s="231"/>
      <c r="L266" s="227"/>
      <c r="M266" s="232"/>
      <c r="N266" s="233"/>
      <c r="O266" s="233"/>
      <c r="P266" s="233"/>
      <c r="Q266" s="233"/>
      <c r="R266" s="233"/>
      <c r="S266" s="233"/>
      <c r="T266" s="234"/>
      <c r="AT266" s="228" t="s">
        <v>197</v>
      </c>
      <c r="AU266" s="228" t="s">
        <v>82</v>
      </c>
      <c r="AV266" s="12" t="s">
        <v>82</v>
      </c>
      <c r="AW266" s="12" t="s">
        <v>35</v>
      </c>
      <c r="AX266" s="12" t="s">
        <v>72</v>
      </c>
      <c r="AY266" s="228" t="s">
        <v>132</v>
      </c>
    </row>
    <row r="267" s="12" customFormat="1">
      <c r="B267" s="227"/>
      <c r="D267" s="220" t="s">
        <v>197</v>
      </c>
      <c r="E267" s="228" t="s">
        <v>5</v>
      </c>
      <c r="F267" s="229" t="s">
        <v>438</v>
      </c>
      <c r="H267" s="230">
        <v>30.800000000000001</v>
      </c>
      <c r="I267" s="231"/>
      <c r="L267" s="227"/>
      <c r="M267" s="232"/>
      <c r="N267" s="233"/>
      <c r="O267" s="233"/>
      <c r="P267" s="233"/>
      <c r="Q267" s="233"/>
      <c r="R267" s="233"/>
      <c r="S267" s="233"/>
      <c r="T267" s="234"/>
      <c r="AT267" s="228" t="s">
        <v>197</v>
      </c>
      <c r="AU267" s="228" t="s">
        <v>82</v>
      </c>
      <c r="AV267" s="12" t="s">
        <v>82</v>
      </c>
      <c r="AW267" s="12" t="s">
        <v>35</v>
      </c>
      <c r="AX267" s="12" t="s">
        <v>72</v>
      </c>
      <c r="AY267" s="228" t="s">
        <v>132</v>
      </c>
    </row>
    <row r="268" s="12" customFormat="1">
      <c r="B268" s="227"/>
      <c r="D268" s="220" t="s">
        <v>197</v>
      </c>
      <c r="E268" s="228" t="s">
        <v>5</v>
      </c>
      <c r="F268" s="229" t="s">
        <v>439</v>
      </c>
      <c r="H268" s="230">
        <v>15.300000000000001</v>
      </c>
      <c r="I268" s="231"/>
      <c r="L268" s="227"/>
      <c r="M268" s="232"/>
      <c r="N268" s="233"/>
      <c r="O268" s="233"/>
      <c r="P268" s="233"/>
      <c r="Q268" s="233"/>
      <c r="R268" s="233"/>
      <c r="S268" s="233"/>
      <c r="T268" s="234"/>
      <c r="AT268" s="228" t="s">
        <v>197</v>
      </c>
      <c r="AU268" s="228" t="s">
        <v>82</v>
      </c>
      <c r="AV268" s="12" t="s">
        <v>82</v>
      </c>
      <c r="AW268" s="12" t="s">
        <v>35</v>
      </c>
      <c r="AX268" s="12" t="s">
        <v>72</v>
      </c>
      <c r="AY268" s="228" t="s">
        <v>132</v>
      </c>
    </row>
    <row r="269" s="11" customFormat="1">
      <c r="B269" s="219"/>
      <c r="D269" s="220" t="s">
        <v>197</v>
      </c>
      <c r="E269" s="221" t="s">
        <v>5</v>
      </c>
      <c r="F269" s="222" t="s">
        <v>207</v>
      </c>
      <c r="H269" s="221" t="s">
        <v>5</v>
      </c>
      <c r="I269" s="223"/>
      <c r="L269" s="219"/>
      <c r="M269" s="224"/>
      <c r="N269" s="225"/>
      <c r="O269" s="225"/>
      <c r="P269" s="225"/>
      <c r="Q269" s="225"/>
      <c r="R269" s="225"/>
      <c r="S269" s="225"/>
      <c r="T269" s="226"/>
      <c r="AT269" s="221" t="s">
        <v>197</v>
      </c>
      <c r="AU269" s="221" t="s">
        <v>82</v>
      </c>
      <c r="AV269" s="11" t="s">
        <v>80</v>
      </c>
      <c r="AW269" s="11" t="s">
        <v>35</v>
      </c>
      <c r="AX269" s="11" t="s">
        <v>72</v>
      </c>
      <c r="AY269" s="221" t="s">
        <v>132</v>
      </c>
    </row>
    <row r="270" s="12" customFormat="1">
      <c r="B270" s="227"/>
      <c r="D270" s="220" t="s">
        <v>197</v>
      </c>
      <c r="E270" s="228" t="s">
        <v>5</v>
      </c>
      <c r="F270" s="229" t="s">
        <v>440</v>
      </c>
      <c r="H270" s="230">
        <v>62</v>
      </c>
      <c r="I270" s="231"/>
      <c r="L270" s="227"/>
      <c r="M270" s="232"/>
      <c r="N270" s="233"/>
      <c r="O270" s="233"/>
      <c r="P270" s="233"/>
      <c r="Q270" s="233"/>
      <c r="R270" s="233"/>
      <c r="S270" s="233"/>
      <c r="T270" s="234"/>
      <c r="AT270" s="228" t="s">
        <v>197</v>
      </c>
      <c r="AU270" s="228" t="s">
        <v>82</v>
      </c>
      <c r="AV270" s="12" t="s">
        <v>82</v>
      </c>
      <c r="AW270" s="12" t="s">
        <v>35</v>
      </c>
      <c r="AX270" s="12" t="s">
        <v>72</v>
      </c>
      <c r="AY270" s="228" t="s">
        <v>132</v>
      </c>
    </row>
    <row r="271" s="13" customFormat="1">
      <c r="B271" s="235"/>
      <c r="D271" s="220" t="s">
        <v>197</v>
      </c>
      <c r="E271" s="236" t="s">
        <v>5</v>
      </c>
      <c r="F271" s="237" t="s">
        <v>209</v>
      </c>
      <c r="H271" s="238">
        <v>179.09999999999999</v>
      </c>
      <c r="I271" s="239"/>
      <c r="L271" s="235"/>
      <c r="M271" s="240"/>
      <c r="N271" s="241"/>
      <c r="O271" s="241"/>
      <c r="P271" s="241"/>
      <c r="Q271" s="241"/>
      <c r="R271" s="241"/>
      <c r="S271" s="241"/>
      <c r="T271" s="242"/>
      <c r="AT271" s="236" t="s">
        <v>197</v>
      </c>
      <c r="AU271" s="236" t="s">
        <v>82</v>
      </c>
      <c r="AV271" s="13" t="s">
        <v>195</v>
      </c>
      <c r="AW271" s="13" t="s">
        <v>35</v>
      </c>
      <c r="AX271" s="13" t="s">
        <v>80</v>
      </c>
      <c r="AY271" s="236" t="s">
        <v>132</v>
      </c>
    </row>
    <row r="272" s="1" customFormat="1" ht="25.5" customHeight="1">
      <c r="B272" s="201"/>
      <c r="C272" s="202" t="s">
        <v>441</v>
      </c>
      <c r="D272" s="202" t="s">
        <v>135</v>
      </c>
      <c r="E272" s="203" t="s">
        <v>442</v>
      </c>
      <c r="F272" s="204" t="s">
        <v>443</v>
      </c>
      <c r="G272" s="205" t="s">
        <v>194</v>
      </c>
      <c r="H272" s="206">
        <v>296.80000000000001</v>
      </c>
      <c r="I272" s="207"/>
      <c r="J272" s="208">
        <f>ROUND(I272*H272,2)</f>
        <v>0</v>
      </c>
      <c r="K272" s="204" t="s">
        <v>139</v>
      </c>
      <c r="L272" s="47"/>
      <c r="M272" s="209" t="s">
        <v>5</v>
      </c>
      <c r="N272" s="210" t="s">
        <v>43</v>
      </c>
      <c r="O272" s="48"/>
      <c r="P272" s="211">
        <f>O272*H272</f>
        <v>0</v>
      </c>
      <c r="Q272" s="211">
        <v>0</v>
      </c>
      <c r="R272" s="211">
        <f>Q272*H272</f>
        <v>0</v>
      </c>
      <c r="S272" s="211">
        <v>0</v>
      </c>
      <c r="T272" s="212">
        <f>S272*H272</f>
        <v>0</v>
      </c>
      <c r="AR272" s="25" t="s">
        <v>195</v>
      </c>
      <c r="AT272" s="25" t="s">
        <v>135</v>
      </c>
      <c r="AU272" s="25" t="s">
        <v>82</v>
      </c>
      <c r="AY272" s="25" t="s">
        <v>132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25" t="s">
        <v>80</v>
      </c>
      <c r="BK272" s="213">
        <f>ROUND(I272*H272,2)</f>
        <v>0</v>
      </c>
      <c r="BL272" s="25" t="s">
        <v>195</v>
      </c>
      <c r="BM272" s="25" t="s">
        <v>444</v>
      </c>
    </row>
    <row r="273" s="12" customFormat="1">
      <c r="B273" s="227"/>
      <c r="D273" s="220" t="s">
        <v>197</v>
      </c>
      <c r="E273" s="228" t="s">
        <v>5</v>
      </c>
      <c r="F273" s="229" t="s">
        <v>445</v>
      </c>
      <c r="H273" s="230">
        <v>226.80000000000001</v>
      </c>
      <c r="I273" s="231"/>
      <c r="L273" s="227"/>
      <c r="M273" s="232"/>
      <c r="N273" s="233"/>
      <c r="O273" s="233"/>
      <c r="P273" s="233"/>
      <c r="Q273" s="233"/>
      <c r="R273" s="233"/>
      <c r="S273" s="233"/>
      <c r="T273" s="234"/>
      <c r="AT273" s="228" t="s">
        <v>197</v>
      </c>
      <c r="AU273" s="228" t="s">
        <v>82</v>
      </c>
      <c r="AV273" s="12" t="s">
        <v>82</v>
      </c>
      <c r="AW273" s="12" t="s">
        <v>35</v>
      </c>
      <c r="AX273" s="12" t="s">
        <v>72</v>
      </c>
      <c r="AY273" s="228" t="s">
        <v>132</v>
      </c>
    </row>
    <row r="274" s="12" customFormat="1">
      <c r="B274" s="227"/>
      <c r="D274" s="220" t="s">
        <v>197</v>
      </c>
      <c r="E274" s="228" t="s">
        <v>5</v>
      </c>
      <c r="F274" s="229" t="s">
        <v>446</v>
      </c>
      <c r="H274" s="230">
        <v>70</v>
      </c>
      <c r="I274" s="231"/>
      <c r="L274" s="227"/>
      <c r="M274" s="232"/>
      <c r="N274" s="233"/>
      <c r="O274" s="233"/>
      <c r="P274" s="233"/>
      <c r="Q274" s="233"/>
      <c r="R274" s="233"/>
      <c r="S274" s="233"/>
      <c r="T274" s="234"/>
      <c r="AT274" s="228" t="s">
        <v>197</v>
      </c>
      <c r="AU274" s="228" t="s">
        <v>82</v>
      </c>
      <c r="AV274" s="12" t="s">
        <v>82</v>
      </c>
      <c r="AW274" s="12" t="s">
        <v>35</v>
      </c>
      <c r="AX274" s="12" t="s">
        <v>72</v>
      </c>
      <c r="AY274" s="228" t="s">
        <v>132</v>
      </c>
    </row>
    <row r="275" s="13" customFormat="1">
      <c r="B275" s="235"/>
      <c r="D275" s="220" t="s">
        <v>197</v>
      </c>
      <c r="E275" s="236" t="s">
        <v>150</v>
      </c>
      <c r="F275" s="237" t="s">
        <v>209</v>
      </c>
      <c r="H275" s="238">
        <v>296.80000000000001</v>
      </c>
      <c r="I275" s="239"/>
      <c r="L275" s="235"/>
      <c r="M275" s="240"/>
      <c r="N275" s="241"/>
      <c r="O275" s="241"/>
      <c r="P275" s="241"/>
      <c r="Q275" s="241"/>
      <c r="R275" s="241"/>
      <c r="S275" s="241"/>
      <c r="T275" s="242"/>
      <c r="AT275" s="236" t="s">
        <v>197</v>
      </c>
      <c r="AU275" s="236" t="s">
        <v>82</v>
      </c>
      <c r="AV275" s="13" t="s">
        <v>195</v>
      </c>
      <c r="AW275" s="13" t="s">
        <v>35</v>
      </c>
      <c r="AX275" s="13" t="s">
        <v>80</v>
      </c>
      <c r="AY275" s="236" t="s">
        <v>132</v>
      </c>
    </row>
    <row r="276" s="1" customFormat="1" ht="25.5" customHeight="1">
      <c r="B276" s="201"/>
      <c r="C276" s="202" t="s">
        <v>447</v>
      </c>
      <c r="D276" s="202" t="s">
        <v>135</v>
      </c>
      <c r="E276" s="203" t="s">
        <v>448</v>
      </c>
      <c r="F276" s="204" t="s">
        <v>449</v>
      </c>
      <c r="G276" s="205" t="s">
        <v>194</v>
      </c>
      <c r="H276" s="206">
        <v>5936</v>
      </c>
      <c r="I276" s="207"/>
      <c r="J276" s="208">
        <f>ROUND(I276*H276,2)</f>
        <v>0</v>
      </c>
      <c r="K276" s="204" t="s">
        <v>139</v>
      </c>
      <c r="L276" s="47"/>
      <c r="M276" s="209" t="s">
        <v>5</v>
      </c>
      <c r="N276" s="210" t="s">
        <v>43</v>
      </c>
      <c r="O276" s="48"/>
      <c r="P276" s="211">
        <f>O276*H276</f>
        <v>0</v>
      </c>
      <c r="Q276" s="211">
        <v>0</v>
      </c>
      <c r="R276" s="211">
        <f>Q276*H276</f>
        <v>0</v>
      </c>
      <c r="S276" s="211">
        <v>0</v>
      </c>
      <c r="T276" s="212">
        <f>S276*H276</f>
        <v>0</v>
      </c>
      <c r="AR276" s="25" t="s">
        <v>195</v>
      </c>
      <c r="AT276" s="25" t="s">
        <v>135</v>
      </c>
      <c r="AU276" s="25" t="s">
        <v>82</v>
      </c>
      <c r="AY276" s="25" t="s">
        <v>132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25" t="s">
        <v>80</v>
      </c>
      <c r="BK276" s="213">
        <f>ROUND(I276*H276,2)</f>
        <v>0</v>
      </c>
      <c r="BL276" s="25" t="s">
        <v>195</v>
      </c>
      <c r="BM276" s="25" t="s">
        <v>450</v>
      </c>
    </row>
    <row r="277" s="12" customFormat="1">
      <c r="B277" s="227"/>
      <c r="D277" s="220" t="s">
        <v>197</v>
      </c>
      <c r="E277" s="228" t="s">
        <v>5</v>
      </c>
      <c r="F277" s="229" t="s">
        <v>451</v>
      </c>
      <c r="H277" s="230">
        <v>5936</v>
      </c>
      <c r="I277" s="231"/>
      <c r="L277" s="227"/>
      <c r="M277" s="232"/>
      <c r="N277" s="233"/>
      <c r="O277" s="233"/>
      <c r="P277" s="233"/>
      <c r="Q277" s="233"/>
      <c r="R277" s="233"/>
      <c r="S277" s="233"/>
      <c r="T277" s="234"/>
      <c r="AT277" s="228" t="s">
        <v>197</v>
      </c>
      <c r="AU277" s="228" t="s">
        <v>82</v>
      </c>
      <c r="AV277" s="12" t="s">
        <v>82</v>
      </c>
      <c r="AW277" s="12" t="s">
        <v>35</v>
      </c>
      <c r="AX277" s="12" t="s">
        <v>80</v>
      </c>
      <c r="AY277" s="228" t="s">
        <v>132</v>
      </c>
    </row>
    <row r="278" s="1" customFormat="1" ht="25.5" customHeight="1">
      <c r="B278" s="201"/>
      <c r="C278" s="202" t="s">
        <v>452</v>
      </c>
      <c r="D278" s="202" t="s">
        <v>135</v>
      </c>
      <c r="E278" s="203" t="s">
        <v>453</v>
      </c>
      <c r="F278" s="204" t="s">
        <v>454</v>
      </c>
      <c r="G278" s="205" t="s">
        <v>194</v>
      </c>
      <c r="H278" s="206">
        <v>296.80000000000001</v>
      </c>
      <c r="I278" s="207"/>
      <c r="J278" s="208">
        <f>ROUND(I278*H278,2)</f>
        <v>0</v>
      </c>
      <c r="K278" s="204" t="s">
        <v>139</v>
      </c>
      <c r="L278" s="47"/>
      <c r="M278" s="209" t="s">
        <v>5</v>
      </c>
      <c r="N278" s="210" t="s">
        <v>43</v>
      </c>
      <c r="O278" s="48"/>
      <c r="P278" s="211">
        <f>O278*H278</f>
        <v>0</v>
      </c>
      <c r="Q278" s="211">
        <v>0</v>
      </c>
      <c r="R278" s="211">
        <f>Q278*H278</f>
        <v>0</v>
      </c>
      <c r="S278" s="211">
        <v>0</v>
      </c>
      <c r="T278" s="212">
        <f>S278*H278</f>
        <v>0</v>
      </c>
      <c r="AR278" s="25" t="s">
        <v>195</v>
      </c>
      <c r="AT278" s="25" t="s">
        <v>135</v>
      </c>
      <c r="AU278" s="25" t="s">
        <v>82</v>
      </c>
      <c r="AY278" s="25" t="s">
        <v>132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25" t="s">
        <v>80</v>
      </c>
      <c r="BK278" s="213">
        <f>ROUND(I278*H278,2)</f>
        <v>0</v>
      </c>
      <c r="BL278" s="25" t="s">
        <v>195</v>
      </c>
      <c r="BM278" s="25" t="s">
        <v>455</v>
      </c>
    </row>
    <row r="279" s="12" customFormat="1">
      <c r="B279" s="227"/>
      <c r="D279" s="220" t="s">
        <v>197</v>
      </c>
      <c r="E279" s="228" t="s">
        <v>5</v>
      </c>
      <c r="F279" s="229" t="s">
        <v>150</v>
      </c>
      <c r="H279" s="230">
        <v>296.80000000000001</v>
      </c>
      <c r="I279" s="231"/>
      <c r="L279" s="227"/>
      <c r="M279" s="232"/>
      <c r="N279" s="233"/>
      <c r="O279" s="233"/>
      <c r="P279" s="233"/>
      <c r="Q279" s="233"/>
      <c r="R279" s="233"/>
      <c r="S279" s="233"/>
      <c r="T279" s="234"/>
      <c r="AT279" s="228" t="s">
        <v>197</v>
      </c>
      <c r="AU279" s="228" t="s">
        <v>82</v>
      </c>
      <c r="AV279" s="12" t="s">
        <v>82</v>
      </c>
      <c r="AW279" s="12" t="s">
        <v>35</v>
      </c>
      <c r="AX279" s="12" t="s">
        <v>80</v>
      </c>
      <c r="AY279" s="228" t="s">
        <v>132</v>
      </c>
    </row>
    <row r="280" s="1" customFormat="1" ht="25.5" customHeight="1">
      <c r="B280" s="201"/>
      <c r="C280" s="202" t="s">
        <v>456</v>
      </c>
      <c r="D280" s="202" t="s">
        <v>135</v>
      </c>
      <c r="E280" s="203" t="s">
        <v>457</v>
      </c>
      <c r="F280" s="204" t="s">
        <v>458</v>
      </c>
      <c r="G280" s="205" t="s">
        <v>194</v>
      </c>
      <c r="H280" s="206">
        <v>180.80000000000001</v>
      </c>
      <c r="I280" s="207"/>
      <c r="J280" s="208">
        <f>ROUND(I280*H280,2)</f>
        <v>0</v>
      </c>
      <c r="K280" s="204" t="s">
        <v>139</v>
      </c>
      <c r="L280" s="47"/>
      <c r="M280" s="209" t="s">
        <v>5</v>
      </c>
      <c r="N280" s="210" t="s">
        <v>43</v>
      </c>
      <c r="O280" s="48"/>
      <c r="P280" s="211">
        <f>O280*H280</f>
        <v>0</v>
      </c>
      <c r="Q280" s="211">
        <v>0.00012999999999999999</v>
      </c>
      <c r="R280" s="211">
        <f>Q280*H280</f>
        <v>0.023504000000000001</v>
      </c>
      <c r="S280" s="211">
        <v>0</v>
      </c>
      <c r="T280" s="212">
        <f>S280*H280</f>
        <v>0</v>
      </c>
      <c r="AR280" s="25" t="s">
        <v>195</v>
      </c>
      <c r="AT280" s="25" t="s">
        <v>135</v>
      </c>
      <c r="AU280" s="25" t="s">
        <v>82</v>
      </c>
      <c r="AY280" s="25" t="s">
        <v>132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25" t="s">
        <v>80</v>
      </c>
      <c r="BK280" s="213">
        <f>ROUND(I280*H280,2)</f>
        <v>0</v>
      </c>
      <c r="BL280" s="25" t="s">
        <v>195</v>
      </c>
      <c r="BM280" s="25" t="s">
        <v>459</v>
      </c>
    </row>
    <row r="281" s="12" customFormat="1">
      <c r="B281" s="227"/>
      <c r="D281" s="220" t="s">
        <v>197</v>
      </c>
      <c r="E281" s="228" t="s">
        <v>5</v>
      </c>
      <c r="F281" s="229" t="s">
        <v>460</v>
      </c>
      <c r="H281" s="230">
        <v>180.80000000000001</v>
      </c>
      <c r="I281" s="231"/>
      <c r="L281" s="227"/>
      <c r="M281" s="232"/>
      <c r="N281" s="233"/>
      <c r="O281" s="233"/>
      <c r="P281" s="233"/>
      <c r="Q281" s="233"/>
      <c r="R281" s="233"/>
      <c r="S281" s="233"/>
      <c r="T281" s="234"/>
      <c r="AT281" s="228" t="s">
        <v>197</v>
      </c>
      <c r="AU281" s="228" t="s">
        <v>82</v>
      </c>
      <c r="AV281" s="12" t="s">
        <v>82</v>
      </c>
      <c r="AW281" s="12" t="s">
        <v>35</v>
      </c>
      <c r="AX281" s="12" t="s">
        <v>80</v>
      </c>
      <c r="AY281" s="228" t="s">
        <v>132</v>
      </c>
    </row>
    <row r="282" s="1" customFormat="1" ht="16.5" customHeight="1">
      <c r="B282" s="201"/>
      <c r="C282" s="202" t="s">
        <v>461</v>
      </c>
      <c r="D282" s="202" t="s">
        <v>135</v>
      </c>
      <c r="E282" s="203" t="s">
        <v>462</v>
      </c>
      <c r="F282" s="204" t="s">
        <v>463</v>
      </c>
      <c r="G282" s="205" t="s">
        <v>194</v>
      </c>
      <c r="H282" s="206">
        <v>180.80000000000001</v>
      </c>
      <c r="I282" s="207"/>
      <c r="J282" s="208">
        <f>ROUND(I282*H282,2)</f>
        <v>0</v>
      </c>
      <c r="K282" s="204" t="s">
        <v>139</v>
      </c>
      <c r="L282" s="47"/>
      <c r="M282" s="209" t="s">
        <v>5</v>
      </c>
      <c r="N282" s="210" t="s">
        <v>43</v>
      </c>
      <c r="O282" s="48"/>
      <c r="P282" s="211">
        <f>O282*H282</f>
        <v>0</v>
      </c>
      <c r="Q282" s="211">
        <v>4.0000000000000003E-05</v>
      </c>
      <c r="R282" s="211">
        <f>Q282*H282</f>
        <v>0.0072320000000000014</v>
      </c>
      <c r="S282" s="211">
        <v>0</v>
      </c>
      <c r="T282" s="212">
        <f>S282*H282</f>
        <v>0</v>
      </c>
      <c r="AR282" s="25" t="s">
        <v>195</v>
      </c>
      <c r="AT282" s="25" t="s">
        <v>135</v>
      </c>
      <c r="AU282" s="25" t="s">
        <v>82</v>
      </c>
      <c r="AY282" s="25" t="s">
        <v>132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25" t="s">
        <v>80</v>
      </c>
      <c r="BK282" s="213">
        <f>ROUND(I282*H282,2)</f>
        <v>0</v>
      </c>
      <c r="BL282" s="25" t="s">
        <v>195</v>
      </c>
      <c r="BM282" s="25" t="s">
        <v>464</v>
      </c>
    </row>
    <row r="283" s="1" customFormat="1" ht="16.5" customHeight="1">
      <c r="B283" s="201"/>
      <c r="C283" s="202" t="s">
        <v>465</v>
      </c>
      <c r="D283" s="202" t="s">
        <v>135</v>
      </c>
      <c r="E283" s="203" t="s">
        <v>466</v>
      </c>
      <c r="F283" s="204" t="s">
        <v>467</v>
      </c>
      <c r="G283" s="205" t="s">
        <v>410</v>
      </c>
      <c r="H283" s="206">
        <v>23.100000000000001</v>
      </c>
      <c r="I283" s="207"/>
      <c r="J283" s="208">
        <f>ROUND(I283*H283,2)</f>
        <v>0</v>
      </c>
      <c r="K283" s="204" t="s">
        <v>5</v>
      </c>
      <c r="L283" s="47"/>
      <c r="M283" s="209" t="s">
        <v>5</v>
      </c>
      <c r="N283" s="210" t="s">
        <v>43</v>
      </c>
      <c r="O283" s="48"/>
      <c r="P283" s="211">
        <f>O283*H283</f>
        <v>0</v>
      </c>
      <c r="Q283" s="211">
        <v>0</v>
      </c>
      <c r="R283" s="211">
        <f>Q283*H283</f>
        <v>0</v>
      </c>
      <c r="S283" s="211">
        <v>0</v>
      </c>
      <c r="T283" s="212">
        <f>S283*H283</f>
        <v>0</v>
      </c>
      <c r="AR283" s="25" t="s">
        <v>195</v>
      </c>
      <c r="AT283" s="25" t="s">
        <v>135</v>
      </c>
      <c r="AU283" s="25" t="s">
        <v>82</v>
      </c>
      <c r="AY283" s="25" t="s">
        <v>132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25" t="s">
        <v>80</v>
      </c>
      <c r="BK283" s="213">
        <f>ROUND(I283*H283,2)</f>
        <v>0</v>
      </c>
      <c r="BL283" s="25" t="s">
        <v>195</v>
      </c>
      <c r="BM283" s="25" t="s">
        <v>468</v>
      </c>
    </row>
    <row r="284" s="1" customFormat="1">
      <c r="B284" s="47"/>
      <c r="D284" s="220" t="s">
        <v>469</v>
      </c>
      <c r="F284" s="261" t="s">
        <v>470</v>
      </c>
      <c r="I284" s="262"/>
      <c r="L284" s="47"/>
      <c r="M284" s="263"/>
      <c r="N284" s="48"/>
      <c r="O284" s="48"/>
      <c r="P284" s="48"/>
      <c r="Q284" s="48"/>
      <c r="R284" s="48"/>
      <c r="S284" s="48"/>
      <c r="T284" s="86"/>
      <c r="AT284" s="25" t="s">
        <v>469</v>
      </c>
      <c r="AU284" s="25" t="s">
        <v>82</v>
      </c>
    </row>
    <row r="285" s="12" customFormat="1">
      <c r="B285" s="227"/>
      <c r="D285" s="220" t="s">
        <v>197</v>
      </c>
      <c r="E285" s="228" t="s">
        <v>5</v>
      </c>
      <c r="F285" s="229" t="s">
        <v>471</v>
      </c>
      <c r="H285" s="230">
        <v>23.100000000000001</v>
      </c>
      <c r="I285" s="231"/>
      <c r="L285" s="227"/>
      <c r="M285" s="232"/>
      <c r="N285" s="233"/>
      <c r="O285" s="233"/>
      <c r="P285" s="233"/>
      <c r="Q285" s="233"/>
      <c r="R285" s="233"/>
      <c r="S285" s="233"/>
      <c r="T285" s="234"/>
      <c r="AT285" s="228" t="s">
        <v>197</v>
      </c>
      <c r="AU285" s="228" t="s">
        <v>82</v>
      </c>
      <c r="AV285" s="12" t="s">
        <v>82</v>
      </c>
      <c r="AW285" s="12" t="s">
        <v>35</v>
      </c>
      <c r="AX285" s="12" t="s">
        <v>80</v>
      </c>
      <c r="AY285" s="228" t="s">
        <v>132</v>
      </c>
    </row>
    <row r="286" s="10" customFormat="1" ht="29.88" customHeight="1">
      <c r="B286" s="188"/>
      <c r="D286" s="189" t="s">
        <v>71</v>
      </c>
      <c r="E286" s="199" t="s">
        <v>472</v>
      </c>
      <c r="F286" s="199" t="s">
        <v>473</v>
      </c>
      <c r="I286" s="191"/>
      <c r="J286" s="200">
        <f>BK286</f>
        <v>0</v>
      </c>
      <c r="L286" s="188"/>
      <c r="M286" s="193"/>
      <c r="N286" s="194"/>
      <c r="O286" s="194"/>
      <c r="P286" s="195">
        <f>SUM(P287:P295)</f>
        <v>0</v>
      </c>
      <c r="Q286" s="194"/>
      <c r="R286" s="195">
        <f>SUM(R287:R295)</f>
        <v>0</v>
      </c>
      <c r="S286" s="194"/>
      <c r="T286" s="196">
        <f>SUM(T287:T295)</f>
        <v>0</v>
      </c>
      <c r="AR286" s="189" t="s">
        <v>80</v>
      </c>
      <c r="AT286" s="197" t="s">
        <v>71</v>
      </c>
      <c r="AU286" s="197" t="s">
        <v>80</v>
      </c>
      <c r="AY286" s="189" t="s">
        <v>132</v>
      </c>
      <c r="BK286" s="198">
        <f>SUM(BK287:BK295)</f>
        <v>0</v>
      </c>
    </row>
    <row r="287" s="1" customFormat="1" ht="16.5" customHeight="1">
      <c r="B287" s="201"/>
      <c r="C287" s="202" t="s">
        <v>474</v>
      </c>
      <c r="D287" s="202" t="s">
        <v>135</v>
      </c>
      <c r="E287" s="203" t="s">
        <v>475</v>
      </c>
      <c r="F287" s="204" t="s">
        <v>476</v>
      </c>
      <c r="G287" s="205" t="s">
        <v>250</v>
      </c>
      <c r="H287" s="206">
        <v>34.170999999999999</v>
      </c>
      <c r="I287" s="207"/>
      <c r="J287" s="208">
        <f>ROUND(I287*H287,2)</f>
        <v>0</v>
      </c>
      <c r="K287" s="204" t="s">
        <v>139</v>
      </c>
      <c r="L287" s="47"/>
      <c r="M287" s="209" t="s">
        <v>5</v>
      </c>
      <c r="N287" s="210" t="s">
        <v>43</v>
      </c>
      <c r="O287" s="48"/>
      <c r="P287" s="211">
        <f>O287*H287</f>
        <v>0</v>
      </c>
      <c r="Q287" s="211">
        <v>0</v>
      </c>
      <c r="R287" s="211">
        <f>Q287*H287</f>
        <v>0</v>
      </c>
      <c r="S287" s="211">
        <v>0</v>
      </c>
      <c r="T287" s="212">
        <f>S287*H287</f>
        <v>0</v>
      </c>
      <c r="AR287" s="25" t="s">
        <v>195</v>
      </c>
      <c r="AT287" s="25" t="s">
        <v>135</v>
      </c>
      <c r="AU287" s="25" t="s">
        <v>82</v>
      </c>
      <c r="AY287" s="25" t="s">
        <v>132</v>
      </c>
      <c r="BE287" s="213">
        <f>IF(N287="základní",J287,0)</f>
        <v>0</v>
      </c>
      <c r="BF287" s="213">
        <f>IF(N287="snížená",J287,0)</f>
        <v>0</v>
      </c>
      <c r="BG287" s="213">
        <f>IF(N287="zákl. přenesená",J287,0)</f>
        <v>0</v>
      </c>
      <c r="BH287" s="213">
        <f>IF(N287="sníž. přenesená",J287,0)</f>
        <v>0</v>
      </c>
      <c r="BI287" s="213">
        <f>IF(N287="nulová",J287,0)</f>
        <v>0</v>
      </c>
      <c r="BJ287" s="25" t="s">
        <v>80</v>
      </c>
      <c r="BK287" s="213">
        <f>ROUND(I287*H287,2)</f>
        <v>0</v>
      </c>
      <c r="BL287" s="25" t="s">
        <v>195</v>
      </c>
      <c r="BM287" s="25" t="s">
        <v>477</v>
      </c>
    </row>
    <row r="288" s="1" customFormat="1" ht="16.5" customHeight="1">
      <c r="B288" s="201"/>
      <c r="C288" s="202" t="s">
        <v>478</v>
      </c>
      <c r="D288" s="202" t="s">
        <v>135</v>
      </c>
      <c r="E288" s="203" t="s">
        <v>479</v>
      </c>
      <c r="F288" s="204" t="s">
        <v>480</v>
      </c>
      <c r="G288" s="205" t="s">
        <v>250</v>
      </c>
      <c r="H288" s="206">
        <v>307.53899999999999</v>
      </c>
      <c r="I288" s="207"/>
      <c r="J288" s="208">
        <f>ROUND(I288*H288,2)</f>
        <v>0</v>
      </c>
      <c r="K288" s="204" t="s">
        <v>139</v>
      </c>
      <c r="L288" s="47"/>
      <c r="M288" s="209" t="s">
        <v>5</v>
      </c>
      <c r="N288" s="210" t="s">
        <v>43</v>
      </c>
      <c r="O288" s="48"/>
      <c r="P288" s="211">
        <f>O288*H288</f>
        <v>0</v>
      </c>
      <c r="Q288" s="211">
        <v>0</v>
      </c>
      <c r="R288" s="211">
        <f>Q288*H288</f>
        <v>0</v>
      </c>
      <c r="S288" s="211">
        <v>0</v>
      </c>
      <c r="T288" s="212">
        <f>S288*H288</f>
        <v>0</v>
      </c>
      <c r="AR288" s="25" t="s">
        <v>195</v>
      </c>
      <c r="AT288" s="25" t="s">
        <v>135</v>
      </c>
      <c r="AU288" s="25" t="s">
        <v>82</v>
      </c>
      <c r="AY288" s="25" t="s">
        <v>132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25" t="s">
        <v>80</v>
      </c>
      <c r="BK288" s="213">
        <f>ROUND(I288*H288,2)</f>
        <v>0</v>
      </c>
      <c r="BL288" s="25" t="s">
        <v>195</v>
      </c>
      <c r="BM288" s="25" t="s">
        <v>481</v>
      </c>
    </row>
    <row r="289" s="1" customFormat="1">
      <c r="B289" s="47"/>
      <c r="D289" s="220" t="s">
        <v>469</v>
      </c>
      <c r="F289" s="261" t="s">
        <v>482</v>
      </c>
      <c r="I289" s="262"/>
      <c r="L289" s="47"/>
      <c r="M289" s="263"/>
      <c r="N289" s="48"/>
      <c r="O289" s="48"/>
      <c r="P289" s="48"/>
      <c r="Q289" s="48"/>
      <c r="R289" s="48"/>
      <c r="S289" s="48"/>
      <c r="T289" s="86"/>
      <c r="AT289" s="25" t="s">
        <v>469</v>
      </c>
      <c r="AU289" s="25" t="s">
        <v>82</v>
      </c>
    </row>
    <row r="290" s="12" customFormat="1">
      <c r="B290" s="227"/>
      <c r="D290" s="220" t="s">
        <v>197</v>
      </c>
      <c r="F290" s="229" t="s">
        <v>483</v>
      </c>
      <c r="H290" s="230">
        <v>307.53899999999999</v>
      </c>
      <c r="I290" s="231"/>
      <c r="L290" s="227"/>
      <c r="M290" s="232"/>
      <c r="N290" s="233"/>
      <c r="O290" s="233"/>
      <c r="P290" s="233"/>
      <c r="Q290" s="233"/>
      <c r="R290" s="233"/>
      <c r="S290" s="233"/>
      <c r="T290" s="234"/>
      <c r="AT290" s="228" t="s">
        <v>197</v>
      </c>
      <c r="AU290" s="228" t="s">
        <v>82</v>
      </c>
      <c r="AV290" s="12" t="s">
        <v>82</v>
      </c>
      <c r="AW290" s="12" t="s">
        <v>6</v>
      </c>
      <c r="AX290" s="12" t="s">
        <v>80</v>
      </c>
      <c r="AY290" s="228" t="s">
        <v>132</v>
      </c>
    </row>
    <row r="291" s="1" customFormat="1" ht="16.5" customHeight="1">
      <c r="B291" s="201"/>
      <c r="C291" s="202" t="s">
        <v>484</v>
      </c>
      <c r="D291" s="202" t="s">
        <v>135</v>
      </c>
      <c r="E291" s="203" t="s">
        <v>485</v>
      </c>
      <c r="F291" s="204" t="s">
        <v>486</v>
      </c>
      <c r="G291" s="205" t="s">
        <v>250</v>
      </c>
      <c r="H291" s="206">
        <v>34.170999999999999</v>
      </c>
      <c r="I291" s="207"/>
      <c r="J291" s="208">
        <f>ROUND(I291*H291,2)</f>
        <v>0</v>
      </c>
      <c r="K291" s="204" t="s">
        <v>139</v>
      </c>
      <c r="L291" s="47"/>
      <c r="M291" s="209" t="s">
        <v>5</v>
      </c>
      <c r="N291" s="210" t="s">
        <v>43</v>
      </c>
      <c r="O291" s="48"/>
      <c r="P291" s="211">
        <f>O291*H291</f>
        <v>0</v>
      </c>
      <c r="Q291" s="211">
        <v>0</v>
      </c>
      <c r="R291" s="211">
        <f>Q291*H291</f>
        <v>0</v>
      </c>
      <c r="S291" s="211">
        <v>0</v>
      </c>
      <c r="T291" s="212">
        <f>S291*H291</f>
        <v>0</v>
      </c>
      <c r="AR291" s="25" t="s">
        <v>195</v>
      </c>
      <c r="AT291" s="25" t="s">
        <v>135</v>
      </c>
      <c r="AU291" s="25" t="s">
        <v>82</v>
      </c>
      <c r="AY291" s="25" t="s">
        <v>132</v>
      </c>
      <c r="BE291" s="213">
        <f>IF(N291="základní",J291,0)</f>
        <v>0</v>
      </c>
      <c r="BF291" s="213">
        <f>IF(N291="snížená",J291,0)</f>
        <v>0</v>
      </c>
      <c r="BG291" s="213">
        <f>IF(N291="zákl. přenesená",J291,0)</f>
        <v>0</v>
      </c>
      <c r="BH291" s="213">
        <f>IF(N291="sníž. přenesená",J291,0)</f>
        <v>0</v>
      </c>
      <c r="BI291" s="213">
        <f>IF(N291="nulová",J291,0)</f>
        <v>0</v>
      </c>
      <c r="BJ291" s="25" t="s">
        <v>80</v>
      </c>
      <c r="BK291" s="213">
        <f>ROUND(I291*H291,2)</f>
        <v>0</v>
      </c>
      <c r="BL291" s="25" t="s">
        <v>195</v>
      </c>
      <c r="BM291" s="25" t="s">
        <v>487</v>
      </c>
    </row>
    <row r="292" s="1" customFormat="1" ht="16.5" customHeight="1">
      <c r="B292" s="201"/>
      <c r="C292" s="202" t="s">
        <v>488</v>
      </c>
      <c r="D292" s="202" t="s">
        <v>135</v>
      </c>
      <c r="E292" s="203" t="s">
        <v>489</v>
      </c>
      <c r="F292" s="204" t="s">
        <v>490</v>
      </c>
      <c r="G292" s="205" t="s">
        <v>250</v>
      </c>
      <c r="H292" s="206">
        <v>15.081</v>
      </c>
      <c r="I292" s="207"/>
      <c r="J292" s="208">
        <f>ROUND(I292*H292,2)</f>
        <v>0</v>
      </c>
      <c r="K292" s="204" t="s">
        <v>139</v>
      </c>
      <c r="L292" s="47"/>
      <c r="M292" s="209" t="s">
        <v>5</v>
      </c>
      <c r="N292" s="210" t="s">
        <v>43</v>
      </c>
      <c r="O292" s="48"/>
      <c r="P292" s="211">
        <f>O292*H292</f>
        <v>0</v>
      </c>
      <c r="Q292" s="211">
        <v>0</v>
      </c>
      <c r="R292" s="211">
        <f>Q292*H292</f>
        <v>0</v>
      </c>
      <c r="S292" s="211">
        <v>0</v>
      </c>
      <c r="T292" s="212">
        <f>S292*H292</f>
        <v>0</v>
      </c>
      <c r="AR292" s="25" t="s">
        <v>195</v>
      </c>
      <c r="AT292" s="25" t="s">
        <v>135</v>
      </c>
      <c r="AU292" s="25" t="s">
        <v>82</v>
      </c>
      <c r="AY292" s="25" t="s">
        <v>132</v>
      </c>
      <c r="BE292" s="213">
        <f>IF(N292="základní",J292,0)</f>
        <v>0</v>
      </c>
      <c r="BF292" s="213">
        <f>IF(N292="snížená",J292,0)</f>
        <v>0</v>
      </c>
      <c r="BG292" s="213">
        <f>IF(N292="zákl. přenesená",J292,0)</f>
        <v>0</v>
      </c>
      <c r="BH292" s="213">
        <f>IF(N292="sníž. přenesená",J292,0)</f>
        <v>0</v>
      </c>
      <c r="BI292" s="213">
        <f>IF(N292="nulová",J292,0)</f>
        <v>0</v>
      </c>
      <c r="BJ292" s="25" t="s">
        <v>80</v>
      </c>
      <c r="BK292" s="213">
        <f>ROUND(I292*H292,2)</f>
        <v>0</v>
      </c>
      <c r="BL292" s="25" t="s">
        <v>195</v>
      </c>
      <c r="BM292" s="25" t="s">
        <v>491</v>
      </c>
    </row>
    <row r="293" s="12" customFormat="1">
      <c r="B293" s="227"/>
      <c r="D293" s="220" t="s">
        <v>197</v>
      </c>
      <c r="E293" s="228" t="s">
        <v>5</v>
      </c>
      <c r="F293" s="229" t="s">
        <v>492</v>
      </c>
      <c r="H293" s="230">
        <v>15.081</v>
      </c>
      <c r="I293" s="231"/>
      <c r="L293" s="227"/>
      <c r="M293" s="232"/>
      <c r="N293" s="233"/>
      <c r="O293" s="233"/>
      <c r="P293" s="233"/>
      <c r="Q293" s="233"/>
      <c r="R293" s="233"/>
      <c r="S293" s="233"/>
      <c r="T293" s="234"/>
      <c r="AT293" s="228" t="s">
        <v>197</v>
      </c>
      <c r="AU293" s="228" t="s">
        <v>82</v>
      </c>
      <c r="AV293" s="12" t="s">
        <v>82</v>
      </c>
      <c r="AW293" s="12" t="s">
        <v>35</v>
      </c>
      <c r="AX293" s="12" t="s">
        <v>80</v>
      </c>
      <c r="AY293" s="228" t="s">
        <v>132</v>
      </c>
    </row>
    <row r="294" s="1" customFormat="1" ht="16.5" customHeight="1">
      <c r="B294" s="201"/>
      <c r="C294" s="202" t="s">
        <v>493</v>
      </c>
      <c r="D294" s="202" t="s">
        <v>135</v>
      </c>
      <c r="E294" s="203" t="s">
        <v>494</v>
      </c>
      <c r="F294" s="204" t="s">
        <v>495</v>
      </c>
      <c r="G294" s="205" t="s">
        <v>250</v>
      </c>
      <c r="H294" s="206">
        <v>19.09</v>
      </c>
      <c r="I294" s="207"/>
      <c r="J294" s="208">
        <f>ROUND(I294*H294,2)</f>
        <v>0</v>
      </c>
      <c r="K294" s="204" t="s">
        <v>139</v>
      </c>
      <c r="L294" s="47"/>
      <c r="M294" s="209" t="s">
        <v>5</v>
      </c>
      <c r="N294" s="210" t="s">
        <v>43</v>
      </c>
      <c r="O294" s="48"/>
      <c r="P294" s="211">
        <f>O294*H294</f>
        <v>0</v>
      </c>
      <c r="Q294" s="211">
        <v>0</v>
      </c>
      <c r="R294" s="211">
        <f>Q294*H294</f>
        <v>0</v>
      </c>
      <c r="S294" s="211">
        <v>0</v>
      </c>
      <c r="T294" s="212">
        <f>S294*H294</f>
        <v>0</v>
      </c>
      <c r="AR294" s="25" t="s">
        <v>195</v>
      </c>
      <c r="AT294" s="25" t="s">
        <v>135</v>
      </c>
      <c r="AU294" s="25" t="s">
        <v>82</v>
      </c>
      <c r="AY294" s="25" t="s">
        <v>132</v>
      </c>
      <c r="BE294" s="213">
        <f>IF(N294="základní",J294,0)</f>
        <v>0</v>
      </c>
      <c r="BF294" s="213">
        <f>IF(N294="snížená",J294,0)</f>
        <v>0</v>
      </c>
      <c r="BG294" s="213">
        <f>IF(N294="zákl. přenesená",J294,0)</f>
        <v>0</v>
      </c>
      <c r="BH294" s="213">
        <f>IF(N294="sníž. přenesená",J294,0)</f>
        <v>0</v>
      </c>
      <c r="BI294" s="213">
        <f>IF(N294="nulová",J294,0)</f>
        <v>0</v>
      </c>
      <c r="BJ294" s="25" t="s">
        <v>80</v>
      </c>
      <c r="BK294" s="213">
        <f>ROUND(I294*H294,2)</f>
        <v>0</v>
      </c>
      <c r="BL294" s="25" t="s">
        <v>195</v>
      </c>
      <c r="BM294" s="25" t="s">
        <v>496</v>
      </c>
    </row>
    <row r="295" s="12" customFormat="1">
      <c r="B295" s="227"/>
      <c r="D295" s="220" t="s">
        <v>197</v>
      </c>
      <c r="E295" s="228" t="s">
        <v>5</v>
      </c>
      <c r="F295" s="229" t="s">
        <v>497</v>
      </c>
      <c r="H295" s="230">
        <v>19.09</v>
      </c>
      <c r="I295" s="231"/>
      <c r="L295" s="227"/>
      <c r="M295" s="232"/>
      <c r="N295" s="233"/>
      <c r="O295" s="233"/>
      <c r="P295" s="233"/>
      <c r="Q295" s="233"/>
      <c r="R295" s="233"/>
      <c r="S295" s="233"/>
      <c r="T295" s="234"/>
      <c r="AT295" s="228" t="s">
        <v>197</v>
      </c>
      <c r="AU295" s="228" t="s">
        <v>82</v>
      </c>
      <c r="AV295" s="12" t="s">
        <v>82</v>
      </c>
      <c r="AW295" s="12" t="s">
        <v>35</v>
      </c>
      <c r="AX295" s="12" t="s">
        <v>80</v>
      </c>
      <c r="AY295" s="228" t="s">
        <v>132</v>
      </c>
    </row>
    <row r="296" s="10" customFormat="1" ht="29.88" customHeight="1">
      <c r="B296" s="188"/>
      <c r="D296" s="189" t="s">
        <v>71</v>
      </c>
      <c r="E296" s="199" t="s">
        <v>498</v>
      </c>
      <c r="F296" s="199" t="s">
        <v>499</v>
      </c>
      <c r="I296" s="191"/>
      <c r="J296" s="200">
        <f>BK296</f>
        <v>0</v>
      </c>
      <c r="L296" s="188"/>
      <c r="M296" s="193"/>
      <c r="N296" s="194"/>
      <c r="O296" s="194"/>
      <c r="P296" s="195">
        <f>P297</f>
        <v>0</v>
      </c>
      <c r="Q296" s="194"/>
      <c r="R296" s="195">
        <f>R297</f>
        <v>0</v>
      </c>
      <c r="S296" s="194"/>
      <c r="T296" s="196">
        <f>T297</f>
        <v>0</v>
      </c>
      <c r="AR296" s="189" t="s">
        <v>80</v>
      </c>
      <c r="AT296" s="197" t="s">
        <v>71</v>
      </c>
      <c r="AU296" s="197" t="s">
        <v>80</v>
      </c>
      <c r="AY296" s="189" t="s">
        <v>132</v>
      </c>
      <c r="BK296" s="198">
        <f>BK297</f>
        <v>0</v>
      </c>
    </row>
    <row r="297" s="1" customFormat="1" ht="16.5" customHeight="1">
      <c r="B297" s="201"/>
      <c r="C297" s="202" t="s">
        <v>500</v>
      </c>
      <c r="D297" s="202" t="s">
        <v>135</v>
      </c>
      <c r="E297" s="203" t="s">
        <v>501</v>
      </c>
      <c r="F297" s="204" t="s">
        <v>502</v>
      </c>
      <c r="G297" s="205" t="s">
        <v>250</v>
      </c>
      <c r="H297" s="206">
        <v>166.59800000000001</v>
      </c>
      <c r="I297" s="207"/>
      <c r="J297" s="208">
        <f>ROUND(I297*H297,2)</f>
        <v>0</v>
      </c>
      <c r="K297" s="204" t="s">
        <v>139</v>
      </c>
      <c r="L297" s="47"/>
      <c r="M297" s="209" t="s">
        <v>5</v>
      </c>
      <c r="N297" s="210" t="s">
        <v>43</v>
      </c>
      <c r="O297" s="48"/>
      <c r="P297" s="211">
        <f>O297*H297</f>
        <v>0</v>
      </c>
      <c r="Q297" s="211">
        <v>0</v>
      </c>
      <c r="R297" s="211">
        <f>Q297*H297</f>
        <v>0</v>
      </c>
      <c r="S297" s="211">
        <v>0</v>
      </c>
      <c r="T297" s="212">
        <f>S297*H297</f>
        <v>0</v>
      </c>
      <c r="AR297" s="25" t="s">
        <v>195</v>
      </c>
      <c r="AT297" s="25" t="s">
        <v>135</v>
      </c>
      <c r="AU297" s="25" t="s">
        <v>82</v>
      </c>
      <c r="AY297" s="25" t="s">
        <v>132</v>
      </c>
      <c r="BE297" s="213">
        <f>IF(N297="základní",J297,0)</f>
        <v>0</v>
      </c>
      <c r="BF297" s="213">
        <f>IF(N297="snížená",J297,0)</f>
        <v>0</v>
      </c>
      <c r="BG297" s="213">
        <f>IF(N297="zákl. přenesená",J297,0)</f>
        <v>0</v>
      </c>
      <c r="BH297" s="213">
        <f>IF(N297="sníž. přenesená",J297,0)</f>
        <v>0</v>
      </c>
      <c r="BI297" s="213">
        <f>IF(N297="nulová",J297,0)</f>
        <v>0</v>
      </c>
      <c r="BJ297" s="25" t="s">
        <v>80</v>
      </c>
      <c r="BK297" s="213">
        <f>ROUND(I297*H297,2)</f>
        <v>0</v>
      </c>
      <c r="BL297" s="25" t="s">
        <v>195</v>
      </c>
      <c r="BM297" s="25" t="s">
        <v>503</v>
      </c>
    </row>
    <row r="298" s="10" customFormat="1" ht="37.44" customHeight="1">
      <c r="B298" s="188"/>
      <c r="D298" s="189" t="s">
        <v>71</v>
      </c>
      <c r="E298" s="190" t="s">
        <v>504</v>
      </c>
      <c r="F298" s="190" t="s">
        <v>505</v>
      </c>
      <c r="I298" s="191"/>
      <c r="J298" s="192">
        <f>BK298</f>
        <v>0</v>
      </c>
      <c r="L298" s="188"/>
      <c r="M298" s="193"/>
      <c r="N298" s="194"/>
      <c r="O298" s="194"/>
      <c r="P298" s="195">
        <f>P299+P317+P322+P328+P346+P364</f>
        <v>0</v>
      </c>
      <c r="Q298" s="194"/>
      <c r="R298" s="195">
        <f>R299+R317+R322+R328+R346+R364</f>
        <v>0.66328061000000016</v>
      </c>
      <c r="S298" s="194"/>
      <c r="T298" s="196">
        <f>T299+T317+T322+T328+T346+T364</f>
        <v>0</v>
      </c>
      <c r="AR298" s="189" t="s">
        <v>82</v>
      </c>
      <c r="AT298" s="197" t="s">
        <v>71</v>
      </c>
      <c r="AU298" s="197" t="s">
        <v>72</v>
      </c>
      <c r="AY298" s="189" t="s">
        <v>132</v>
      </c>
      <c r="BK298" s="198">
        <f>BK299+BK317+BK322+BK328+BK346+BK364</f>
        <v>0</v>
      </c>
    </row>
    <row r="299" s="10" customFormat="1" ht="19.92" customHeight="1">
      <c r="B299" s="188"/>
      <c r="D299" s="189" t="s">
        <v>71</v>
      </c>
      <c r="E299" s="199" t="s">
        <v>506</v>
      </c>
      <c r="F299" s="199" t="s">
        <v>507</v>
      </c>
      <c r="I299" s="191"/>
      <c r="J299" s="200">
        <f>BK299</f>
        <v>0</v>
      </c>
      <c r="L299" s="188"/>
      <c r="M299" s="193"/>
      <c r="N299" s="194"/>
      <c r="O299" s="194"/>
      <c r="P299" s="195">
        <f>SUM(P300:P316)</f>
        <v>0</v>
      </c>
      <c r="Q299" s="194"/>
      <c r="R299" s="195">
        <f>SUM(R300:R316)</f>
        <v>0.15410736000000003</v>
      </c>
      <c r="S299" s="194"/>
      <c r="T299" s="196">
        <f>SUM(T300:T316)</f>
        <v>0</v>
      </c>
      <c r="AR299" s="189" t="s">
        <v>82</v>
      </c>
      <c r="AT299" s="197" t="s">
        <v>71</v>
      </c>
      <c r="AU299" s="197" t="s">
        <v>80</v>
      </c>
      <c r="AY299" s="189" t="s">
        <v>132</v>
      </c>
      <c r="BK299" s="198">
        <f>SUM(BK300:BK316)</f>
        <v>0</v>
      </c>
    </row>
    <row r="300" s="1" customFormat="1" ht="25.5" customHeight="1">
      <c r="B300" s="201"/>
      <c r="C300" s="202" t="s">
        <v>508</v>
      </c>
      <c r="D300" s="202" t="s">
        <v>135</v>
      </c>
      <c r="E300" s="203" t="s">
        <v>509</v>
      </c>
      <c r="F300" s="204" t="s">
        <v>510</v>
      </c>
      <c r="G300" s="205" t="s">
        <v>194</v>
      </c>
      <c r="H300" s="206">
        <v>29.844999999999999</v>
      </c>
      <c r="I300" s="207"/>
      <c r="J300" s="208">
        <f>ROUND(I300*H300,2)</f>
        <v>0</v>
      </c>
      <c r="K300" s="204" t="s">
        <v>139</v>
      </c>
      <c r="L300" s="47"/>
      <c r="M300" s="209" t="s">
        <v>5</v>
      </c>
      <c r="N300" s="210" t="s">
        <v>43</v>
      </c>
      <c r="O300" s="48"/>
      <c r="P300" s="211">
        <f>O300*H300</f>
        <v>0</v>
      </c>
      <c r="Q300" s="211">
        <v>0</v>
      </c>
      <c r="R300" s="211">
        <f>Q300*H300</f>
        <v>0</v>
      </c>
      <c r="S300" s="211">
        <v>0</v>
      </c>
      <c r="T300" s="212">
        <f>S300*H300</f>
        <v>0</v>
      </c>
      <c r="AR300" s="25" t="s">
        <v>300</v>
      </c>
      <c r="AT300" s="25" t="s">
        <v>135</v>
      </c>
      <c r="AU300" s="25" t="s">
        <v>82</v>
      </c>
      <c r="AY300" s="25" t="s">
        <v>132</v>
      </c>
      <c r="BE300" s="213">
        <f>IF(N300="základní",J300,0)</f>
        <v>0</v>
      </c>
      <c r="BF300" s="213">
        <f>IF(N300="snížená",J300,0)</f>
        <v>0</v>
      </c>
      <c r="BG300" s="213">
        <f>IF(N300="zákl. přenesená",J300,0)</f>
        <v>0</v>
      </c>
      <c r="BH300" s="213">
        <f>IF(N300="sníž. přenesená",J300,0)</f>
        <v>0</v>
      </c>
      <c r="BI300" s="213">
        <f>IF(N300="nulová",J300,0)</f>
        <v>0</v>
      </c>
      <c r="BJ300" s="25" t="s">
        <v>80</v>
      </c>
      <c r="BK300" s="213">
        <f>ROUND(I300*H300,2)</f>
        <v>0</v>
      </c>
      <c r="BL300" s="25" t="s">
        <v>300</v>
      </c>
      <c r="BM300" s="25" t="s">
        <v>511</v>
      </c>
    </row>
    <row r="301" s="12" customFormat="1">
      <c r="B301" s="227"/>
      <c r="D301" s="220" t="s">
        <v>197</v>
      </c>
      <c r="E301" s="228" t="s">
        <v>5</v>
      </c>
      <c r="F301" s="229" t="s">
        <v>199</v>
      </c>
      <c r="H301" s="230">
        <v>9.3000000000000007</v>
      </c>
      <c r="I301" s="231"/>
      <c r="L301" s="227"/>
      <c r="M301" s="232"/>
      <c r="N301" s="233"/>
      <c r="O301" s="233"/>
      <c r="P301" s="233"/>
      <c r="Q301" s="233"/>
      <c r="R301" s="233"/>
      <c r="S301" s="233"/>
      <c r="T301" s="234"/>
      <c r="AT301" s="228" t="s">
        <v>197</v>
      </c>
      <c r="AU301" s="228" t="s">
        <v>82</v>
      </c>
      <c r="AV301" s="12" t="s">
        <v>82</v>
      </c>
      <c r="AW301" s="12" t="s">
        <v>35</v>
      </c>
      <c r="AX301" s="12" t="s">
        <v>72</v>
      </c>
      <c r="AY301" s="228" t="s">
        <v>132</v>
      </c>
    </row>
    <row r="302" s="12" customFormat="1">
      <c r="B302" s="227"/>
      <c r="D302" s="220" t="s">
        <v>197</v>
      </c>
      <c r="E302" s="228" t="s">
        <v>5</v>
      </c>
      <c r="F302" s="229" t="s">
        <v>200</v>
      </c>
      <c r="H302" s="230">
        <v>7.6500000000000004</v>
      </c>
      <c r="I302" s="231"/>
      <c r="L302" s="227"/>
      <c r="M302" s="232"/>
      <c r="N302" s="233"/>
      <c r="O302" s="233"/>
      <c r="P302" s="233"/>
      <c r="Q302" s="233"/>
      <c r="R302" s="233"/>
      <c r="S302" s="233"/>
      <c r="T302" s="234"/>
      <c r="AT302" s="228" t="s">
        <v>197</v>
      </c>
      <c r="AU302" s="228" t="s">
        <v>82</v>
      </c>
      <c r="AV302" s="12" t="s">
        <v>82</v>
      </c>
      <c r="AW302" s="12" t="s">
        <v>35</v>
      </c>
      <c r="AX302" s="12" t="s">
        <v>72</v>
      </c>
      <c r="AY302" s="228" t="s">
        <v>132</v>
      </c>
    </row>
    <row r="303" s="12" customFormat="1">
      <c r="B303" s="227"/>
      <c r="D303" s="220" t="s">
        <v>197</v>
      </c>
      <c r="E303" s="228" t="s">
        <v>5</v>
      </c>
      <c r="F303" s="229" t="s">
        <v>201</v>
      </c>
      <c r="H303" s="230">
        <v>1</v>
      </c>
      <c r="I303" s="231"/>
      <c r="L303" s="227"/>
      <c r="M303" s="232"/>
      <c r="N303" s="233"/>
      <c r="O303" s="233"/>
      <c r="P303" s="233"/>
      <c r="Q303" s="233"/>
      <c r="R303" s="233"/>
      <c r="S303" s="233"/>
      <c r="T303" s="234"/>
      <c r="AT303" s="228" t="s">
        <v>197</v>
      </c>
      <c r="AU303" s="228" t="s">
        <v>82</v>
      </c>
      <c r="AV303" s="12" t="s">
        <v>82</v>
      </c>
      <c r="AW303" s="12" t="s">
        <v>35</v>
      </c>
      <c r="AX303" s="12" t="s">
        <v>72</v>
      </c>
      <c r="AY303" s="228" t="s">
        <v>132</v>
      </c>
    </row>
    <row r="304" s="12" customFormat="1">
      <c r="B304" s="227"/>
      <c r="D304" s="220" t="s">
        <v>197</v>
      </c>
      <c r="E304" s="228" t="s">
        <v>5</v>
      </c>
      <c r="F304" s="229" t="s">
        <v>202</v>
      </c>
      <c r="H304" s="230">
        <v>0.47499999999999998</v>
      </c>
      <c r="I304" s="231"/>
      <c r="L304" s="227"/>
      <c r="M304" s="232"/>
      <c r="N304" s="233"/>
      <c r="O304" s="233"/>
      <c r="P304" s="233"/>
      <c r="Q304" s="233"/>
      <c r="R304" s="233"/>
      <c r="S304" s="233"/>
      <c r="T304" s="234"/>
      <c r="AT304" s="228" t="s">
        <v>197</v>
      </c>
      <c r="AU304" s="228" t="s">
        <v>82</v>
      </c>
      <c r="AV304" s="12" t="s">
        <v>82</v>
      </c>
      <c r="AW304" s="12" t="s">
        <v>35</v>
      </c>
      <c r="AX304" s="12" t="s">
        <v>72</v>
      </c>
      <c r="AY304" s="228" t="s">
        <v>132</v>
      </c>
    </row>
    <row r="305" s="12" customFormat="1">
      <c r="B305" s="227"/>
      <c r="D305" s="220" t="s">
        <v>197</v>
      </c>
      <c r="E305" s="228" t="s">
        <v>5</v>
      </c>
      <c r="F305" s="229" t="s">
        <v>203</v>
      </c>
      <c r="H305" s="230">
        <v>3.6000000000000001</v>
      </c>
      <c r="I305" s="231"/>
      <c r="L305" s="227"/>
      <c r="M305" s="232"/>
      <c r="N305" s="233"/>
      <c r="O305" s="233"/>
      <c r="P305" s="233"/>
      <c r="Q305" s="233"/>
      <c r="R305" s="233"/>
      <c r="S305" s="233"/>
      <c r="T305" s="234"/>
      <c r="AT305" s="228" t="s">
        <v>197</v>
      </c>
      <c r="AU305" s="228" t="s">
        <v>82</v>
      </c>
      <c r="AV305" s="12" t="s">
        <v>82</v>
      </c>
      <c r="AW305" s="12" t="s">
        <v>35</v>
      </c>
      <c r="AX305" s="12" t="s">
        <v>72</v>
      </c>
      <c r="AY305" s="228" t="s">
        <v>132</v>
      </c>
    </row>
    <row r="306" s="12" customFormat="1">
      <c r="B306" s="227"/>
      <c r="D306" s="220" t="s">
        <v>197</v>
      </c>
      <c r="E306" s="228" t="s">
        <v>5</v>
      </c>
      <c r="F306" s="229" t="s">
        <v>204</v>
      </c>
      <c r="H306" s="230">
        <v>0.5</v>
      </c>
      <c r="I306" s="231"/>
      <c r="L306" s="227"/>
      <c r="M306" s="232"/>
      <c r="N306" s="233"/>
      <c r="O306" s="233"/>
      <c r="P306" s="233"/>
      <c r="Q306" s="233"/>
      <c r="R306" s="233"/>
      <c r="S306" s="233"/>
      <c r="T306" s="234"/>
      <c r="AT306" s="228" t="s">
        <v>197</v>
      </c>
      <c r="AU306" s="228" t="s">
        <v>82</v>
      </c>
      <c r="AV306" s="12" t="s">
        <v>82</v>
      </c>
      <c r="AW306" s="12" t="s">
        <v>35</v>
      </c>
      <c r="AX306" s="12" t="s">
        <v>72</v>
      </c>
      <c r="AY306" s="228" t="s">
        <v>132</v>
      </c>
    </row>
    <row r="307" s="12" customFormat="1">
      <c r="B307" s="227"/>
      <c r="D307" s="220" t="s">
        <v>197</v>
      </c>
      <c r="E307" s="228" t="s">
        <v>5</v>
      </c>
      <c r="F307" s="229" t="s">
        <v>512</v>
      </c>
      <c r="H307" s="230">
        <v>4.6799999999999997</v>
      </c>
      <c r="I307" s="231"/>
      <c r="L307" s="227"/>
      <c r="M307" s="232"/>
      <c r="N307" s="233"/>
      <c r="O307" s="233"/>
      <c r="P307" s="233"/>
      <c r="Q307" s="233"/>
      <c r="R307" s="233"/>
      <c r="S307" s="233"/>
      <c r="T307" s="234"/>
      <c r="AT307" s="228" t="s">
        <v>197</v>
      </c>
      <c r="AU307" s="228" t="s">
        <v>82</v>
      </c>
      <c r="AV307" s="12" t="s">
        <v>82</v>
      </c>
      <c r="AW307" s="12" t="s">
        <v>35</v>
      </c>
      <c r="AX307" s="12" t="s">
        <v>72</v>
      </c>
      <c r="AY307" s="228" t="s">
        <v>132</v>
      </c>
    </row>
    <row r="308" s="12" customFormat="1">
      <c r="B308" s="227"/>
      <c r="D308" s="220" t="s">
        <v>197</v>
      </c>
      <c r="E308" s="228" t="s">
        <v>5</v>
      </c>
      <c r="F308" s="229" t="s">
        <v>206</v>
      </c>
      <c r="H308" s="230">
        <v>2.6400000000000001</v>
      </c>
      <c r="I308" s="231"/>
      <c r="L308" s="227"/>
      <c r="M308" s="232"/>
      <c r="N308" s="233"/>
      <c r="O308" s="233"/>
      <c r="P308" s="233"/>
      <c r="Q308" s="233"/>
      <c r="R308" s="233"/>
      <c r="S308" s="233"/>
      <c r="T308" s="234"/>
      <c r="AT308" s="228" t="s">
        <v>197</v>
      </c>
      <c r="AU308" s="228" t="s">
        <v>82</v>
      </c>
      <c r="AV308" s="12" t="s">
        <v>82</v>
      </c>
      <c r="AW308" s="12" t="s">
        <v>35</v>
      </c>
      <c r="AX308" s="12" t="s">
        <v>72</v>
      </c>
      <c r="AY308" s="228" t="s">
        <v>132</v>
      </c>
    </row>
    <row r="309" s="13" customFormat="1">
      <c r="B309" s="235"/>
      <c r="D309" s="220" t="s">
        <v>197</v>
      </c>
      <c r="E309" s="236" t="s">
        <v>148</v>
      </c>
      <c r="F309" s="237" t="s">
        <v>209</v>
      </c>
      <c r="H309" s="238">
        <v>29.844999999999999</v>
      </c>
      <c r="I309" s="239"/>
      <c r="L309" s="235"/>
      <c r="M309" s="240"/>
      <c r="N309" s="241"/>
      <c r="O309" s="241"/>
      <c r="P309" s="241"/>
      <c r="Q309" s="241"/>
      <c r="R309" s="241"/>
      <c r="S309" s="241"/>
      <c r="T309" s="242"/>
      <c r="AT309" s="236" t="s">
        <v>197</v>
      </c>
      <c r="AU309" s="236" t="s">
        <v>82</v>
      </c>
      <c r="AV309" s="13" t="s">
        <v>195</v>
      </c>
      <c r="AW309" s="13" t="s">
        <v>35</v>
      </c>
      <c r="AX309" s="13" t="s">
        <v>80</v>
      </c>
      <c r="AY309" s="236" t="s">
        <v>132</v>
      </c>
    </row>
    <row r="310" s="1" customFormat="1" ht="16.5" customHeight="1">
      <c r="B310" s="201"/>
      <c r="C310" s="251" t="s">
        <v>513</v>
      </c>
      <c r="D310" s="251" t="s">
        <v>413</v>
      </c>
      <c r="E310" s="252" t="s">
        <v>514</v>
      </c>
      <c r="F310" s="253" t="s">
        <v>515</v>
      </c>
      <c r="G310" s="254" t="s">
        <v>250</v>
      </c>
      <c r="H310" s="255">
        <v>0.0089999999999999993</v>
      </c>
      <c r="I310" s="256"/>
      <c r="J310" s="257">
        <f>ROUND(I310*H310,2)</f>
        <v>0</v>
      </c>
      <c r="K310" s="253" t="s">
        <v>139</v>
      </c>
      <c r="L310" s="258"/>
      <c r="M310" s="259" t="s">
        <v>5</v>
      </c>
      <c r="N310" s="260" t="s">
        <v>43</v>
      </c>
      <c r="O310" s="48"/>
      <c r="P310" s="211">
        <f>O310*H310</f>
        <v>0</v>
      </c>
      <c r="Q310" s="211">
        <v>1</v>
      </c>
      <c r="R310" s="211">
        <f>Q310*H310</f>
        <v>0.0089999999999999993</v>
      </c>
      <c r="S310" s="211">
        <v>0</v>
      </c>
      <c r="T310" s="212">
        <f>S310*H310</f>
        <v>0</v>
      </c>
      <c r="AR310" s="25" t="s">
        <v>392</v>
      </c>
      <c r="AT310" s="25" t="s">
        <v>413</v>
      </c>
      <c r="AU310" s="25" t="s">
        <v>82</v>
      </c>
      <c r="AY310" s="25" t="s">
        <v>132</v>
      </c>
      <c r="BE310" s="213">
        <f>IF(N310="základní",J310,0)</f>
        <v>0</v>
      </c>
      <c r="BF310" s="213">
        <f>IF(N310="snížená",J310,0)</f>
        <v>0</v>
      </c>
      <c r="BG310" s="213">
        <f>IF(N310="zákl. přenesená",J310,0)</f>
        <v>0</v>
      </c>
      <c r="BH310" s="213">
        <f>IF(N310="sníž. přenesená",J310,0)</f>
        <v>0</v>
      </c>
      <c r="BI310" s="213">
        <f>IF(N310="nulová",J310,0)</f>
        <v>0</v>
      </c>
      <c r="BJ310" s="25" t="s">
        <v>80</v>
      </c>
      <c r="BK310" s="213">
        <f>ROUND(I310*H310,2)</f>
        <v>0</v>
      </c>
      <c r="BL310" s="25" t="s">
        <v>300</v>
      </c>
      <c r="BM310" s="25" t="s">
        <v>516</v>
      </c>
    </row>
    <row r="311" s="12" customFormat="1">
      <c r="B311" s="227"/>
      <c r="D311" s="220" t="s">
        <v>197</v>
      </c>
      <c r="E311" s="228" t="s">
        <v>5</v>
      </c>
      <c r="F311" s="229" t="s">
        <v>517</v>
      </c>
      <c r="H311" s="230">
        <v>0.0089999999999999993</v>
      </c>
      <c r="I311" s="231"/>
      <c r="L311" s="227"/>
      <c r="M311" s="232"/>
      <c r="N311" s="233"/>
      <c r="O311" s="233"/>
      <c r="P311" s="233"/>
      <c r="Q311" s="233"/>
      <c r="R311" s="233"/>
      <c r="S311" s="233"/>
      <c r="T311" s="234"/>
      <c r="AT311" s="228" t="s">
        <v>197</v>
      </c>
      <c r="AU311" s="228" t="s">
        <v>82</v>
      </c>
      <c r="AV311" s="12" t="s">
        <v>82</v>
      </c>
      <c r="AW311" s="12" t="s">
        <v>35</v>
      </c>
      <c r="AX311" s="12" t="s">
        <v>80</v>
      </c>
      <c r="AY311" s="228" t="s">
        <v>132</v>
      </c>
    </row>
    <row r="312" s="1" customFormat="1" ht="16.5" customHeight="1">
      <c r="B312" s="201"/>
      <c r="C312" s="202" t="s">
        <v>518</v>
      </c>
      <c r="D312" s="202" t="s">
        <v>135</v>
      </c>
      <c r="E312" s="203" t="s">
        <v>519</v>
      </c>
      <c r="F312" s="204" t="s">
        <v>520</v>
      </c>
      <c r="G312" s="205" t="s">
        <v>194</v>
      </c>
      <c r="H312" s="206">
        <v>29.844999999999999</v>
      </c>
      <c r="I312" s="207"/>
      <c r="J312" s="208">
        <f>ROUND(I312*H312,2)</f>
        <v>0</v>
      </c>
      <c r="K312" s="204" t="s">
        <v>139</v>
      </c>
      <c r="L312" s="47"/>
      <c r="M312" s="209" t="s">
        <v>5</v>
      </c>
      <c r="N312" s="210" t="s">
        <v>43</v>
      </c>
      <c r="O312" s="48"/>
      <c r="P312" s="211">
        <f>O312*H312</f>
        <v>0</v>
      </c>
      <c r="Q312" s="211">
        <v>0.00040000000000000002</v>
      </c>
      <c r="R312" s="211">
        <f>Q312*H312</f>
        <v>0.011938000000000001</v>
      </c>
      <c r="S312" s="211">
        <v>0</v>
      </c>
      <c r="T312" s="212">
        <f>S312*H312</f>
        <v>0</v>
      </c>
      <c r="AR312" s="25" t="s">
        <v>300</v>
      </c>
      <c r="AT312" s="25" t="s">
        <v>135</v>
      </c>
      <c r="AU312" s="25" t="s">
        <v>82</v>
      </c>
      <c r="AY312" s="25" t="s">
        <v>132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25" t="s">
        <v>80</v>
      </c>
      <c r="BK312" s="213">
        <f>ROUND(I312*H312,2)</f>
        <v>0</v>
      </c>
      <c r="BL312" s="25" t="s">
        <v>300</v>
      </c>
      <c r="BM312" s="25" t="s">
        <v>521</v>
      </c>
    </row>
    <row r="313" s="12" customFormat="1">
      <c r="B313" s="227"/>
      <c r="D313" s="220" t="s">
        <v>197</v>
      </c>
      <c r="E313" s="228" t="s">
        <v>5</v>
      </c>
      <c r="F313" s="229" t="s">
        <v>148</v>
      </c>
      <c r="H313" s="230">
        <v>29.844999999999999</v>
      </c>
      <c r="I313" s="231"/>
      <c r="L313" s="227"/>
      <c r="M313" s="232"/>
      <c r="N313" s="233"/>
      <c r="O313" s="233"/>
      <c r="P313" s="233"/>
      <c r="Q313" s="233"/>
      <c r="R313" s="233"/>
      <c r="S313" s="233"/>
      <c r="T313" s="234"/>
      <c r="AT313" s="228" t="s">
        <v>197</v>
      </c>
      <c r="AU313" s="228" t="s">
        <v>82</v>
      </c>
      <c r="AV313" s="12" t="s">
        <v>82</v>
      </c>
      <c r="AW313" s="12" t="s">
        <v>35</v>
      </c>
      <c r="AX313" s="12" t="s">
        <v>80</v>
      </c>
      <c r="AY313" s="228" t="s">
        <v>132</v>
      </c>
    </row>
    <row r="314" s="1" customFormat="1" ht="16.5" customHeight="1">
      <c r="B314" s="201"/>
      <c r="C314" s="251" t="s">
        <v>522</v>
      </c>
      <c r="D314" s="251" t="s">
        <v>413</v>
      </c>
      <c r="E314" s="252" t="s">
        <v>523</v>
      </c>
      <c r="F314" s="253" t="s">
        <v>524</v>
      </c>
      <c r="G314" s="254" t="s">
        <v>194</v>
      </c>
      <c r="H314" s="255">
        <v>34.322000000000003</v>
      </c>
      <c r="I314" s="256"/>
      <c r="J314" s="257">
        <f>ROUND(I314*H314,2)</f>
        <v>0</v>
      </c>
      <c r="K314" s="253" t="s">
        <v>5</v>
      </c>
      <c r="L314" s="258"/>
      <c r="M314" s="259" t="s">
        <v>5</v>
      </c>
      <c r="N314" s="260" t="s">
        <v>43</v>
      </c>
      <c r="O314" s="48"/>
      <c r="P314" s="211">
        <f>O314*H314</f>
        <v>0</v>
      </c>
      <c r="Q314" s="211">
        <v>0.0038800000000000002</v>
      </c>
      <c r="R314" s="211">
        <f>Q314*H314</f>
        <v>0.13316936000000001</v>
      </c>
      <c r="S314" s="211">
        <v>0</v>
      </c>
      <c r="T314" s="212">
        <f>S314*H314</f>
        <v>0</v>
      </c>
      <c r="AR314" s="25" t="s">
        <v>392</v>
      </c>
      <c r="AT314" s="25" t="s">
        <v>413</v>
      </c>
      <c r="AU314" s="25" t="s">
        <v>82</v>
      </c>
      <c r="AY314" s="25" t="s">
        <v>132</v>
      </c>
      <c r="BE314" s="213">
        <f>IF(N314="základní",J314,0)</f>
        <v>0</v>
      </c>
      <c r="BF314" s="213">
        <f>IF(N314="snížená",J314,0)</f>
        <v>0</v>
      </c>
      <c r="BG314" s="213">
        <f>IF(N314="zákl. přenesená",J314,0)</f>
        <v>0</v>
      </c>
      <c r="BH314" s="213">
        <f>IF(N314="sníž. přenesená",J314,0)</f>
        <v>0</v>
      </c>
      <c r="BI314" s="213">
        <f>IF(N314="nulová",J314,0)</f>
        <v>0</v>
      </c>
      <c r="BJ314" s="25" t="s">
        <v>80</v>
      </c>
      <c r="BK314" s="213">
        <f>ROUND(I314*H314,2)</f>
        <v>0</v>
      </c>
      <c r="BL314" s="25" t="s">
        <v>300</v>
      </c>
      <c r="BM314" s="25" t="s">
        <v>525</v>
      </c>
    </row>
    <row r="315" s="12" customFormat="1">
      <c r="B315" s="227"/>
      <c r="D315" s="220" t="s">
        <v>197</v>
      </c>
      <c r="E315" s="228" t="s">
        <v>5</v>
      </c>
      <c r="F315" s="229" t="s">
        <v>526</v>
      </c>
      <c r="H315" s="230">
        <v>34.322000000000003</v>
      </c>
      <c r="I315" s="231"/>
      <c r="L315" s="227"/>
      <c r="M315" s="232"/>
      <c r="N315" s="233"/>
      <c r="O315" s="233"/>
      <c r="P315" s="233"/>
      <c r="Q315" s="233"/>
      <c r="R315" s="233"/>
      <c r="S315" s="233"/>
      <c r="T315" s="234"/>
      <c r="AT315" s="228" t="s">
        <v>197</v>
      </c>
      <c r="AU315" s="228" t="s">
        <v>82</v>
      </c>
      <c r="AV315" s="12" t="s">
        <v>82</v>
      </c>
      <c r="AW315" s="12" t="s">
        <v>35</v>
      </c>
      <c r="AX315" s="12" t="s">
        <v>80</v>
      </c>
      <c r="AY315" s="228" t="s">
        <v>132</v>
      </c>
    </row>
    <row r="316" s="1" customFormat="1" ht="25.5" customHeight="1">
      <c r="B316" s="201"/>
      <c r="C316" s="202" t="s">
        <v>527</v>
      </c>
      <c r="D316" s="202" t="s">
        <v>135</v>
      </c>
      <c r="E316" s="203" t="s">
        <v>528</v>
      </c>
      <c r="F316" s="204" t="s">
        <v>529</v>
      </c>
      <c r="G316" s="205" t="s">
        <v>530</v>
      </c>
      <c r="H316" s="264"/>
      <c r="I316" s="207"/>
      <c r="J316" s="208">
        <f>ROUND(I316*H316,2)</f>
        <v>0</v>
      </c>
      <c r="K316" s="204" t="s">
        <v>139</v>
      </c>
      <c r="L316" s="47"/>
      <c r="M316" s="209" t="s">
        <v>5</v>
      </c>
      <c r="N316" s="210" t="s">
        <v>43</v>
      </c>
      <c r="O316" s="48"/>
      <c r="P316" s="211">
        <f>O316*H316</f>
        <v>0</v>
      </c>
      <c r="Q316" s="211">
        <v>0</v>
      </c>
      <c r="R316" s="211">
        <f>Q316*H316</f>
        <v>0</v>
      </c>
      <c r="S316" s="211">
        <v>0</v>
      </c>
      <c r="T316" s="212">
        <f>S316*H316</f>
        <v>0</v>
      </c>
      <c r="AR316" s="25" t="s">
        <v>300</v>
      </c>
      <c r="AT316" s="25" t="s">
        <v>135</v>
      </c>
      <c r="AU316" s="25" t="s">
        <v>82</v>
      </c>
      <c r="AY316" s="25" t="s">
        <v>132</v>
      </c>
      <c r="BE316" s="213">
        <f>IF(N316="základní",J316,0)</f>
        <v>0</v>
      </c>
      <c r="BF316" s="213">
        <f>IF(N316="snížená",J316,0)</f>
        <v>0</v>
      </c>
      <c r="BG316" s="213">
        <f>IF(N316="zákl. přenesená",J316,0)</f>
        <v>0</v>
      </c>
      <c r="BH316" s="213">
        <f>IF(N316="sníž. přenesená",J316,0)</f>
        <v>0</v>
      </c>
      <c r="BI316" s="213">
        <f>IF(N316="nulová",J316,0)</f>
        <v>0</v>
      </c>
      <c r="BJ316" s="25" t="s">
        <v>80</v>
      </c>
      <c r="BK316" s="213">
        <f>ROUND(I316*H316,2)</f>
        <v>0</v>
      </c>
      <c r="BL316" s="25" t="s">
        <v>300</v>
      </c>
      <c r="BM316" s="25" t="s">
        <v>531</v>
      </c>
    </row>
    <row r="317" s="10" customFormat="1" ht="29.88" customHeight="1">
      <c r="B317" s="188"/>
      <c r="D317" s="189" t="s">
        <v>71</v>
      </c>
      <c r="E317" s="199" t="s">
        <v>532</v>
      </c>
      <c r="F317" s="199" t="s">
        <v>533</v>
      </c>
      <c r="I317" s="191"/>
      <c r="J317" s="200">
        <f>BK317</f>
        <v>0</v>
      </c>
      <c r="L317" s="188"/>
      <c r="M317" s="193"/>
      <c r="N317" s="194"/>
      <c r="O317" s="194"/>
      <c r="P317" s="195">
        <f>SUM(P318:P321)</f>
        <v>0</v>
      </c>
      <c r="Q317" s="194"/>
      <c r="R317" s="195">
        <f>SUM(R318:R321)</f>
        <v>0.00026999999999999995</v>
      </c>
      <c r="S317" s="194"/>
      <c r="T317" s="196">
        <f>SUM(T318:T321)</f>
        <v>0</v>
      </c>
      <c r="AR317" s="189" t="s">
        <v>82</v>
      </c>
      <c r="AT317" s="197" t="s">
        <v>71</v>
      </c>
      <c r="AU317" s="197" t="s">
        <v>80</v>
      </c>
      <c r="AY317" s="189" t="s">
        <v>132</v>
      </c>
      <c r="BK317" s="198">
        <f>SUM(BK318:BK321)</f>
        <v>0</v>
      </c>
    </row>
    <row r="318" s="1" customFormat="1" ht="16.5" customHeight="1">
      <c r="B318" s="201"/>
      <c r="C318" s="202" t="s">
        <v>534</v>
      </c>
      <c r="D318" s="202" t="s">
        <v>135</v>
      </c>
      <c r="E318" s="203" t="s">
        <v>535</v>
      </c>
      <c r="F318" s="204" t="s">
        <v>536</v>
      </c>
      <c r="G318" s="205" t="s">
        <v>537</v>
      </c>
      <c r="H318" s="206">
        <v>1</v>
      </c>
      <c r="I318" s="207"/>
      <c r="J318" s="208">
        <f>ROUND(I318*H318,2)</f>
        <v>0</v>
      </c>
      <c r="K318" s="204" t="s">
        <v>139</v>
      </c>
      <c r="L318" s="47"/>
      <c r="M318" s="209" t="s">
        <v>5</v>
      </c>
      <c r="N318" s="210" t="s">
        <v>43</v>
      </c>
      <c r="O318" s="48"/>
      <c r="P318" s="211">
        <f>O318*H318</f>
        <v>0</v>
      </c>
      <c r="Q318" s="211">
        <v>0</v>
      </c>
      <c r="R318" s="211">
        <f>Q318*H318</f>
        <v>0</v>
      </c>
      <c r="S318" s="211">
        <v>0</v>
      </c>
      <c r="T318" s="212">
        <f>S318*H318</f>
        <v>0</v>
      </c>
      <c r="AR318" s="25" t="s">
        <v>300</v>
      </c>
      <c r="AT318" s="25" t="s">
        <v>135</v>
      </c>
      <c r="AU318" s="25" t="s">
        <v>82</v>
      </c>
      <c r="AY318" s="25" t="s">
        <v>132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25" t="s">
        <v>80</v>
      </c>
      <c r="BK318" s="213">
        <f>ROUND(I318*H318,2)</f>
        <v>0</v>
      </c>
      <c r="BL318" s="25" t="s">
        <v>300</v>
      </c>
      <c r="BM318" s="25" t="s">
        <v>538</v>
      </c>
    </row>
    <row r="319" s="1" customFormat="1" ht="16.5" customHeight="1">
      <c r="B319" s="201"/>
      <c r="C319" s="202" t="s">
        <v>539</v>
      </c>
      <c r="D319" s="202" t="s">
        <v>135</v>
      </c>
      <c r="E319" s="203" t="s">
        <v>540</v>
      </c>
      <c r="F319" s="204" t="s">
        <v>541</v>
      </c>
      <c r="G319" s="205" t="s">
        <v>537</v>
      </c>
      <c r="H319" s="206">
        <v>1</v>
      </c>
      <c r="I319" s="207"/>
      <c r="J319" s="208">
        <f>ROUND(I319*H319,2)</f>
        <v>0</v>
      </c>
      <c r="K319" s="204" t="s">
        <v>139</v>
      </c>
      <c r="L319" s="47"/>
      <c r="M319" s="209" t="s">
        <v>5</v>
      </c>
      <c r="N319" s="210" t="s">
        <v>43</v>
      </c>
      <c r="O319" s="48"/>
      <c r="P319" s="211">
        <f>O319*H319</f>
        <v>0</v>
      </c>
      <c r="Q319" s="211">
        <v>0.00012999999999999999</v>
      </c>
      <c r="R319" s="211">
        <f>Q319*H319</f>
        <v>0.00012999999999999999</v>
      </c>
      <c r="S319" s="211">
        <v>0</v>
      </c>
      <c r="T319" s="212">
        <f>S319*H319</f>
        <v>0</v>
      </c>
      <c r="AR319" s="25" t="s">
        <v>300</v>
      </c>
      <c r="AT319" s="25" t="s">
        <v>135</v>
      </c>
      <c r="AU319" s="25" t="s">
        <v>82</v>
      </c>
      <c r="AY319" s="25" t="s">
        <v>132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25" t="s">
        <v>80</v>
      </c>
      <c r="BK319" s="213">
        <f>ROUND(I319*H319,2)</f>
        <v>0</v>
      </c>
      <c r="BL319" s="25" t="s">
        <v>300</v>
      </c>
      <c r="BM319" s="25" t="s">
        <v>542</v>
      </c>
    </row>
    <row r="320" s="1" customFormat="1" ht="16.5" customHeight="1">
      <c r="B320" s="201"/>
      <c r="C320" s="202" t="s">
        <v>543</v>
      </c>
      <c r="D320" s="202" t="s">
        <v>135</v>
      </c>
      <c r="E320" s="203" t="s">
        <v>544</v>
      </c>
      <c r="F320" s="204" t="s">
        <v>545</v>
      </c>
      <c r="G320" s="205" t="s">
        <v>537</v>
      </c>
      <c r="H320" s="206">
        <v>1</v>
      </c>
      <c r="I320" s="207"/>
      <c r="J320" s="208">
        <f>ROUND(I320*H320,2)</f>
        <v>0</v>
      </c>
      <c r="K320" s="204" t="s">
        <v>5</v>
      </c>
      <c r="L320" s="47"/>
      <c r="M320" s="209" t="s">
        <v>5</v>
      </c>
      <c r="N320" s="210" t="s">
        <v>43</v>
      </c>
      <c r="O320" s="48"/>
      <c r="P320" s="211">
        <f>O320*H320</f>
        <v>0</v>
      </c>
      <c r="Q320" s="211">
        <v>0.00013999999999999999</v>
      </c>
      <c r="R320" s="211">
        <f>Q320*H320</f>
        <v>0.00013999999999999999</v>
      </c>
      <c r="S320" s="211">
        <v>0</v>
      </c>
      <c r="T320" s="212">
        <f>S320*H320</f>
        <v>0</v>
      </c>
      <c r="AR320" s="25" t="s">
        <v>300</v>
      </c>
      <c r="AT320" s="25" t="s">
        <v>135</v>
      </c>
      <c r="AU320" s="25" t="s">
        <v>82</v>
      </c>
      <c r="AY320" s="25" t="s">
        <v>132</v>
      </c>
      <c r="BE320" s="213">
        <f>IF(N320="základní",J320,0)</f>
        <v>0</v>
      </c>
      <c r="BF320" s="213">
        <f>IF(N320="snížená",J320,0)</f>
        <v>0</v>
      </c>
      <c r="BG320" s="213">
        <f>IF(N320="zákl. přenesená",J320,0)</f>
        <v>0</v>
      </c>
      <c r="BH320" s="213">
        <f>IF(N320="sníž. přenesená",J320,0)</f>
        <v>0</v>
      </c>
      <c r="BI320" s="213">
        <f>IF(N320="nulová",J320,0)</f>
        <v>0</v>
      </c>
      <c r="BJ320" s="25" t="s">
        <v>80</v>
      </c>
      <c r="BK320" s="213">
        <f>ROUND(I320*H320,2)</f>
        <v>0</v>
      </c>
      <c r="BL320" s="25" t="s">
        <v>300</v>
      </c>
      <c r="BM320" s="25" t="s">
        <v>546</v>
      </c>
    </row>
    <row r="321" s="1" customFormat="1" ht="16.5" customHeight="1">
      <c r="B321" s="201"/>
      <c r="C321" s="202" t="s">
        <v>547</v>
      </c>
      <c r="D321" s="202" t="s">
        <v>135</v>
      </c>
      <c r="E321" s="203" t="s">
        <v>548</v>
      </c>
      <c r="F321" s="204" t="s">
        <v>549</v>
      </c>
      <c r="G321" s="205" t="s">
        <v>530</v>
      </c>
      <c r="H321" s="264"/>
      <c r="I321" s="207"/>
      <c r="J321" s="208">
        <f>ROUND(I321*H321,2)</f>
        <v>0</v>
      </c>
      <c r="K321" s="204" t="s">
        <v>139</v>
      </c>
      <c r="L321" s="47"/>
      <c r="M321" s="209" t="s">
        <v>5</v>
      </c>
      <c r="N321" s="210" t="s">
        <v>43</v>
      </c>
      <c r="O321" s="48"/>
      <c r="P321" s="211">
        <f>O321*H321</f>
        <v>0</v>
      </c>
      <c r="Q321" s="211">
        <v>0</v>
      </c>
      <c r="R321" s="211">
        <f>Q321*H321</f>
        <v>0</v>
      </c>
      <c r="S321" s="211">
        <v>0</v>
      </c>
      <c r="T321" s="212">
        <f>S321*H321</f>
        <v>0</v>
      </c>
      <c r="AR321" s="25" t="s">
        <v>300</v>
      </c>
      <c r="AT321" s="25" t="s">
        <v>135</v>
      </c>
      <c r="AU321" s="25" t="s">
        <v>82</v>
      </c>
      <c r="AY321" s="25" t="s">
        <v>132</v>
      </c>
      <c r="BE321" s="213">
        <f>IF(N321="základní",J321,0)</f>
        <v>0</v>
      </c>
      <c r="BF321" s="213">
        <f>IF(N321="snížená",J321,0)</f>
        <v>0</v>
      </c>
      <c r="BG321" s="213">
        <f>IF(N321="zákl. přenesená",J321,0)</f>
        <v>0</v>
      </c>
      <c r="BH321" s="213">
        <f>IF(N321="sníž. přenesená",J321,0)</f>
        <v>0</v>
      </c>
      <c r="BI321" s="213">
        <f>IF(N321="nulová",J321,0)</f>
        <v>0</v>
      </c>
      <c r="BJ321" s="25" t="s">
        <v>80</v>
      </c>
      <c r="BK321" s="213">
        <f>ROUND(I321*H321,2)</f>
        <v>0</v>
      </c>
      <c r="BL321" s="25" t="s">
        <v>300</v>
      </c>
      <c r="BM321" s="25" t="s">
        <v>550</v>
      </c>
    </row>
    <row r="322" s="10" customFormat="1" ht="29.88" customHeight="1">
      <c r="B322" s="188"/>
      <c r="D322" s="189" t="s">
        <v>71</v>
      </c>
      <c r="E322" s="199" t="s">
        <v>551</v>
      </c>
      <c r="F322" s="199" t="s">
        <v>552</v>
      </c>
      <c r="I322" s="191"/>
      <c r="J322" s="200">
        <f>BK322</f>
        <v>0</v>
      </c>
      <c r="L322" s="188"/>
      <c r="M322" s="193"/>
      <c r="N322" s="194"/>
      <c r="O322" s="194"/>
      <c r="P322" s="195">
        <f>SUM(P323:P327)</f>
        <v>0</v>
      </c>
      <c r="Q322" s="194"/>
      <c r="R322" s="195">
        <f>SUM(R323:R327)</f>
        <v>0.059159999999999997</v>
      </c>
      <c r="S322" s="194"/>
      <c r="T322" s="196">
        <f>SUM(T323:T327)</f>
        <v>0</v>
      </c>
      <c r="AR322" s="189" t="s">
        <v>82</v>
      </c>
      <c r="AT322" s="197" t="s">
        <v>71</v>
      </c>
      <c r="AU322" s="197" t="s">
        <v>80</v>
      </c>
      <c r="AY322" s="189" t="s">
        <v>132</v>
      </c>
      <c r="BK322" s="198">
        <f>SUM(BK323:BK327)</f>
        <v>0</v>
      </c>
    </row>
    <row r="323" s="1" customFormat="1" ht="16.5" customHeight="1">
      <c r="B323" s="201"/>
      <c r="C323" s="202" t="s">
        <v>553</v>
      </c>
      <c r="D323" s="202" t="s">
        <v>135</v>
      </c>
      <c r="E323" s="203" t="s">
        <v>554</v>
      </c>
      <c r="F323" s="204" t="s">
        <v>555</v>
      </c>
      <c r="G323" s="205" t="s">
        <v>410</v>
      </c>
      <c r="H323" s="206">
        <v>30</v>
      </c>
      <c r="I323" s="207"/>
      <c r="J323" s="208">
        <f>ROUND(I323*H323,2)</f>
        <v>0</v>
      </c>
      <c r="K323" s="204" t="s">
        <v>5</v>
      </c>
      <c r="L323" s="47"/>
      <c r="M323" s="209" t="s">
        <v>5</v>
      </c>
      <c r="N323" s="210" t="s">
        <v>43</v>
      </c>
      <c r="O323" s="48"/>
      <c r="P323" s="211">
        <f>O323*H323</f>
        <v>0</v>
      </c>
      <c r="Q323" s="211">
        <v>0.0016299999999999999</v>
      </c>
      <c r="R323" s="211">
        <f>Q323*H323</f>
        <v>0.048899999999999999</v>
      </c>
      <c r="S323" s="211">
        <v>0</v>
      </c>
      <c r="T323" s="212">
        <f>S323*H323</f>
        <v>0</v>
      </c>
      <c r="AR323" s="25" t="s">
        <v>300</v>
      </c>
      <c r="AT323" s="25" t="s">
        <v>135</v>
      </c>
      <c r="AU323" s="25" t="s">
        <v>82</v>
      </c>
      <c r="AY323" s="25" t="s">
        <v>132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25" t="s">
        <v>80</v>
      </c>
      <c r="BK323" s="213">
        <f>ROUND(I323*H323,2)</f>
        <v>0</v>
      </c>
      <c r="BL323" s="25" t="s">
        <v>300</v>
      </c>
      <c r="BM323" s="25" t="s">
        <v>556</v>
      </c>
    </row>
    <row r="324" s="1" customFormat="1">
      <c r="B324" s="47"/>
      <c r="D324" s="220" t="s">
        <v>469</v>
      </c>
      <c r="F324" s="261" t="s">
        <v>557</v>
      </c>
      <c r="I324" s="262"/>
      <c r="L324" s="47"/>
      <c r="M324" s="263"/>
      <c r="N324" s="48"/>
      <c r="O324" s="48"/>
      <c r="P324" s="48"/>
      <c r="Q324" s="48"/>
      <c r="R324" s="48"/>
      <c r="S324" s="48"/>
      <c r="T324" s="86"/>
      <c r="AT324" s="25" t="s">
        <v>469</v>
      </c>
      <c r="AU324" s="25" t="s">
        <v>82</v>
      </c>
    </row>
    <row r="325" s="1" customFormat="1" ht="16.5" customHeight="1">
      <c r="B325" s="201"/>
      <c r="C325" s="202" t="s">
        <v>558</v>
      </c>
      <c r="D325" s="202" t="s">
        <v>135</v>
      </c>
      <c r="E325" s="203" t="s">
        <v>559</v>
      </c>
      <c r="F325" s="204" t="s">
        <v>560</v>
      </c>
      <c r="G325" s="205" t="s">
        <v>537</v>
      </c>
      <c r="H325" s="206">
        <v>1</v>
      </c>
      <c r="I325" s="207"/>
      <c r="J325" s="208">
        <f>ROUND(I325*H325,2)</f>
        <v>0</v>
      </c>
      <c r="K325" s="204" t="s">
        <v>5</v>
      </c>
      <c r="L325" s="47"/>
      <c r="M325" s="209" t="s">
        <v>5</v>
      </c>
      <c r="N325" s="210" t="s">
        <v>43</v>
      </c>
      <c r="O325" s="48"/>
      <c r="P325" s="211">
        <f>O325*H325</f>
        <v>0</v>
      </c>
      <c r="Q325" s="211">
        <v>0.00025000000000000001</v>
      </c>
      <c r="R325" s="211">
        <f>Q325*H325</f>
        <v>0.00025000000000000001</v>
      </c>
      <c r="S325" s="211">
        <v>0</v>
      </c>
      <c r="T325" s="212">
        <f>S325*H325</f>
        <v>0</v>
      </c>
      <c r="AR325" s="25" t="s">
        <v>300</v>
      </c>
      <c r="AT325" s="25" t="s">
        <v>135</v>
      </c>
      <c r="AU325" s="25" t="s">
        <v>82</v>
      </c>
      <c r="AY325" s="25" t="s">
        <v>132</v>
      </c>
      <c r="BE325" s="213">
        <f>IF(N325="základní",J325,0)</f>
        <v>0</v>
      </c>
      <c r="BF325" s="213">
        <f>IF(N325="snížená",J325,0)</f>
        <v>0</v>
      </c>
      <c r="BG325" s="213">
        <f>IF(N325="zákl. přenesená",J325,0)</f>
        <v>0</v>
      </c>
      <c r="BH325" s="213">
        <f>IF(N325="sníž. přenesená",J325,0)</f>
        <v>0</v>
      </c>
      <c r="BI325" s="213">
        <f>IF(N325="nulová",J325,0)</f>
        <v>0</v>
      </c>
      <c r="BJ325" s="25" t="s">
        <v>80</v>
      </c>
      <c r="BK325" s="213">
        <f>ROUND(I325*H325,2)</f>
        <v>0</v>
      </c>
      <c r="BL325" s="25" t="s">
        <v>300</v>
      </c>
      <c r="BM325" s="25" t="s">
        <v>561</v>
      </c>
    </row>
    <row r="326" s="1" customFormat="1" ht="25.5" customHeight="1">
      <c r="B326" s="201"/>
      <c r="C326" s="202" t="s">
        <v>562</v>
      </c>
      <c r="D326" s="202" t="s">
        <v>135</v>
      </c>
      <c r="E326" s="203" t="s">
        <v>563</v>
      </c>
      <c r="F326" s="204" t="s">
        <v>564</v>
      </c>
      <c r="G326" s="205" t="s">
        <v>410</v>
      </c>
      <c r="H326" s="206">
        <v>3.5</v>
      </c>
      <c r="I326" s="207"/>
      <c r="J326" s="208">
        <f>ROUND(I326*H326,2)</f>
        <v>0</v>
      </c>
      <c r="K326" s="204" t="s">
        <v>139</v>
      </c>
      <c r="L326" s="47"/>
      <c r="M326" s="209" t="s">
        <v>5</v>
      </c>
      <c r="N326" s="210" t="s">
        <v>43</v>
      </c>
      <c r="O326" s="48"/>
      <c r="P326" s="211">
        <f>O326*H326</f>
        <v>0</v>
      </c>
      <c r="Q326" s="211">
        <v>0.0028600000000000001</v>
      </c>
      <c r="R326" s="211">
        <f>Q326*H326</f>
        <v>0.01001</v>
      </c>
      <c r="S326" s="211">
        <v>0</v>
      </c>
      <c r="T326" s="212">
        <f>S326*H326</f>
        <v>0</v>
      </c>
      <c r="AR326" s="25" t="s">
        <v>300</v>
      </c>
      <c r="AT326" s="25" t="s">
        <v>135</v>
      </c>
      <c r="AU326" s="25" t="s">
        <v>82</v>
      </c>
      <c r="AY326" s="25" t="s">
        <v>132</v>
      </c>
      <c r="BE326" s="213">
        <f>IF(N326="základní",J326,0)</f>
        <v>0</v>
      </c>
      <c r="BF326" s="213">
        <f>IF(N326="snížená",J326,0)</f>
        <v>0</v>
      </c>
      <c r="BG326" s="213">
        <f>IF(N326="zákl. přenesená",J326,0)</f>
        <v>0</v>
      </c>
      <c r="BH326" s="213">
        <f>IF(N326="sníž. přenesená",J326,0)</f>
        <v>0</v>
      </c>
      <c r="BI326" s="213">
        <f>IF(N326="nulová",J326,0)</f>
        <v>0</v>
      </c>
      <c r="BJ326" s="25" t="s">
        <v>80</v>
      </c>
      <c r="BK326" s="213">
        <f>ROUND(I326*H326,2)</f>
        <v>0</v>
      </c>
      <c r="BL326" s="25" t="s">
        <v>300</v>
      </c>
      <c r="BM326" s="25" t="s">
        <v>565</v>
      </c>
    </row>
    <row r="327" s="1" customFormat="1" ht="16.5" customHeight="1">
      <c r="B327" s="201"/>
      <c r="C327" s="202" t="s">
        <v>566</v>
      </c>
      <c r="D327" s="202" t="s">
        <v>135</v>
      </c>
      <c r="E327" s="203" t="s">
        <v>567</v>
      </c>
      <c r="F327" s="204" t="s">
        <v>568</v>
      </c>
      <c r="G327" s="205" t="s">
        <v>530</v>
      </c>
      <c r="H327" s="264"/>
      <c r="I327" s="207"/>
      <c r="J327" s="208">
        <f>ROUND(I327*H327,2)</f>
        <v>0</v>
      </c>
      <c r="K327" s="204" t="s">
        <v>139</v>
      </c>
      <c r="L327" s="47"/>
      <c r="M327" s="209" t="s">
        <v>5</v>
      </c>
      <c r="N327" s="210" t="s">
        <v>43</v>
      </c>
      <c r="O327" s="48"/>
      <c r="P327" s="211">
        <f>O327*H327</f>
        <v>0</v>
      </c>
      <c r="Q327" s="211">
        <v>0</v>
      </c>
      <c r="R327" s="211">
        <f>Q327*H327</f>
        <v>0</v>
      </c>
      <c r="S327" s="211">
        <v>0</v>
      </c>
      <c r="T327" s="212">
        <f>S327*H327</f>
        <v>0</v>
      </c>
      <c r="AR327" s="25" t="s">
        <v>300</v>
      </c>
      <c r="AT327" s="25" t="s">
        <v>135</v>
      </c>
      <c r="AU327" s="25" t="s">
        <v>82</v>
      </c>
      <c r="AY327" s="25" t="s">
        <v>132</v>
      </c>
      <c r="BE327" s="213">
        <f>IF(N327="základní",J327,0)</f>
        <v>0</v>
      </c>
      <c r="BF327" s="213">
        <f>IF(N327="snížená",J327,0)</f>
        <v>0</v>
      </c>
      <c r="BG327" s="213">
        <f>IF(N327="zákl. přenesená",J327,0)</f>
        <v>0</v>
      </c>
      <c r="BH327" s="213">
        <f>IF(N327="sníž. přenesená",J327,0)</f>
        <v>0</v>
      </c>
      <c r="BI327" s="213">
        <f>IF(N327="nulová",J327,0)</f>
        <v>0</v>
      </c>
      <c r="BJ327" s="25" t="s">
        <v>80</v>
      </c>
      <c r="BK327" s="213">
        <f>ROUND(I327*H327,2)</f>
        <v>0</v>
      </c>
      <c r="BL327" s="25" t="s">
        <v>300</v>
      </c>
      <c r="BM327" s="25" t="s">
        <v>569</v>
      </c>
    </row>
    <row r="328" s="10" customFormat="1" ht="29.88" customHeight="1">
      <c r="B328" s="188"/>
      <c r="D328" s="189" t="s">
        <v>71</v>
      </c>
      <c r="E328" s="199" t="s">
        <v>570</v>
      </c>
      <c r="F328" s="199" t="s">
        <v>571</v>
      </c>
      <c r="I328" s="191"/>
      <c r="J328" s="200">
        <f>BK328</f>
        <v>0</v>
      </c>
      <c r="L328" s="188"/>
      <c r="M328" s="193"/>
      <c r="N328" s="194"/>
      <c r="O328" s="194"/>
      <c r="P328" s="195">
        <f>SUM(P329:P345)</f>
        <v>0</v>
      </c>
      <c r="Q328" s="194"/>
      <c r="R328" s="195">
        <f>SUM(R329:R345)</f>
        <v>0.30012</v>
      </c>
      <c r="S328" s="194"/>
      <c r="T328" s="196">
        <f>SUM(T329:T345)</f>
        <v>0</v>
      </c>
      <c r="AR328" s="189" t="s">
        <v>82</v>
      </c>
      <c r="AT328" s="197" t="s">
        <v>71</v>
      </c>
      <c r="AU328" s="197" t="s">
        <v>80</v>
      </c>
      <c r="AY328" s="189" t="s">
        <v>132</v>
      </c>
      <c r="BK328" s="198">
        <f>SUM(BK329:BK345)</f>
        <v>0</v>
      </c>
    </row>
    <row r="329" s="1" customFormat="1" ht="16.5" customHeight="1">
      <c r="B329" s="201"/>
      <c r="C329" s="202" t="s">
        <v>572</v>
      </c>
      <c r="D329" s="202" t="s">
        <v>135</v>
      </c>
      <c r="E329" s="203" t="s">
        <v>573</v>
      </c>
      <c r="F329" s="204" t="s">
        <v>574</v>
      </c>
      <c r="G329" s="205" t="s">
        <v>575</v>
      </c>
      <c r="H329" s="206">
        <v>11548.280000000001</v>
      </c>
      <c r="I329" s="207"/>
      <c r="J329" s="208">
        <f>ROUND(I329*H329,2)</f>
        <v>0</v>
      </c>
      <c r="K329" s="204" t="s">
        <v>5</v>
      </c>
      <c r="L329" s="47"/>
      <c r="M329" s="209" t="s">
        <v>5</v>
      </c>
      <c r="N329" s="210" t="s">
        <v>43</v>
      </c>
      <c r="O329" s="48"/>
      <c r="P329" s="211">
        <f>O329*H329</f>
        <v>0</v>
      </c>
      <c r="Q329" s="211">
        <v>0</v>
      </c>
      <c r="R329" s="211">
        <f>Q329*H329</f>
        <v>0</v>
      </c>
      <c r="S329" s="211">
        <v>0</v>
      </c>
      <c r="T329" s="212">
        <f>S329*H329</f>
        <v>0</v>
      </c>
      <c r="AR329" s="25" t="s">
        <v>300</v>
      </c>
      <c r="AT329" s="25" t="s">
        <v>135</v>
      </c>
      <c r="AU329" s="25" t="s">
        <v>82</v>
      </c>
      <c r="AY329" s="25" t="s">
        <v>132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25" t="s">
        <v>80</v>
      </c>
      <c r="BK329" s="213">
        <f>ROUND(I329*H329,2)</f>
        <v>0</v>
      </c>
      <c r="BL329" s="25" t="s">
        <v>300</v>
      </c>
      <c r="BM329" s="25" t="s">
        <v>576</v>
      </c>
    </row>
    <row r="330" s="1" customFormat="1">
      <c r="B330" s="47"/>
      <c r="D330" s="220" t="s">
        <v>469</v>
      </c>
      <c r="F330" s="261" t="s">
        <v>577</v>
      </c>
      <c r="I330" s="262"/>
      <c r="L330" s="47"/>
      <c r="M330" s="263"/>
      <c r="N330" s="48"/>
      <c r="O330" s="48"/>
      <c r="P330" s="48"/>
      <c r="Q330" s="48"/>
      <c r="R330" s="48"/>
      <c r="S330" s="48"/>
      <c r="T330" s="86"/>
      <c r="AT330" s="25" t="s">
        <v>469</v>
      </c>
      <c r="AU330" s="25" t="s">
        <v>82</v>
      </c>
    </row>
    <row r="331" s="11" customFormat="1">
      <c r="B331" s="219"/>
      <c r="D331" s="220" t="s">
        <v>197</v>
      </c>
      <c r="E331" s="221" t="s">
        <v>5</v>
      </c>
      <c r="F331" s="222" t="s">
        <v>578</v>
      </c>
      <c r="H331" s="221" t="s">
        <v>5</v>
      </c>
      <c r="I331" s="223"/>
      <c r="L331" s="219"/>
      <c r="M331" s="224"/>
      <c r="N331" s="225"/>
      <c r="O331" s="225"/>
      <c r="P331" s="225"/>
      <c r="Q331" s="225"/>
      <c r="R331" s="225"/>
      <c r="S331" s="225"/>
      <c r="T331" s="226"/>
      <c r="AT331" s="221" t="s">
        <v>197</v>
      </c>
      <c r="AU331" s="221" t="s">
        <v>82</v>
      </c>
      <c r="AV331" s="11" t="s">
        <v>80</v>
      </c>
      <c r="AW331" s="11" t="s">
        <v>35</v>
      </c>
      <c r="AX331" s="11" t="s">
        <v>72</v>
      </c>
      <c r="AY331" s="221" t="s">
        <v>132</v>
      </c>
    </row>
    <row r="332" s="12" customFormat="1">
      <c r="B332" s="227"/>
      <c r="D332" s="220" t="s">
        <v>197</v>
      </c>
      <c r="E332" s="228" t="s">
        <v>5</v>
      </c>
      <c r="F332" s="229" t="s">
        <v>579</v>
      </c>
      <c r="H332" s="230">
        <v>11548.280000000001</v>
      </c>
      <c r="I332" s="231"/>
      <c r="L332" s="227"/>
      <c r="M332" s="232"/>
      <c r="N332" s="233"/>
      <c r="O332" s="233"/>
      <c r="P332" s="233"/>
      <c r="Q332" s="233"/>
      <c r="R332" s="233"/>
      <c r="S332" s="233"/>
      <c r="T332" s="234"/>
      <c r="AT332" s="228" t="s">
        <v>197</v>
      </c>
      <c r="AU332" s="228" t="s">
        <v>82</v>
      </c>
      <c r="AV332" s="12" t="s">
        <v>82</v>
      </c>
      <c r="AW332" s="12" t="s">
        <v>35</v>
      </c>
      <c r="AX332" s="12" t="s">
        <v>80</v>
      </c>
      <c r="AY332" s="228" t="s">
        <v>132</v>
      </c>
    </row>
    <row r="333" s="1" customFormat="1" ht="16.5" customHeight="1">
      <c r="B333" s="201"/>
      <c r="C333" s="202" t="s">
        <v>580</v>
      </c>
      <c r="D333" s="202" t="s">
        <v>135</v>
      </c>
      <c r="E333" s="203" t="s">
        <v>581</v>
      </c>
      <c r="F333" s="204" t="s">
        <v>582</v>
      </c>
      <c r="G333" s="205" t="s">
        <v>194</v>
      </c>
      <c r="H333" s="206">
        <v>12.720000000000001</v>
      </c>
      <c r="I333" s="207"/>
      <c r="J333" s="208">
        <f>ROUND(I333*H333,2)</f>
        <v>0</v>
      </c>
      <c r="K333" s="204" t="s">
        <v>5</v>
      </c>
      <c r="L333" s="47"/>
      <c r="M333" s="209" t="s">
        <v>5</v>
      </c>
      <c r="N333" s="210" t="s">
        <v>43</v>
      </c>
      <c r="O333" s="48"/>
      <c r="P333" s="211">
        <f>O333*H333</f>
        <v>0</v>
      </c>
      <c r="Q333" s="211">
        <v>0</v>
      </c>
      <c r="R333" s="211">
        <f>Q333*H333</f>
        <v>0</v>
      </c>
      <c r="S333" s="211">
        <v>0</v>
      </c>
      <c r="T333" s="212">
        <f>S333*H333</f>
        <v>0</v>
      </c>
      <c r="AR333" s="25" t="s">
        <v>300</v>
      </c>
      <c r="AT333" s="25" t="s">
        <v>135</v>
      </c>
      <c r="AU333" s="25" t="s">
        <v>82</v>
      </c>
      <c r="AY333" s="25" t="s">
        <v>132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25" t="s">
        <v>80</v>
      </c>
      <c r="BK333" s="213">
        <f>ROUND(I333*H333,2)</f>
        <v>0</v>
      </c>
      <c r="BL333" s="25" t="s">
        <v>300</v>
      </c>
      <c r="BM333" s="25" t="s">
        <v>583</v>
      </c>
    </row>
    <row r="334" s="1" customFormat="1">
      <c r="B334" s="47"/>
      <c r="D334" s="220" t="s">
        <v>469</v>
      </c>
      <c r="F334" s="261" t="s">
        <v>584</v>
      </c>
      <c r="I334" s="262"/>
      <c r="L334" s="47"/>
      <c r="M334" s="263"/>
      <c r="N334" s="48"/>
      <c r="O334" s="48"/>
      <c r="P334" s="48"/>
      <c r="Q334" s="48"/>
      <c r="R334" s="48"/>
      <c r="S334" s="48"/>
      <c r="T334" s="86"/>
      <c r="AT334" s="25" t="s">
        <v>469</v>
      </c>
      <c r="AU334" s="25" t="s">
        <v>82</v>
      </c>
    </row>
    <row r="335" s="12" customFormat="1">
      <c r="B335" s="227"/>
      <c r="D335" s="220" t="s">
        <v>197</v>
      </c>
      <c r="E335" s="228" t="s">
        <v>5</v>
      </c>
      <c r="F335" s="229" t="s">
        <v>585</v>
      </c>
      <c r="H335" s="230">
        <v>12.720000000000001</v>
      </c>
      <c r="I335" s="231"/>
      <c r="L335" s="227"/>
      <c r="M335" s="232"/>
      <c r="N335" s="233"/>
      <c r="O335" s="233"/>
      <c r="P335" s="233"/>
      <c r="Q335" s="233"/>
      <c r="R335" s="233"/>
      <c r="S335" s="233"/>
      <c r="T335" s="234"/>
      <c r="AT335" s="228" t="s">
        <v>197</v>
      </c>
      <c r="AU335" s="228" t="s">
        <v>82</v>
      </c>
      <c r="AV335" s="12" t="s">
        <v>82</v>
      </c>
      <c r="AW335" s="12" t="s">
        <v>35</v>
      </c>
      <c r="AX335" s="12" t="s">
        <v>80</v>
      </c>
      <c r="AY335" s="228" t="s">
        <v>132</v>
      </c>
    </row>
    <row r="336" s="1" customFormat="1" ht="16.5" customHeight="1">
      <c r="B336" s="201"/>
      <c r="C336" s="202" t="s">
        <v>586</v>
      </c>
      <c r="D336" s="202" t="s">
        <v>135</v>
      </c>
      <c r="E336" s="203" t="s">
        <v>587</v>
      </c>
      <c r="F336" s="204" t="s">
        <v>588</v>
      </c>
      <c r="G336" s="205" t="s">
        <v>589</v>
      </c>
      <c r="H336" s="206">
        <v>2</v>
      </c>
      <c r="I336" s="207"/>
      <c r="J336" s="208">
        <f>ROUND(I336*H336,2)</f>
        <v>0</v>
      </c>
      <c r="K336" s="204" t="s">
        <v>5</v>
      </c>
      <c r="L336" s="47"/>
      <c r="M336" s="209" t="s">
        <v>5</v>
      </c>
      <c r="N336" s="210" t="s">
        <v>43</v>
      </c>
      <c r="O336" s="48"/>
      <c r="P336" s="211">
        <f>O336*H336</f>
        <v>0</v>
      </c>
      <c r="Q336" s="211">
        <v>0</v>
      </c>
      <c r="R336" s="211">
        <f>Q336*H336</f>
        <v>0</v>
      </c>
      <c r="S336" s="211">
        <v>0</v>
      </c>
      <c r="T336" s="212">
        <f>S336*H336</f>
        <v>0</v>
      </c>
      <c r="AR336" s="25" t="s">
        <v>300</v>
      </c>
      <c r="AT336" s="25" t="s">
        <v>135</v>
      </c>
      <c r="AU336" s="25" t="s">
        <v>82</v>
      </c>
      <c r="AY336" s="25" t="s">
        <v>132</v>
      </c>
      <c r="BE336" s="213">
        <f>IF(N336="základní",J336,0)</f>
        <v>0</v>
      </c>
      <c r="BF336" s="213">
        <f>IF(N336="snížená",J336,0)</f>
        <v>0</v>
      </c>
      <c r="BG336" s="213">
        <f>IF(N336="zákl. přenesená",J336,0)</f>
        <v>0</v>
      </c>
      <c r="BH336" s="213">
        <f>IF(N336="sníž. přenesená",J336,0)</f>
        <v>0</v>
      </c>
      <c r="BI336" s="213">
        <f>IF(N336="nulová",J336,0)</f>
        <v>0</v>
      </c>
      <c r="BJ336" s="25" t="s">
        <v>80</v>
      </c>
      <c r="BK336" s="213">
        <f>ROUND(I336*H336,2)</f>
        <v>0</v>
      </c>
      <c r="BL336" s="25" t="s">
        <v>300</v>
      </c>
      <c r="BM336" s="25" t="s">
        <v>590</v>
      </c>
    </row>
    <row r="337" s="1" customFormat="1">
      <c r="B337" s="47"/>
      <c r="D337" s="220" t="s">
        <v>469</v>
      </c>
      <c r="F337" s="261" t="s">
        <v>584</v>
      </c>
      <c r="I337" s="262"/>
      <c r="L337" s="47"/>
      <c r="M337" s="263"/>
      <c r="N337" s="48"/>
      <c r="O337" s="48"/>
      <c r="P337" s="48"/>
      <c r="Q337" s="48"/>
      <c r="R337" s="48"/>
      <c r="S337" s="48"/>
      <c r="T337" s="86"/>
      <c r="AT337" s="25" t="s">
        <v>469</v>
      </c>
      <c r="AU337" s="25" t="s">
        <v>82</v>
      </c>
    </row>
    <row r="338" s="1" customFormat="1" ht="16.5" customHeight="1">
      <c r="B338" s="201"/>
      <c r="C338" s="202" t="s">
        <v>591</v>
      </c>
      <c r="D338" s="202" t="s">
        <v>135</v>
      </c>
      <c r="E338" s="203" t="s">
        <v>592</v>
      </c>
      <c r="F338" s="204" t="s">
        <v>593</v>
      </c>
      <c r="G338" s="205" t="s">
        <v>410</v>
      </c>
      <c r="H338" s="206">
        <v>60</v>
      </c>
      <c r="I338" s="207"/>
      <c r="J338" s="208">
        <f>ROUND(I338*H338,2)</f>
        <v>0</v>
      </c>
      <c r="K338" s="204" t="s">
        <v>5</v>
      </c>
      <c r="L338" s="47"/>
      <c r="M338" s="209" t="s">
        <v>5</v>
      </c>
      <c r="N338" s="210" t="s">
        <v>43</v>
      </c>
      <c r="O338" s="48"/>
      <c r="P338" s="211">
        <f>O338*H338</f>
        <v>0</v>
      </c>
      <c r="Q338" s="211">
        <v>0</v>
      </c>
      <c r="R338" s="211">
        <f>Q338*H338</f>
        <v>0</v>
      </c>
      <c r="S338" s="211">
        <v>0</v>
      </c>
      <c r="T338" s="212">
        <f>S338*H338</f>
        <v>0</v>
      </c>
      <c r="AR338" s="25" t="s">
        <v>300</v>
      </c>
      <c r="AT338" s="25" t="s">
        <v>135</v>
      </c>
      <c r="AU338" s="25" t="s">
        <v>82</v>
      </c>
      <c r="AY338" s="25" t="s">
        <v>132</v>
      </c>
      <c r="BE338" s="213">
        <f>IF(N338="základní",J338,0)</f>
        <v>0</v>
      </c>
      <c r="BF338" s="213">
        <f>IF(N338="snížená",J338,0)</f>
        <v>0</v>
      </c>
      <c r="BG338" s="213">
        <f>IF(N338="zákl. přenesená",J338,0)</f>
        <v>0</v>
      </c>
      <c r="BH338" s="213">
        <f>IF(N338="sníž. přenesená",J338,0)</f>
        <v>0</v>
      </c>
      <c r="BI338" s="213">
        <f>IF(N338="nulová",J338,0)</f>
        <v>0</v>
      </c>
      <c r="BJ338" s="25" t="s">
        <v>80</v>
      </c>
      <c r="BK338" s="213">
        <f>ROUND(I338*H338,2)</f>
        <v>0</v>
      </c>
      <c r="BL338" s="25" t="s">
        <v>300</v>
      </c>
      <c r="BM338" s="25" t="s">
        <v>594</v>
      </c>
    </row>
    <row r="339" s="1" customFormat="1">
      <c r="B339" s="47"/>
      <c r="D339" s="220" t="s">
        <v>469</v>
      </c>
      <c r="F339" s="261" t="s">
        <v>595</v>
      </c>
      <c r="I339" s="262"/>
      <c r="L339" s="47"/>
      <c r="M339" s="263"/>
      <c r="N339" s="48"/>
      <c r="O339" s="48"/>
      <c r="P339" s="48"/>
      <c r="Q339" s="48"/>
      <c r="R339" s="48"/>
      <c r="S339" s="48"/>
      <c r="T339" s="86"/>
      <c r="AT339" s="25" t="s">
        <v>469</v>
      </c>
      <c r="AU339" s="25" t="s">
        <v>82</v>
      </c>
    </row>
    <row r="340" s="12" customFormat="1">
      <c r="B340" s="227"/>
      <c r="D340" s="220" t="s">
        <v>197</v>
      </c>
      <c r="E340" s="228" t="s">
        <v>5</v>
      </c>
      <c r="F340" s="229" t="s">
        <v>596</v>
      </c>
      <c r="H340" s="230">
        <v>60</v>
      </c>
      <c r="I340" s="231"/>
      <c r="L340" s="227"/>
      <c r="M340" s="232"/>
      <c r="N340" s="233"/>
      <c r="O340" s="233"/>
      <c r="P340" s="233"/>
      <c r="Q340" s="233"/>
      <c r="R340" s="233"/>
      <c r="S340" s="233"/>
      <c r="T340" s="234"/>
      <c r="AT340" s="228" t="s">
        <v>197</v>
      </c>
      <c r="AU340" s="228" t="s">
        <v>82</v>
      </c>
      <c r="AV340" s="12" t="s">
        <v>82</v>
      </c>
      <c r="AW340" s="12" t="s">
        <v>35</v>
      </c>
      <c r="AX340" s="12" t="s">
        <v>80</v>
      </c>
      <c r="AY340" s="228" t="s">
        <v>132</v>
      </c>
    </row>
    <row r="341" s="1" customFormat="1" ht="16.5" customHeight="1">
      <c r="B341" s="201"/>
      <c r="C341" s="202" t="s">
        <v>597</v>
      </c>
      <c r="D341" s="202" t="s">
        <v>135</v>
      </c>
      <c r="E341" s="203" t="s">
        <v>598</v>
      </c>
      <c r="F341" s="204" t="s">
        <v>599</v>
      </c>
      <c r="G341" s="205" t="s">
        <v>194</v>
      </c>
      <c r="H341" s="206">
        <v>246</v>
      </c>
      <c r="I341" s="207"/>
      <c r="J341" s="208">
        <f>ROUND(I341*H341,2)</f>
        <v>0</v>
      </c>
      <c r="K341" s="204" t="s">
        <v>139</v>
      </c>
      <c r="L341" s="47"/>
      <c r="M341" s="209" t="s">
        <v>5</v>
      </c>
      <c r="N341" s="210" t="s">
        <v>43</v>
      </c>
      <c r="O341" s="48"/>
      <c r="P341" s="211">
        <f>O341*H341</f>
        <v>0</v>
      </c>
      <c r="Q341" s="211">
        <v>0.00012</v>
      </c>
      <c r="R341" s="211">
        <f>Q341*H341</f>
        <v>0.029520000000000001</v>
      </c>
      <c r="S341" s="211">
        <v>0</v>
      </c>
      <c r="T341" s="212">
        <f>S341*H341</f>
        <v>0</v>
      </c>
      <c r="AR341" s="25" t="s">
        <v>300</v>
      </c>
      <c r="AT341" s="25" t="s">
        <v>135</v>
      </c>
      <c r="AU341" s="25" t="s">
        <v>82</v>
      </c>
      <c r="AY341" s="25" t="s">
        <v>132</v>
      </c>
      <c r="BE341" s="213">
        <f>IF(N341="základní",J341,0)</f>
        <v>0</v>
      </c>
      <c r="BF341" s="213">
        <f>IF(N341="snížená",J341,0)</f>
        <v>0</v>
      </c>
      <c r="BG341" s="213">
        <f>IF(N341="zákl. přenesená",J341,0)</f>
        <v>0</v>
      </c>
      <c r="BH341" s="213">
        <f>IF(N341="sníž. přenesená",J341,0)</f>
        <v>0</v>
      </c>
      <c r="BI341" s="213">
        <f>IF(N341="nulová",J341,0)</f>
        <v>0</v>
      </c>
      <c r="BJ341" s="25" t="s">
        <v>80</v>
      </c>
      <c r="BK341" s="213">
        <f>ROUND(I341*H341,2)</f>
        <v>0</v>
      </c>
      <c r="BL341" s="25" t="s">
        <v>300</v>
      </c>
      <c r="BM341" s="25" t="s">
        <v>600</v>
      </c>
    </row>
    <row r="342" s="12" customFormat="1">
      <c r="B342" s="227"/>
      <c r="D342" s="220" t="s">
        <v>197</v>
      </c>
      <c r="E342" s="228" t="s">
        <v>5</v>
      </c>
      <c r="F342" s="229" t="s">
        <v>601</v>
      </c>
      <c r="H342" s="230">
        <v>246</v>
      </c>
      <c r="I342" s="231"/>
      <c r="L342" s="227"/>
      <c r="M342" s="232"/>
      <c r="N342" s="233"/>
      <c r="O342" s="233"/>
      <c r="P342" s="233"/>
      <c r="Q342" s="233"/>
      <c r="R342" s="233"/>
      <c r="S342" s="233"/>
      <c r="T342" s="234"/>
      <c r="AT342" s="228" t="s">
        <v>197</v>
      </c>
      <c r="AU342" s="228" t="s">
        <v>82</v>
      </c>
      <c r="AV342" s="12" t="s">
        <v>82</v>
      </c>
      <c r="AW342" s="12" t="s">
        <v>35</v>
      </c>
      <c r="AX342" s="12" t="s">
        <v>80</v>
      </c>
      <c r="AY342" s="228" t="s">
        <v>132</v>
      </c>
    </row>
    <row r="343" s="1" customFormat="1" ht="16.5" customHeight="1">
      <c r="B343" s="201"/>
      <c r="C343" s="251" t="s">
        <v>602</v>
      </c>
      <c r="D343" s="251" t="s">
        <v>413</v>
      </c>
      <c r="E343" s="252" t="s">
        <v>603</v>
      </c>
      <c r="F343" s="253" t="s">
        <v>604</v>
      </c>
      <c r="G343" s="254" t="s">
        <v>194</v>
      </c>
      <c r="H343" s="255">
        <v>270.60000000000002</v>
      </c>
      <c r="I343" s="256"/>
      <c r="J343" s="257">
        <f>ROUND(I343*H343,2)</f>
        <v>0</v>
      </c>
      <c r="K343" s="253" t="s">
        <v>5</v>
      </c>
      <c r="L343" s="258"/>
      <c r="M343" s="259" t="s">
        <v>5</v>
      </c>
      <c r="N343" s="260" t="s">
        <v>43</v>
      </c>
      <c r="O343" s="48"/>
      <c r="P343" s="211">
        <f>O343*H343</f>
        <v>0</v>
      </c>
      <c r="Q343" s="211">
        <v>0.001</v>
      </c>
      <c r="R343" s="211">
        <f>Q343*H343</f>
        <v>0.27060000000000001</v>
      </c>
      <c r="S343" s="211">
        <v>0</v>
      </c>
      <c r="T343" s="212">
        <f>S343*H343</f>
        <v>0</v>
      </c>
      <c r="AR343" s="25" t="s">
        <v>392</v>
      </c>
      <c r="AT343" s="25" t="s">
        <v>413</v>
      </c>
      <c r="AU343" s="25" t="s">
        <v>82</v>
      </c>
      <c r="AY343" s="25" t="s">
        <v>132</v>
      </c>
      <c r="BE343" s="213">
        <f>IF(N343="základní",J343,0)</f>
        <v>0</v>
      </c>
      <c r="BF343" s="213">
        <f>IF(N343="snížená",J343,0)</f>
        <v>0</v>
      </c>
      <c r="BG343" s="213">
        <f>IF(N343="zákl. přenesená",J343,0)</f>
        <v>0</v>
      </c>
      <c r="BH343" s="213">
        <f>IF(N343="sníž. přenesená",J343,0)</f>
        <v>0</v>
      </c>
      <c r="BI343" s="213">
        <f>IF(N343="nulová",J343,0)</f>
        <v>0</v>
      </c>
      <c r="BJ343" s="25" t="s">
        <v>80</v>
      </c>
      <c r="BK343" s="213">
        <f>ROUND(I343*H343,2)</f>
        <v>0</v>
      </c>
      <c r="BL343" s="25" t="s">
        <v>300</v>
      </c>
      <c r="BM343" s="25" t="s">
        <v>605</v>
      </c>
    </row>
    <row r="344" s="12" customFormat="1">
      <c r="B344" s="227"/>
      <c r="D344" s="220" t="s">
        <v>197</v>
      </c>
      <c r="E344" s="228" t="s">
        <v>5</v>
      </c>
      <c r="F344" s="229" t="s">
        <v>606</v>
      </c>
      <c r="H344" s="230">
        <v>270.60000000000002</v>
      </c>
      <c r="I344" s="231"/>
      <c r="L344" s="227"/>
      <c r="M344" s="232"/>
      <c r="N344" s="233"/>
      <c r="O344" s="233"/>
      <c r="P344" s="233"/>
      <c r="Q344" s="233"/>
      <c r="R344" s="233"/>
      <c r="S344" s="233"/>
      <c r="T344" s="234"/>
      <c r="AT344" s="228" t="s">
        <v>197</v>
      </c>
      <c r="AU344" s="228" t="s">
        <v>82</v>
      </c>
      <c r="AV344" s="12" t="s">
        <v>82</v>
      </c>
      <c r="AW344" s="12" t="s">
        <v>35</v>
      </c>
      <c r="AX344" s="12" t="s">
        <v>80</v>
      </c>
      <c r="AY344" s="228" t="s">
        <v>132</v>
      </c>
    </row>
    <row r="345" s="1" customFormat="1" ht="16.5" customHeight="1">
      <c r="B345" s="201"/>
      <c r="C345" s="202" t="s">
        <v>607</v>
      </c>
      <c r="D345" s="202" t="s">
        <v>135</v>
      </c>
      <c r="E345" s="203" t="s">
        <v>608</v>
      </c>
      <c r="F345" s="204" t="s">
        <v>609</v>
      </c>
      <c r="G345" s="205" t="s">
        <v>530</v>
      </c>
      <c r="H345" s="264"/>
      <c r="I345" s="207"/>
      <c r="J345" s="208">
        <f>ROUND(I345*H345,2)</f>
        <v>0</v>
      </c>
      <c r="K345" s="204" t="s">
        <v>139</v>
      </c>
      <c r="L345" s="47"/>
      <c r="M345" s="209" t="s">
        <v>5</v>
      </c>
      <c r="N345" s="210" t="s">
        <v>43</v>
      </c>
      <c r="O345" s="48"/>
      <c r="P345" s="211">
        <f>O345*H345</f>
        <v>0</v>
      </c>
      <c r="Q345" s="211">
        <v>0</v>
      </c>
      <c r="R345" s="211">
        <f>Q345*H345</f>
        <v>0</v>
      </c>
      <c r="S345" s="211">
        <v>0</v>
      </c>
      <c r="T345" s="212">
        <f>S345*H345</f>
        <v>0</v>
      </c>
      <c r="AR345" s="25" t="s">
        <v>300</v>
      </c>
      <c r="AT345" s="25" t="s">
        <v>135</v>
      </c>
      <c r="AU345" s="25" t="s">
        <v>82</v>
      </c>
      <c r="AY345" s="25" t="s">
        <v>132</v>
      </c>
      <c r="BE345" s="213">
        <f>IF(N345="základní",J345,0)</f>
        <v>0</v>
      </c>
      <c r="BF345" s="213">
        <f>IF(N345="snížená",J345,0)</f>
        <v>0</v>
      </c>
      <c r="BG345" s="213">
        <f>IF(N345="zákl. přenesená",J345,0)</f>
        <v>0</v>
      </c>
      <c r="BH345" s="213">
        <f>IF(N345="sníž. přenesená",J345,0)</f>
        <v>0</v>
      </c>
      <c r="BI345" s="213">
        <f>IF(N345="nulová",J345,0)</f>
        <v>0</v>
      </c>
      <c r="BJ345" s="25" t="s">
        <v>80</v>
      </c>
      <c r="BK345" s="213">
        <f>ROUND(I345*H345,2)</f>
        <v>0</v>
      </c>
      <c r="BL345" s="25" t="s">
        <v>300</v>
      </c>
      <c r="BM345" s="25" t="s">
        <v>610</v>
      </c>
    </row>
    <row r="346" s="10" customFormat="1" ht="29.88" customHeight="1">
      <c r="B346" s="188"/>
      <c r="D346" s="189" t="s">
        <v>71</v>
      </c>
      <c r="E346" s="199" t="s">
        <v>611</v>
      </c>
      <c r="F346" s="199" t="s">
        <v>612</v>
      </c>
      <c r="I346" s="191"/>
      <c r="J346" s="200">
        <f>BK346</f>
        <v>0</v>
      </c>
      <c r="L346" s="188"/>
      <c r="M346" s="193"/>
      <c r="N346" s="194"/>
      <c r="O346" s="194"/>
      <c r="P346" s="195">
        <f>SUM(P347:P363)</f>
        <v>0</v>
      </c>
      <c r="Q346" s="194"/>
      <c r="R346" s="195">
        <f>SUM(R347:R363)</f>
        <v>0.086278500000000008</v>
      </c>
      <c r="S346" s="194"/>
      <c r="T346" s="196">
        <f>SUM(T347:T363)</f>
        <v>0</v>
      </c>
      <c r="AR346" s="189" t="s">
        <v>82</v>
      </c>
      <c r="AT346" s="197" t="s">
        <v>71</v>
      </c>
      <c r="AU346" s="197" t="s">
        <v>80</v>
      </c>
      <c r="AY346" s="189" t="s">
        <v>132</v>
      </c>
      <c r="BK346" s="198">
        <f>SUM(BK347:BK363)</f>
        <v>0</v>
      </c>
    </row>
    <row r="347" s="1" customFormat="1" ht="16.5" customHeight="1">
      <c r="B347" s="201"/>
      <c r="C347" s="202" t="s">
        <v>613</v>
      </c>
      <c r="D347" s="202" t="s">
        <v>135</v>
      </c>
      <c r="E347" s="203" t="s">
        <v>614</v>
      </c>
      <c r="F347" s="204" t="s">
        <v>615</v>
      </c>
      <c r="G347" s="205" t="s">
        <v>194</v>
      </c>
      <c r="H347" s="206">
        <v>26.145</v>
      </c>
      <c r="I347" s="207"/>
      <c r="J347" s="208">
        <f>ROUND(I347*H347,2)</f>
        <v>0</v>
      </c>
      <c r="K347" s="204" t="s">
        <v>139</v>
      </c>
      <c r="L347" s="47"/>
      <c r="M347" s="209" t="s">
        <v>5</v>
      </c>
      <c r="N347" s="210" t="s">
        <v>43</v>
      </c>
      <c r="O347" s="48"/>
      <c r="P347" s="211">
        <f>O347*H347</f>
        <v>0</v>
      </c>
      <c r="Q347" s="211">
        <v>0.00029999999999999997</v>
      </c>
      <c r="R347" s="211">
        <f>Q347*H347</f>
        <v>0.0078434999999999998</v>
      </c>
      <c r="S347" s="211">
        <v>0</v>
      </c>
      <c r="T347" s="212">
        <f>S347*H347</f>
        <v>0</v>
      </c>
      <c r="AR347" s="25" t="s">
        <v>300</v>
      </c>
      <c r="AT347" s="25" t="s">
        <v>135</v>
      </c>
      <c r="AU347" s="25" t="s">
        <v>82</v>
      </c>
      <c r="AY347" s="25" t="s">
        <v>132</v>
      </c>
      <c r="BE347" s="213">
        <f>IF(N347="základní",J347,0)</f>
        <v>0</v>
      </c>
      <c r="BF347" s="213">
        <f>IF(N347="snížená",J347,0)</f>
        <v>0</v>
      </c>
      <c r="BG347" s="213">
        <f>IF(N347="zákl. přenesená",J347,0)</f>
        <v>0</v>
      </c>
      <c r="BH347" s="213">
        <f>IF(N347="sníž. přenesená",J347,0)</f>
        <v>0</v>
      </c>
      <c r="BI347" s="213">
        <f>IF(N347="nulová",J347,0)</f>
        <v>0</v>
      </c>
      <c r="BJ347" s="25" t="s">
        <v>80</v>
      </c>
      <c r="BK347" s="213">
        <f>ROUND(I347*H347,2)</f>
        <v>0</v>
      </c>
      <c r="BL347" s="25" t="s">
        <v>300</v>
      </c>
      <c r="BM347" s="25" t="s">
        <v>616</v>
      </c>
    </row>
    <row r="348" s="12" customFormat="1">
      <c r="B348" s="227"/>
      <c r="D348" s="220" t="s">
        <v>197</v>
      </c>
      <c r="E348" s="228" t="s">
        <v>5</v>
      </c>
      <c r="F348" s="229" t="s">
        <v>161</v>
      </c>
      <c r="H348" s="230">
        <v>26.145</v>
      </c>
      <c r="I348" s="231"/>
      <c r="L348" s="227"/>
      <c r="M348" s="232"/>
      <c r="N348" s="233"/>
      <c r="O348" s="233"/>
      <c r="P348" s="233"/>
      <c r="Q348" s="233"/>
      <c r="R348" s="233"/>
      <c r="S348" s="233"/>
      <c r="T348" s="234"/>
      <c r="AT348" s="228" t="s">
        <v>197</v>
      </c>
      <c r="AU348" s="228" t="s">
        <v>82</v>
      </c>
      <c r="AV348" s="12" t="s">
        <v>82</v>
      </c>
      <c r="AW348" s="12" t="s">
        <v>35</v>
      </c>
      <c r="AX348" s="12" t="s">
        <v>80</v>
      </c>
      <c r="AY348" s="228" t="s">
        <v>132</v>
      </c>
    </row>
    <row r="349" s="1" customFormat="1" ht="25.5" customHeight="1">
      <c r="B349" s="201"/>
      <c r="C349" s="202" t="s">
        <v>617</v>
      </c>
      <c r="D349" s="202" t="s">
        <v>135</v>
      </c>
      <c r="E349" s="203" t="s">
        <v>618</v>
      </c>
      <c r="F349" s="204" t="s">
        <v>619</v>
      </c>
      <c r="G349" s="205" t="s">
        <v>194</v>
      </c>
      <c r="H349" s="206">
        <v>26.145</v>
      </c>
      <c r="I349" s="207"/>
      <c r="J349" s="208">
        <f>ROUND(I349*H349,2)</f>
        <v>0</v>
      </c>
      <c r="K349" s="204" t="s">
        <v>139</v>
      </c>
      <c r="L349" s="47"/>
      <c r="M349" s="209" t="s">
        <v>5</v>
      </c>
      <c r="N349" s="210" t="s">
        <v>43</v>
      </c>
      <c r="O349" s="48"/>
      <c r="P349" s="211">
        <f>O349*H349</f>
        <v>0</v>
      </c>
      <c r="Q349" s="211">
        <v>0.0030000000000000001</v>
      </c>
      <c r="R349" s="211">
        <f>Q349*H349</f>
        <v>0.078435000000000005</v>
      </c>
      <c r="S349" s="211">
        <v>0</v>
      </c>
      <c r="T349" s="212">
        <f>S349*H349</f>
        <v>0</v>
      </c>
      <c r="AR349" s="25" t="s">
        <v>300</v>
      </c>
      <c r="AT349" s="25" t="s">
        <v>135</v>
      </c>
      <c r="AU349" s="25" t="s">
        <v>82</v>
      </c>
      <c r="AY349" s="25" t="s">
        <v>132</v>
      </c>
      <c r="BE349" s="213">
        <f>IF(N349="základní",J349,0)</f>
        <v>0</v>
      </c>
      <c r="BF349" s="213">
        <f>IF(N349="snížená",J349,0)</f>
        <v>0</v>
      </c>
      <c r="BG349" s="213">
        <f>IF(N349="zákl. přenesená",J349,0)</f>
        <v>0</v>
      </c>
      <c r="BH349" s="213">
        <f>IF(N349="sníž. přenesená",J349,0)</f>
        <v>0</v>
      </c>
      <c r="BI349" s="213">
        <f>IF(N349="nulová",J349,0)</f>
        <v>0</v>
      </c>
      <c r="BJ349" s="25" t="s">
        <v>80</v>
      </c>
      <c r="BK349" s="213">
        <f>ROUND(I349*H349,2)</f>
        <v>0</v>
      </c>
      <c r="BL349" s="25" t="s">
        <v>300</v>
      </c>
      <c r="BM349" s="25" t="s">
        <v>620</v>
      </c>
    </row>
    <row r="350" s="11" customFormat="1">
      <c r="B350" s="219"/>
      <c r="D350" s="220" t="s">
        <v>197</v>
      </c>
      <c r="E350" s="221" t="s">
        <v>5</v>
      </c>
      <c r="F350" s="222" t="s">
        <v>396</v>
      </c>
      <c r="H350" s="221" t="s">
        <v>5</v>
      </c>
      <c r="I350" s="223"/>
      <c r="L350" s="219"/>
      <c r="M350" s="224"/>
      <c r="N350" s="225"/>
      <c r="O350" s="225"/>
      <c r="P350" s="225"/>
      <c r="Q350" s="225"/>
      <c r="R350" s="225"/>
      <c r="S350" s="225"/>
      <c r="T350" s="226"/>
      <c r="AT350" s="221" t="s">
        <v>197</v>
      </c>
      <c r="AU350" s="221" t="s">
        <v>82</v>
      </c>
      <c r="AV350" s="11" t="s">
        <v>80</v>
      </c>
      <c r="AW350" s="11" t="s">
        <v>35</v>
      </c>
      <c r="AX350" s="11" t="s">
        <v>72</v>
      </c>
      <c r="AY350" s="221" t="s">
        <v>132</v>
      </c>
    </row>
    <row r="351" s="12" customFormat="1">
      <c r="B351" s="227"/>
      <c r="D351" s="220" t="s">
        <v>197</v>
      </c>
      <c r="E351" s="228" t="s">
        <v>5</v>
      </c>
      <c r="F351" s="229" t="s">
        <v>621</v>
      </c>
      <c r="H351" s="230">
        <v>1.7549999999999999</v>
      </c>
      <c r="I351" s="231"/>
      <c r="L351" s="227"/>
      <c r="M351" s="232"/>
      <c r="N351" s="233"/>
      <c r="O351" s="233"/>
      <c r="P351" s="233"/>
      <c r="Q351" s="233"/>
      <c r="R351" s="233"/>
      <c r="S351" s="233"/>
      <c r="T351" s="234"/>
      <c r="AT351" s="228" t="s">
        <v>197</v>
      </c>
      <c r="AU351" s="228" t="s">
        <v>82</v>
      </c>
      <c r="AV351" s="12" t="s">
        <v>82</v>
      </c>
      <c r="AW351" s="12" t="s">
        <v>35</v>
      </c>
      <c r="AX351" s="12" t="s">
        <v>72</v>
      </c>
      <c r="AY351" s="228" t="s">
        <v>132</v>
      </c>
    </row>
    <row r="352" s="12" customFormat="1">
      <c r="B352" s="227"/>
      <c r="D352" s="220" t="s">
        <v>197</v>
      </c>
      <c r="E352" s="228" t="s">
        <v>5</v>
      </c>
      <c r="F352" s="229" t="s">
        <v>622</v>
      </c>
      <c r="H352" s="230">
        <v>0.81000000000000005</v>
      </c>
      <c r="I352" s="231"/>
      <c r="L352" s="227"/>
      <c r="M352" s="232"/>
      <c r="N352" s="233"/>
      <c r="O352" s="233"/>
      <c r="P352" s="233"/>
      <c r="Q352" s="233"/>
      <c r="R352" s="233"/>
      <c r="S352" s="233"/>
      <c r="T352" s="234"/>
      <c r="AT352" s="228" t="s">
        <v>197</v>
      </c>
      <c r="AU352" s="228" t="s">
        <v>82</v>
      </c>
      <c r="AV352" s="12" t="s">
        <v>82</v>
      </c>
      <c r="AW352" s="12" t="s">
        <v>35</v>
      </c>
      <c r="AX352" s="12" t="s">
        <v>72</v>
      </c>
      <c r="AY352" s="228" t="s">
        <v>132</v>
      </c>
    </row>
    <row r="353" s="11" customFormat="1">
      <c r="B353" s="219"/>
      <c r="D353" s="220" t="s">
        <v>197</v>
      </c>
      <c r="E353" s="221" t="s">
        <v>5</v>
      </c>
      <c r="F353" s="222" t="s">
        <v>399</v>
      </c>
      <c r="H353" s="221" t="s">
        <v>5</v>
      </c>
      <c r="I353" s="223"/>
      <c r="L353" s="219"/>
      <c r="M353" s="224"/>
      <c r="N353" s="225"/>
      <c r="O353" s="225"/>
      <c r="P353" s="225"/>
      <c r="Q353" s="225"/>
      <c r="R353" s="225"/>
      <c r="S353" s="225"/>
      <c r="T353" s="226"/>
      <c r="AT353" s="221" t="s">
        <v>197</v>
      </c>
      <c r="AU353" s="221" t="s">
        <v>82</v>
      </c>
      <c r="AV353" s="11" t="s">
        <v>80</v>
      </c>
      <c r="AW353" s="11" t="s">
        <v>35</v>
      </c>
      <c r="AX353" s="11" t="s">
        <v>72</v>
      </c>
      <c r="AY353" s="221" t="s">
        <v>132</v>
      </c>
    </row>
    <row r="354" s="12" customFormat="1">
      <c r="B354" s="227"/>
      <c r="D354" s="220" t="s">
        <v>197</v>
      </c>
      <c r="E354" s="228" t="s">
        <v>5</v>
      </c>
      <c r="F354" s="229" t="s">
        <v>623</v>
      </c>
      <c r="H354" s="230">
        <v>3.7799999999999998</v>
      </c>
      <c r="I354" s="231"/>
      <c r="L354" s="227"/>
      <c r="M354" s="232"/>
      <c r="N354" s="233"/>
      <c r="O354" s="233"/>
      <c r="P354" s="233"/>
      <c r="Q354" s="233"/>
      <c r="R354" s="233"/>
      <c r="S354" s="233"/>
      <c r="T354" s="234"/>
      <c r="AT354" s="228" t="s">
        <v>197</v>
      </c>
      <c r="AU354" s="228" t="s">
        <v>82</v>
      </c>
      <c r="AV354" s="12" t="s">
        <v>82</v>
      </c>
      <c r="AW354" s="12" t="s">
        <v>35</v>
      </c>
      <c r="AX354" s="12" t="s">
        <v>72</v>
      </c>
      <c r="AY354" s="228" t="s">
        <v>132</v>
      </c>
    </row>
    <row r="355" s="12" customFormat="1">
      <c r="B355" s="227"/>
      <c r="D355" s="220" t="s">
        <v>197</v>
      </c>
      <c r="E355" s="228" t="s">
        <v>5</v>
      </c>
      <c r="F355" s="229" t="s">
        <v>624</v>
      </c>
      <c r="H355" s="230">
        <v>6.3449999999999998</v>
      </c>
      <c r="I355" s="231"/>
      <c r="L355" s="227"/>
      <c r="M355" s="232"/>
      <c r="N355" s="233"/>
      <c r="O355" s="233"/>
      <c r="P355" s="233"/>
      <c r="Q355" s="233"/>
      <c r="R355" s="233"/>
      <c r="S355" s="233"/>
      <c r="T355" s="234"/>
      <c r="AT355" s="228" t="s">
        <v>197</v>
      </c>
      <c r="AU355" s="228" t="s">
        <v>82</v>
      </c>
      <c r="AV355" s="12" t="s">
        <v>82</v>
      </c>
      <c r="AW355" s="12" t="s">
        <v>35</v>
      </c>
      <c r="AX355" s="12" t="s">
        <v>72</v>
      </c>
      <c r="AY355" s="228" t="s">
        <v>132</v>
      </c>
    </row>
    <row r="356" s="11" customFormat="1">
      <c r="B356" s="219"/>
      <c r="D356" s="220" t="s">
        <v>197</v>
      </c>
      <c r="E356" s="221" t="s">
        <v>5</v>
      </c>
      <c r="F356" s="222" t="s">
        <v>402</v>
      </c>
      <c r="H356" s="221" t="s">
        <v>5</v>
      </c>
      <c r="I356" s="223"/>
      <c r="L356" s="219"/>
      <c r="M356" s="224"/>
      <c r="N356" s="225"/>
      <c r="O356" s="225"/>
      <c r="P356" s="225"/>
      <c r="Q356" s="225"/>
      <c r="R356" s="225"/>
      <c r="S356" s="225"/>
      <c r="T356" s="226"/>
      <c r="AT356" s="221" t="s">
        <v>197</v>
      </c>
      <c r="AU356" s="221" t="s">
        <v>82</v>
      </c>
      <c r="AV356" s="11" t="s">
        <v>80</v>
      </c>
      <c r="AW356" s="11" t="s">
        <v>35</v>
      </c>
      <c r="AX356" s="11" t="s">
        <v>72</v>
      </c>
      <c r="AY356" s="221" t="s">
        <v>132</v>
      </c>
    </row>
    <row r="357" s="12" customFormat="1">
      <c r="B357" s="227"/>
      <c r="D357" s="220" t="s">
        <v>197</v>
      </c>
      <c r="E357" s="228" t="s">
        <v>5</v>
      </c>
      <c r="F357" s="229" t="s">
        <v>625</v>
      </c>
      <c r="H357" s="230">
        <v>6.2999999999999998</v>
      </c>
      <c r="I357" s="231"/>
      <c r="L357" s="227"/>
      <c r="M357" s="232"/>
      <c r="N357" s="233"/>
      <c r="O357" s="233"/>
      <c r="P357" s="233"/>
      <c r="Q357" s="233"/>
      <c r="R357" s="233"/>
      <c r="S357" s="233"/>
      <c r="T357" s="234"/>
      <c r="AT357" s="228" t="s">
        <v>197</v>
      </c>
      <c r="AU357" s="228" t="s">
        <v>82</v>
      </c>
      <c r="AV357" s="12" t="s">
        <v>82</v>
      </c>
      <c r="AW357" s="12" t="s">
        <v>35</v>
      </c>
      <c r="AX357" s="12" t="s">
        <v>72</v>
      </c>
      <c r="AY357" s="228" t="s">
        <v>132</v>
      </c>
    </row>
    <row r="358" s="11" customFormat="1">
      <c r="B358" s="219"/>
      <c r="D358" s="220" t="s">
        <v>197</v>
      </c>
      <c r="E358" s="221" t="s">
        <v>5</v>
      </c>
      <c r="F358" s="222" t="s">
        <v>404</v>
      </c>
      <c r="H358" s="221" t="s">
        <v>5</v>
      </c>
      <c r="I358" s="223"/>
      <c r="L358" s="219"/>
      <c r="M358" s="224"/>
      <c r="N358" s="225"/>
      <c r="O358" s="225"/>
      <c r="P358" s="225"/>
      <c r="Q358" s="225"/>
      <c r="R358" s="225"/>
      <c r="S358" s="225"/>
      <c r="T358" s="226"/>
      <c r="AT358" s="221" t="s">
        <v>197</v>
      </c>
      <c r="AU358" s="221" t="s">
        <v>82</v>
      </c>
      <c r="AV358" s="11" t="s">
        <v>80</v>
      </c>
      <c r="AW358" s="11" t="s">
        <v>35</v>
      </c>
      <c r="AX358" s="11" t="s">
        <v>72</v>
      </c>
      <c r="AY358" s="221" t="s">
        <v>132</v>
      </c>
    </row>
    <row r="359" s="12" customFormat="1">
      <c r="B359" s="227"/>
      <c r="D359" s="220" t="s">
        <v>197</v>
      </c>
      <c r="E359" s="228" t="s">
        <v>5</v>
      </c>
      <c r="F359" s="229" t="s">
        <v>626</v>
      </c>
      <c r="H359" s="230">
        <v>7.1550000000000002</v>
      </c>
      <c r="I359" s="231"/>
      <c r="L359" s="227"/>
      <c r="M359" s="232"/>
      <c r="N359" s="233"/>
      <c r="O359" s="233"/>
      <c r="P359" s="233"/>
      <c r="Q359" s="233"/>
      <c r="R359" s="233"/>
      <c r="S359" s="233"/>
      <c r="T359" s="234"/>
      <c r="AT359" s="228" t="s">
        <v>197</v>
      </c>
      <c r="AU359" s="228" t="s">
        <v>82</v>
      </c>
      <c r="AV359" s="12" t="s">
        <v>82</v>
      </c>
      <c r="AW359" s="12" t="s">
        <v>35</v>
      </c>
      <c r="AX359" s="12" t="s">
        <v>72</v>
      </c>
      <c r="AY359" s="228" t="s">
        <v>132</v>
      </c>
    </row>
    <row r="360" s="13" customFormat="1">
      <c r="B360" s="235"/>
      <c r="D360" s="220" t="s">
        <v>197</v>
      </c>
      <c r="E360" s="236" t="s">
        <v>161</v>
      </c>
      <c r="F360" s="237" t="s">
        <v>209</v>
      </c>
      <c r="H360" s="238">
        <v>26.145</v>
      </c>
      <c r="I360" s="239"/>
      <c r="L360" s="235"/>
      <c r="M360" s="240"/>
      <c r="N360" s="241"/>
      <c r="O360" s="241"/>
      <c r="P360" s="241"/>
      <c r="Q360" s="241"/>
      <c r="R360" s="241"/>
      <c r="S360" s="241"/>
      <c r="T360" s="242"/>
      <c r="AT360" s="236" t="s">
        <v>197</v>
      </c>
      <c r="AU360" s="236" t="s">
        <v>82</v>
      </c>
      <c r="AV360" s="13" t="s">
        <v>195</v>
      </c>
      <c r="AW360" s="13" t="s">
        <v>35</v>
      </c>
      <c r="AX360" s="13" t="s">
        <v>80</v>
      </c>
      <c r="AY360" s="236" t="s">
        <v>132</v>
      </c>
    </row>
    <row r="361" s="1" customFormat="1" ht="16.5" customHeight="1">
      <c r="B361" s="201"/>
      <c r="C361" s="251" t="s">
        <v>627</v>
      </c>
      <c r="D361" s="251" t="s">
        <v>413</v>
      </c>
      <c r="E361" s="252" t="s">
        <v>628</v>
      </c>
      <c r="F361" s="253" t="s">
        <v>629</v>
      </c>
      <c r="G361" s="254" t="s">
        <v>194</v>
      </c>
      <c r="H361" s="255">
        <v>27.452000000000002</v>
      </c>
      <c r="I361" s="256"/>
      <c r="J361" s="257">
        <f>ROUND(I361*H361,2)</f>
        <v>0</v>
      </c>
      <c r="K361" s="253" t="s">
        <v>5</v>
      </c>
      <c r="L361" s="258"/>
      <c r="M361" s="259" t="s">
        <v>5</v>
      </c>
      <c r="N361" s="260" t="s">
        <v>43</v>
      </c>
      <c r="O361" s="48"/>
      <c r="P361" s="211">
        <f>O361*H361</f>
        <v>0</v>
      </c>
      <c r="Q361" s="211">
        <v>0</v>
      </c>
      <c r="R361" s="211">
        <f>Q361*H361</f>
        <v>0</v>
      </c>
      <c r="S361" s="211">
        <v>0</v>
      </c>
      <c r="T361" s="212">
        <f>S361*H361</f>
        <v>0</v>
      </c>
      <c r="AR361" s="25" t="s">
        <v>392</v>
      </c>
      <c r="AT361" s="25" t="s">
        <v>413</v>
      </c>
      <c r="AU361" s="25" t="s">
        <v>82</v>
      </c>
      <c r="AY361" s="25" t="s">
        <v>132</v>
      </c>
      <c r="BE361" s="213">
        <f>IF(N361="základní",J361,0)</f>
        <v>0</v>
      </c>
      <c r="BF361" s="213">
        <f>IF(N361="snížená",J361,0)</f>
        <v>0</v>
      </c>
      <c r="BG361" s="213">
        <f>IF(N361="zákl. přenesená",J361,0)</f>
        <v>0</v>
      </c>
      <c r="BH361" s="213">
        <f>IF(N361="sníž. přenesená",J361,0)</f>
        <v>0</v>
      </c>
      <c r="BI361" s="213">
        <f>IF(N361="nulová",J361,0)</f>
        <v>0</v>
      </c>
      <c r="BJ361" s="25" t="s">
        <v>80</v>
      </c>
      <c r="BK361" s="213">
        <f>ROUND(I361*H361,2)</f>
        <v>0</v>
      </c>
      <c r="BL361" s="25" t="s">
        <v>300</v>
      </c>
      <c r="BM361" s="25" t="s">
        <v>630</v>
      </c>
    </row>
    <row r="362" s="12" customFormat="1">
      <c r="B362" s="227"/>
      <c r="D362" s="220" t="s">
        <v>197</v>
      </c>
      <c r="E362" s="228" t="s">
        <v>5</v>
      </c>
      <c r="F362" s="229" t="s">
        <v>631</v>
      </c>
      <c r="H362" s="230">
        <v>27.452000000000002</v>
      </c>
      <c r="I362" s="231"/>
      <c r="L362" s="227"/>
      <c r="M362" s="232"/>
      <c r="N362" s="233"/>
      <c r="O362" s="233"/>
      <c r="P362" s="233"/>
      <c r="Q362" s="233"/>
      <c r="R362" s="233"/>
      <c r="S362" s="233"/>
      <c r="T362" s="234"/>
      <c r="AT362" s="228" t="s">
        <v>197</v>
      </c>
      <c r="AU362" s="228" t="s">
        <v>82</v>
      </c>
      <c r="AV362" s="12" t="s">
        <v>82</v>
      </c>
      <c r="AW362" s="12" t="s">
        <v>35</v>
      </c>
      <c r="AX362" s="12" t="s">
        <v>80</v>
      </c>
      <c r="AY362" s="228" t="s">
        <v>132</v>
      </c>
    </row>
    <row r="363" s="1" customFormat="1" ht="16.5" customHeight="1">
      <c r="B363" s="201"/>
      <c r="C363" s="202" t="s">
        <v>632</v>
      </c>
      <c r="D363" s="202" t="s">
        <v>135</v>
      </c>
      <c r="E363" s="203" t="s">
        <v>633</v>
      </c>
      <c r="F363" s="204" t="s">
        <v>634</v>
      </c>
      <c r="G363" s="205" t="s">
        <v>530</v>
      </c>
      <c r="H363" s="264"/>
      <c r="I363" s="207"/>
      <c r="J363" s="208">
        <f>ROUND(I363*H363,2)</f>
        <v>0</v>
      </c>
      <c r="K363" s="204" t="s">
        <v>139</v>
      </c>
      <c r="L363" s="47"/>
      <c r="M363" s="209" t="s">
        <v>5</v>
      </c>
      <c r="N363" s="210" t="s">
        <v>43</v>
      </c>
      <c r="O363" s="48"/>
      <c r="P363" s="211">
        <f>O363*H363</f>
        <v>0</v>
      </c>
      <c r="Q363" s="211">
        <v>0</v>
      </c>
      <c r="R363" s="211">
        <f>Q363*H363</f>
        <v>0</v>
      </c>
      <c r="S363" s="211">
        <v>0</v>
      </c>
      <c r="T363" s="212">
        <f>S363*H363</f>
        <v>0</v>
      </c>
      <c r="AR363" s="25" t="s">
        <v>300</v>
      </c>
      <c r="AT363" s="25" t="s">
        <v>135</v>
      </c>
      <c r="AU363" s="25" t="s">
        <v>82</v>
      </c>
      <c r="AY363" s="25" t="s">
        <v>132</v>
      </c>
      <c r="BE363" s="213">
        <f>IF(N363="základní",J363,0)</f>
        <v>0</v>
      </c>
      <c r="BF363" s="213">
        <f>IF(N363="snížená",J363,0)</f>
        <v>0</v>
      </c>
      <c r="BG363" s="213">
        <f>IF(N363="zákl. přenesená",J363,0)</f>
        <v>0</v>
      </c>
      <c r="BH363" s="213">
        <f>IF(N363="sníž. přenesená",J363,0)</f>
        <v>0</v>
      </c>
      <c r="BI363" s="213">
        <f>IF(N363="nulová",J363,0)</f>
        <v>0</v>
      </c>
      <c r="BJ363" s="25" t="s">
        <v>80</v>
      </c>
      <c r="BK363" s="213">
        <f>ROUND(I363*H363,2)</f>
        <v>0</v>
      </c>
      <c r="BL363" s="25" t="s">
        <v>300</v>
      </c>
      <c r="BM363" s="25" t="s">
        <v>635</v>
      </c>
    </row>
    <row r="364" s="10" customFormat="1" ht="29.88" customHeight="1">
      <c r="B364" s="188"/>
      <c r="D364" s="189" t="s">
        <v>71</v>
      </c>
      <c r="E364" s="199" t="s">
        <v>636</v>
      </c>
      <c r="F364" s="199" t="s">
        <v>637</v>
      </c>
      <c r="I364" s="191"/>
      <c r="J364" s="200">
        <f>BK364</f>
        <v>0</v>
      </c>
      <c r="L364" s="188"/>
      <c r="M364" s="193"/>
      <c r="N364" s="194"/>
      <c r="O364" s="194"/>
      <c r="P364" s="195">
        <f>SUM(P365:P368)</f>
        <v>0</v>
      </c>
      <c r="Q364" s="194"/>
      <c r="R364" s="195">
        <f>SUM(R365:R368)</f>
        <v>0.063344750000000005</v>
      </c>
      <c r="S364" s="194"/>
      <c r="T364" s="196">
        <f>SUM(T365:T368)</f>
        <v>0</v>
      </c>
      <c r="AR364" s="189" t="s">
        <v>82</v>
      </c>
      <c r="AT364" s="197" t="s">
        <v>71</v>
      </c>
      <c r="AU364" s="197" t="s">
        <v>80</v>
      </c>
      <c r="AY364" s="189" t="s">
        <v>132</v>
      </c>
      <c r="BK364" s="198">
        <f>SUM(BK365:BK368)</f>
        <v>0</v>
      </c>
    </row>
    <row r="365" s="1" customFormat="1" ht="25.5" customHeight="1">
      <c r="B365" s="201"/>
      <c r="C365" s="202" t="s">
        <v>638</v>
      </c>
      <c r="D365" s="202" t="s">
        <v>135</v>
      </c>
      <c r="E365" s="203" t="s">
        <v>639</v>
      </c>
      <c r="F365" s="204" t="s">
        <v>640</v>
      </c>
      <c r="G365" s="205" t="s">
        <v>194</v>
      </c>
      <c r="H365" s="206">
        <v>129.27500000000001</v>
      </c>
      <c r="I365" s="207"/>
      <c r="J365" s="208">
        <f>ROUND(I365*H365,2)</f>
        <v>0</v>
      </c>
      <c r="K365" s="204" t="s">
        <v>139</v>
      </c>
      <c r="L365" s="47"/>
      <c r="M365" s="209" t="s">
        <v>5</v>
      </c>
      <c r="N365" s="210" t="s">
        <v>43</v>
      </c>
      <c r="O365" s="48"/>
      <c r="P365" s="211">
        <f>O365*H365</f>
        <v>0</v>
      </c>
      <c r="Q365" s="211">
        <v>0.00020000000000000001</v>
      </c>
      <c r="R365" s="211">
        <f>Q365*H365</f>
        <v>0.025855000000000003</v>
      </c>
      <c r="S365" s="211">
        <v>0</v>
      </c>
      <c r="T365" s="212">
        <f>S365*H365</f>
        <v>0</v>
      </c>
      <c r="AR365" s="25" t="s">
        <v>300</v>
      </c>
      <c r="AT365" s="25" t="s">
        <v>135</v>
      </c>
      <c r="AU365" s="25" t="s">
        <v>82</v>
      </c>
      <c r="AY365" s="25" t="s">
        <v>132</v>
      </c>
      <c r="BE365" s="213">
        <f>IF(N365="základní",J365,0)</f>
        <v>0</v>
      </c>
      <c r="BF365" s="213">
        <f>IF(N365="snížená",J365,0)</f>
        <v>0</v>
      </c>
      <c r="BG365" s="213">
        <f>IF(N365="zákl. přenesená",J365,0)</f>
        <v>0</v>
      </c>
      <c r="BH365" s="213">
        <f>IF(N365="sníž. přenesená",J365,0)</f>
        <v>0</v>
      </c>
      <c r="BI365" s="213">
        <f>IF(N365="nulová",J365,0)</f>
        <v>0</v>
      </c>
      <c r="BJ365" s="25" t="s">
        <v>80</v>
      </c>
      <c r="BK365" s="213">
        <f>ROUND(I365*H365,2)</f>
        <v>0</v>
      </c>
      <c r="BL365" s="25" t="s">
        <v>300</v>
      </c>
      <c r="BM365" s="25" t="s">
        <v>641</v>
      </c>
    </row>
    <row r="366" s="12" customFormat="1">
      <c r="B366" s="227"/>
      <c r="D366" s="220" t="s">
        <v>197</v>
      </c>
      <c r="E366" s="228" t="s">
        <v>5</v>
      </c>
      <c r="F366" s="229" t="s">
        <v>163</v>
      </c>
      <c r="H366" s="230">
        <v>129.27500000000001</v>
      </c>
      <c r="I366" s="231"/>
      <c r="L366" s="227"/>
      <c r="M366" s="232"/>
      <c r="N366" s="233"/>
      <c r="O366" s="233"/>
      <c r="P366" s="233"/>
      <c r="Q366" s="233"/>
      <c r="R366" s="233"/>
      <c r="S366" s="233"/>
      <c r="T366" s="234"/>
      <c r="AT366" s="228" t="s">
        <v>197</v>
      </c>
      <c r="AU366" s="228" t="s">
        <v>82</v>
      </c>
      <c r="AV366" s="12" t="s">
        <v>82</v>
      </c>
      <c r="AW366" s="12" t="s">
        <v>35</v>
      </c>
      <c r="AX366" s="12" t="s">
        <v>80</v>
      </c>
      <c r="AY366" s="228" t="s">
        <v>132</v>
      </c>
    </row>
    <row r="367" s="1" customFormat="1" ht="25.5" customHeight="1">
      <c r="B367" s="201"/>
      <c r="C367" s="202" t="s">
        <v>642</v>
      </c>
      <c r="D367" s="202" t="s">
        <v>135</v>
      </c>
      <c r="E367" s="203" t="s">
        <v>643</v>
      </c>
      <c r="F367" s="204" t="s">
        <v>644</v>
      </c>
      <c r="G367" s="205" t="s">
        <v>194</v>
      </c>
      <c r="H367" s="206">
        <v>129.27500000000001</v>
      </c>
      <c r="I367" s="207"/>
      <c r="J367" s="208">
        <f>ROUND(I367*H367,2)</f>
        <v>0</v>
      </c>
      <c r="K367" s="204" t="s">
        <v>139</v>
      </c>
      <c r="L367" s="47"/>
      <c r="M367" s="209" t="s">
        <v>5</v>
      </c>
      <c r="N367" s="210" t="s">
        <v>43</v>
      </c>
      <c r="O367" s="48"/>
      <c r="P367" s="211">
        <f>O367*H367</f>
        <v>0</v>
      </c>
      <c r="Q367" s="211">
        <v>0.00029</v>
      </c>
      <c r="R367" s="211">
        <f>Q367*H367</f>
        <v>0.037489750000000002</v>
      </c>
      <c r="S367" s="211">
        <v>0</v>
      </c>
      <c r="T367" s="212">
        <f>S367*H367</f>
        <v>0</v>
      </c>
      <c r="AR367" s="25" t="s">
        <v>300</v>
      </c>
      <c r="AT367" s="25" t="s">
        <v>135</v>
      </c>
      <c r="AU367" s="25" t="s">
        <v>82</v>
      </c>
      <c r="AY367" s="25" t="s">
        <v>132</v>
      </c>
      <c r="BE367" s="213">
        <f>IF(N367="základní",J367,0)</f>
        <v>0</v>
      </c>
      <c r="BF367" s="213">
        <f>IF(N367="snížená",J367,0)</f>
        <v>0</v>
      </c>
      <c r="BG367" s="213">
        <f>IF(N367="zákl. přenesená",J367,0)</f>
        <v>0</v>
      </c>
      <c r="BH367" s="213">
        <f>IF(N367="sníž. přenesená",J367,0)</f>
        <v>0</v>
      </c>
      <c r="BI367" s="213">
        <f>IF(N367="nulová",J367,0)</f>
        <v>0</v>
      </c>
      <c r="BJ367" s="25" t="s">
        <v>80</v>
      </c>
      <c r="BK367" s="213">
        <f>ROUND(I367*H367,2)</f>
        <v>0</v>
      </c>
      <c r="BL367" s="25" t="s">
        <v>300</v>
      </c>
      <c r="BM367" s="25" t="s">
        <v>645</v>
      </c>
    </row>
    <row r="368" s="12" customFormat="1">
      <c r="B368" s="227"/>
      <c r="D368" s="220" t="s">
        <v>197</v>
      </c>
      <c r="E368" s="228" t="s">
        <v>5</v>
      </c>
      <c r="F368" s="229" t="s">
        <v>163</v>
      </c>
      <c r="H368" s="230">
        <v>129.27500000000001</v>
      </c>
      <c r="I368" s="231"/>
      <c r="L368" s="227"/>
      <c r="M368" s="265"/>
      <c r="N368" s="266"/>
      <c r="O368" s="266"/>
      <c r="P368" s="266"/>
      <c r="Q368" s="266"/>
      <c r="R368" s="266"/>
      <c r="S368" s="266"/>
      <c r="T368" s="267"/>
      <c r="AT368" s="228" t="s">
        <v>197</v>
      </c>
      <c r="AU368" s="228" t="s">
        <v>82</v>
      </c>
      <c r="AV368" s="12" t="s">
        <v>82</v>
      </c>
      <c r="AW368" s="12" t="s">
        <v>35</v>
      </c>
      <c r="AX368" s="12" t="s">
        <v>80</v>
      </c>
      <c r="AY368" s="228" t="s">
        <v>132</v>
      </c>
    </row>
    <row r="369" s="1" customFormat="1" ht="6.96" customHeight="1">
      <c r="B369" s="68"/>
      <c r="C369" s="69"/>
      <c r="D369" s="69"/>
      <c r="E369" s="69"/>
      <c r="F369" s="69"/>
      <c r="G369" s="69"/>
      <c r="H369" s="69"/>
      <c r="I369" s="153"/>
      <c r="J369" s="69"/>
      <c r="K369" s="69"/>
      <c r="L369" s="47"/>
    </row>
  </sheetData>
  <autoFilter ref="C93:K368"/>
  <mergeCells count="10">
    <mergeCell ref="E7:H7"/>
    <mergeCell ref="E9:H9"/>
    <mergeCell ref="E24:H24"/>
    <mergeCell ref="E45:H45"/>
    <mergeCell ref="E47:H47"/>
    <mergeCell ref="J51:J52"/>
    <mergeCell ref="E84:H84"/>
    <mergeCell ref="E86:H86"/>
    <mergeCell ref="G1:H1"/>
    <mergeCell ref="L2:V2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89</v>
      </c>
      <c r="AZ2" s="218" t="s">
        <v>646</v>
      </c>
      <c r="BA2" s="218" t="s">
        <v>5</v>
      </c>
      <c r="BB2" s="218" t="s">
        <v>5</v>
      </c>
      <c r="BC2" s="218" t="s">
        <v>647</v>
      </c>
      <c r="BD2" s="218" t="s">
        <v>82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  <c r="AZ3" s="218" t="s">
        <v>152</v>
      </c>
      <c r="BA3" s="218" t="s">
        <v>5</v>
      </c>
      <c r="BB3" s="218" t="s">
        <v>5</v>
      </c>
      <c r="BC3" s="218" t="s">
        <v>648</v>
      </c>
      <c r="BD3" s="218" t="s">
        <v>82</v>
      </c>
    </row>
    <row r="4" ht="36.96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  <c r="AZ4" s="218" t="s">
        <v>649</v>
      </c>
      <c r="BA4" s="218" t="s">
        <v>5</v>
      </c>
      <c r="BB4" s="218" t="s">
        <v>5</v>
      </c>
      <c r="BC4" s="218" t="s">
        <v>650</v>
      </c>
      <c r="BD4" s="218" t="s">
        <v>82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  <c r="AZ5" s="218" t="s">
        <v>154</v>
      </c>
      <c r="BA5" s="218" t="s">
        <v>5</v>
      </c>
      <c r="BB5" s="218" t="s">
        <v>5</v>
      </c>
      <c r="BC5" s="218" t="s">
        <v>651</v>
      </c>
      <c r="BD5" s="218" t="s">
        <v>82</v>
      </c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  <c r="AZ6" s="218" t="s">
        <v>652</v>
      </c>
      <c r="BA6" s="218" t="s">
        <v>5</v>
      </c>
      <c r="BB6" s="218" t="s">
        <v>5</v>
      </c>
      <c r="BC6" s="218" t="s">
        <v>653</v>
      </c>
      <c r="BD6" s="218" t="s">
        <v>82</v>
      </c>
    </row>
    <row r="7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  <c r="AZ7" s="218" t="s">
        <v>156</v>
      </c>
      <c r="BA7" s="218" t="s">
        <v>5</v>
      </c>
      <c r="BB7" s="218" t="s">
        <v>5</v>
      </c>
      <c r="BC7" s="218" t="s">
        <v>654</v>
      </c>
      <c r="BD7" s="218" t="s">
        <v>82</v>
      </c>
    </row>
    <row r="8" s="1" customFormat="1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  <c r="AZ8" s="218" t="s">
        <v>165</v>
      </c>
      <c r="BA8" s="218" t="s">
        <v>5</v>
      </c>
      <c r="BB8" s="218" t="s">
        <v>5</v>
      </c>
      <c r="BC8" s="218" t="s">
        <v>253</v>
      </c>
      <c r="BD8" s="218" t="s">
        <v>82</v>
      </c>
    </row>
    <row r="9" s="1" customFormat="1" ht="36.96" customHeight="1">
      <c r="B9" s="47"/>
      <c r="C9" s="48"/>
      <c r="D9" s="48"/>
      <c r="E9" s="132" t="s">
        <v>655</v>
      </c>
      <c r="F9" s="48"/>
      <c r="G9" s="48"/>
      <c r="H9" s="48"/>
      <c r="I9" s="131"/>
      <c r="J9" s="48"/>
      <c r="K9" s="52"/>
      <c r="AZ9" s="218" t="s">
        <v>167</v>
      </c>
      <c r="BA9" s="218" t="s">
        <v>5</v>
      </c>
      <c r="BB9" s="218" t="s">
        <v>5</v>
      </c>
      <c r="BC9" s="218" t="s">
        <v>656</v>
      </c>
      <c r="BD9" s="218" t="s">
        <v>82</v>
      </c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  <c r="AZ10" s="218" t="s">
        <v>169</v>
      </c>
      <c r="BA10" s="218" t="s">
        <v>5</v>
      </c>
      <c r="BB10" s="218" t="s">
        <v>5</v>
      </c>
      <c r="BC10" s="218" t="s">
        <v>657</v>
      </c>
      <c r="BD10" s="218" t="s">
        <v>82</v>
      </c>
    </row>
    <row r="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13.10.2016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ROUND(J84,2)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ROUND(SUM(BE84:BE230), 2)</f>
        <v>0</v>
      </c>
      <c r="G30" s="48"/>
      <c r="H30" s="48"/>
      <c r="I30" s="145">
        <v>0.20999999999999999</v>
      </c>
      <c r="J30" s="144">
        <f>ROUND(ROUND((SUM(BE84:BE230)),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ROUND(SUM(BF84:BF230), 2)</f>
        <v>0</v>
      </c>
      <c r="G31" s="48"/>
      <c r="H31" s="48"/>
      <c r="I31" s="145">
        <v>0.14999999999999999</v>
      </c>
      <c r="J31" s="144">
        <f>ROUND(ROUND((SUM(BF84:BF230)),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ROUND(SUM(BG84:BG230),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ROUND(SUM(BH84:BH230),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ROUND(SUM(BI84:BI230),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002 - SO 02 - Zpevněná plocha, dešťová kanalizace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Trutnov - Dolní Staré Město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J84</f>
        <v>0</v>
      </c>
      <c r="K56" s="52"/>
      <c r="AU56" s="25" t="s">
        <v>111</v>
      </c>
    </row>
    <row r="57" s="7" customFormat="1" ht="24.96" customHeight="1">
      <c r="B57" s="162"/>
      <c r="C57" s="163"/>
      <c r="D57" s="164" t="s">
        <v>171</v>
      </c>
      <c r="E57" s="165"/>
      <c r="F57" s="165"/>
      <c r="G57" s="165"/>
      <c r="H57" s="165"/>
      <c r="I57" s="166"/>
      <c r="J57" s="167">
        <f>J85</f>
        <v>0</v>
      </c>
      <c r="K57" s="168"/>
    </row>
    <row r="58" s="8" customFormat="1" ht="19.92" customHeight="1">
      <c r="B58" s="169"/>
      <c r="C58" s="170"/>
      <c r="D58" s="171" t="s">
        <v>172</v>
      </c>
      <c r="E58" s="172"/>
      <c r="F58" s="172"/>
      <c r="G58" s="172"/>
      <c r="H58" s="172"/>
      <c r="I58" s="173"/>
      <c r="J58" s="174">
        <f>J86</f>
        <v>0</v>
      </c>
      <c r="K58" s="175"/>
    </row>
    <row r="59" s="8" customFormat="1" ht="19.92" customHeight="1">
      <c r="B59" s="169"/>
      <c r="C59" s="170"/>
      <c r="D59" s="171" t="s">
        <v>175</v>
      </c>
      <c r="E59" s="172"/>
      <c r="F59" s="172"/>
      <c r="G59" s="172"/>
      <c r="H59" s="172"/>
      <c r="I59" s="173"/>
      <c r="J59" s="174">
        <f>J140</f>
        <v>0</v>
      </c>
      <c r="K59" s="175"/>
    </row>
    <row r="60" s="8" customFormat="1" ht="19.92" customHeight="1">
      <c r="B60" s="169"/>
      <c r="C60" s="170"/>
      <c r="D60" s="171" t="s">
        <v>176</v>
      </c>
      <c r="E60" s="172"/>
      <c r="F60" s="172"/>
      <c r="G60" s="172"/>
      <c r="H60" s="172"/>
      <c r="I60" s="173"/>
      <c r="J60" s="174">
        <f>J151</f>
        <v>0</v>
      </c>
      <c r="K60" s="175"/>
    </row>
    <row r="61" s="8" customFormat="1" ht="19.92" customHeight="1">
      <c r="B61" s="169"/>
      <c r="C61" s="170"/>
      <c r="D61" s="171" t="s">
        <v>178</v>
      </c>
      <c r="E61" s="172"/>
      <c r="F61" s="172"/>
      <c r="G61" s="172"/>
      <c r="H61" s="172"/>
      <c r="I61" s="173"/>
      <c r="J61" s="174">
        <f>J185</f>
        <v>0</v>
      </c>
      <c r="K61" s="175"/>
    </row>
    <row r="62" s="8" customFormat="1" ht="19.92" customHeight="1">
      <c r="B62" s="169"/>
      <c r="C62" s="170"/>
      <c r="D62" s="171" t="s">
        <v>179</v>
      </c>
      <c r="E62" s="172"/>
      <c r="F62" s="172"/>
      <c r="G62" s="172"/>
      <c r="H62" s="172"/>
      <c r="I62" s="173"/>
      <c r="J62" s="174">
        <f>J197</f>
        <v>0</v>
      </c>
      <c r="K62" s="175"/>
    </row>
    <row r="63" s="8" customFormat="1" ht="19.92" customHeight="1">
      <c r="B63" s="169"/>
      <c r="C63" s="170"/>
      <c r="D63" s="171" t="s">
        <v>180</v>
      </c>
      <c r="E63" s="172"/>
      <c r="F63" s="172"/>
      <c r="G63" s="172"/>
      <c r="H63" s="172"/>
      <c r="I63" s="173"/>
      <c r="J63" s="174">
        <f>J221</f>
        <v>0</v>
      </c>
      <c r="K63" s="175"/>
    </row>
    <row r="64" s="8" customFormat="1" ht="19.92" customHeight="1">
      <c r="B64" s="169"/>
      <c r="C64" s="170"/>
      <c r="D64" s="171" t="s">
        <v>181</v>
      </c>
      <c r="E64" s="172"/>
      <c r="F64" s="172"/>
      <c r="G64" s="172"/>
      <c r="H64" s="172"/>
      <c r="I64" s="173"/>
      <c r="J64" s="174">
        <f>J229</f>
        <v>0</v>
      </c>
      <c r="K64" s="175"/>
    </row>
    <row r="65" s="1" customFormat="1" ht="21.84" customHeight="1">
      <c r="B65" s="47"/>
      <c r="C65" s="48"/>
      <c r="D65" s="48"/>
      <c r="E65" s="48"/>
      <c r="F65" s="48"/>
      <c r="G65" s="48"/>
      <c r="H65" s="48"/>
      <c r="I65" s="131"/>
      <c r="J65" s="48"/>
      <c r="K65" s="52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153"/>
      <c r="J66" s="69"/>
      <c r="K66" s="70"/>
    </row>
    <row r="70" s="1" customFormat="1" ht="6.96" customHeight="1">
      <c r="B70" s="71"/>
      <c r="C70" s="72"/>
      <c r="D70" s="72"/>
      <c r="E70" s="72"/>
      <c r="F70" s="72"/>
      <c r="G70" s="72"/>
      <c r="H70" s="72"/>
      <c r="I70" s="154"/>
      <c r="J70" s="72"/>
      <c r="K70" s="72"/>
      <c r="L70" s="47"/>
    </row>
    <row r="71" s="1" customFormat="1" ht="36.96" customHeight="1">
      <c r="B71" s="47"/>
      <c r="C71" s="73" t="s">
        <v>115</v>
      </c>
      <c r="L71" s="47"/>
    </row>
    <row r="72" s="1" customFormat="1" ht="6.96" customHeight="1">
      <c r="B72" s="47"/>
      <c r="L72" s="47"/>
    </row>
    <row r="73" s="1" customFormat="1" ht="14.4" customHeight="1">
      <c r="B73" s="47"/>
      <c r="C73" s="75" t="s">
        <v>19</v>
      </c>
      <c r="L73" s="47"/>
    </row>
    <row r="74" s="1" customFormat="1" ht="16.5" customHeight="1">
      <c r="B74" s="47"/>
      <c r="E74" s="176" t="str">
        <f>E7</f>
        <v>Rozšíření sběrného dvora Trutnov DSM</v>
      </c>
      <c r="F74" s="75"/>
      <c r="G74" s="75"/>
      <c r="H74" s="75"/>
      <c r="L74" s="47"/>
    </row>
    <row r="75" s="1" customFormat="1" ht="14.4" customHeight="1">
      <c r="B75" s="47"/>
      <c r="C75" s="75" t="s">
        <v>105</v>
      </c>
      <c r="L75" s="47"/>
    </row>
    <row r="76" s="1" customFormat="1" ht="17.25" customHeight="1">
      <c r="B76" s="47"/>
      <c r="E76" s="78" t="str">
        <f>E9</f>
        <v>002 - SO 02 - Zpevněná plocha, dešťová kanalizace</v>
      </c>
      <c r="F76" s="1"/>
      <c r="G76" s="1"/>
      <c r="H76" s="1"/>
      <c r="L76" s="47"/>
    </row>
    <row r="77" s="1" customFormat="1" ht="6.96" customHeight="1">
      <c r="B77" s="47"/>
      <c r="L77" s="47"/>
    </row>
    <row r="78" s="1" customFormat="1" ht="18" customHeight="1">
      <c r="B78" s="47"/>
      <c r="C78" s="75" t="s">
        <v>23</v>
      </c>
      <c r="F78" s="177" t="str">
        <f>F12</f>
        <v>Trutnov - Dolní Staré Město</v>
      </c>
      <c r="I78" s="178" t="s">
        <v>25</v>
      </c>
      <c r="J78" s="80" t="str">
        <f>IF(J12="","",J12)</f>
        <v>13.10.2016</v>
      </c>
      <c r="L78" s="47"/>
    </row>
    <row r="79" s="1" customFormat="1" ht="6.96" customHeight="1">
      <c r="B79" s="47"/>
      <c r="L79" s="47"/>
    </row>
    <row r="80" s="1" customFormat="1">
      <c r="B80" s="47"/>
      <c r="C80" s="75" t="s">
        <v>27</v>
      </c>
      <c r="F80" s="177" t="str">
        <f>E15</f>
        <v>Město Trutnov</v>
      </c>
      <c r="I80" s="178" t="s">
        <v>33</v>
      </c>
      <c r="J80" s="177" t="str">
        <f>E21</f>
        <v>Ing. Oldřich Hlíza</v>
      </c>
      <c r="L80" s="47"/>
    </row>
    <row r="81" s="1" customFormat="1" ht="14.4" customHeight="1">
      <c r="B81" s="47"/>
      <c r="C81" s="75" t="s">
        <v>31</v>
      </c>
      <c r="F81" s="177" t="str">
        <f>IF(E18="","",E18)</f>
        <v/>
      </c>
      <c r="L81" s="47"/>
    </row>
    <row r="82" s="1" customFormat="1" ht="10.32" customHeight="1">
      <c r="B82" s="47"/>
      <c r="L82" s="47"/>
    </row>
    <row r="83" s="9" customFormat="1" ht="29.28" customHeight="1">
      <c r="B83" s="179"/>
      <c r="C83" s="180" t="s">
        <v>116</v>
      </c>
      <c r="D83" s="181" t="s">
        <v>57</v>
      </c>
      <c r="E83" s="181" t="s">
        <v>53</v>
      </c>
      <c r="F83" s="181" t="s">
        <v>117</v>
      </c>
      <c r="G83" s="181" t="s">
        <v>118</v>
      </c>
      <c r="H83" s="181" t="s">
        <v>119</v>
      </c>
      <c r="I83" s="182" t="s">
        <v>120</v>
      </c>
      <c r="J83" s="181" t="s">
        <v>109</v>
      </c>
      <c r="K83" s="183" t="s">
        <v>121</v>
      </c>
      <c r="L83" s="179"/>
      <c r="M83" s="93" t="s">
        <v>122</v>
      </c>
      <c r="N83" s="94" t="s">
        <v>42</v>
      </c>
      <c r="O83" s="94" t="s">
        <v>123</v>
      </c>
      <c r="P83" s="94" t="s">
        <v>124</v>
      </c>
      <c r="Q83" s="94" t="s">
        <v>125</v>
      </c>
      <c r="R83" s="94" t="s">
        <v>126</v>
      </c>
      <c r="S83" s="94" t="s">
        <v>127</v>
      </c>
      <c r="T83" s="95" t="s">
        <v>128</v>
      </c>
    </row>
    <row r="84" s="1" customFormat="1" ht="29.28" customHeight="1">
      <c r="B84" s="47"/>
      <c r="C84" s="97" t="s">
        <v>110</v>
      </c>
      <c r="J84" s="184">
        <f>BK84</f>
        <v>0</v>
      </c>
      <c r="L84" s="47"/>
      <c r="M84" s="96"/>
      <c r="N84" s="83"/>
      <c r="O84" s="83"/>
      <c r="P84" s="185">
        <f>P85</f>
        <v>0</v>
      </c>
      <c r="Q84" s="83"/>
      <c r="R84" s="185">
        <f>R85</f>
        <v>79.081871300000017</v>
      </c>
      <c r="S84" s="83"/>
      <c r="T84" s="186">
        <f>T85</f>
        <v>12.836850000000002</v>
      </c>
      <c r="AT84" s="25" t="s">
        <v>71</v>
      </c>
      <c r="AU84" s="25" t="s">
        <v>111</v>
      </c>
      <c r="BK84" s="187">
        <f>BK85</f>
        <v>0</v>
      </c>
    </row>
    <row r="85" s="10" customFormat="1" ht="37.44" customHeight="1">
      <c r="B85" s="188"/>
      <c r="D85" s="189" t="s">
        <v>71</v>
      </c>
      <c r="E85" s="190" t="s">
        <v>189</v>
      </c>
      <c r="F85" s="190" t="s">
        <v>190</v>
      </c>
      <c r="I85" s="191"/>
      <c r="J85" s="192">
        <f>BK85</f>
        <v>0</v>
      </c>
      <c r="L85" s="188"/>
      <c r="M85" s="193"/>
      <c r="N85" s="194"/>
      <c r="O85" s="194"/>
      <c r="P85" s="195">
        <f>P86+P140+P151+P185+P197+P221+P229</f>
        <v>0</v>
      </c>
      <c r="Q85" s="194"/>
      <c r="R85" s="195">
        <f>R86+R140+R151+R185+R197+R221+R229</f>
        <v>79.081871300000017</v>
      </c>
      <c r="S85" s="194"/>
      <c r="T85" s="196">
        <f>T86+T140+T151+T185+T197+T221+T229</f>
        <v>12.836850000000002</v>
      </c>
      <c r="AR85" s="189" t="s">
        <v>80</v>
      </c>
      <c r="AT85" s="197" t="s">
        <v>71</v>
      </c>
      <c r="AU85" s="197" t="s">
        <v>72</v>
      </c>
      <c r="AY85" s="189" t="s">
        <v>132</v>
      </c>
      <c r="BK85" s="198">
        <f>BK86+BK140+BK151+BK185+BK197+BK221+BK229</f>
        <v>0</v>
      </c>
    </row>
    <row r="86" s="10" customFormat="1" ht="19.92" customHeight="1">
      <c r="B86" s="188"/>
      <c r="D86" s="189" t="s">
        <v>71</v>
      </c>
      <c r="E86" s="199" t="s">
        <v>80</v>
      </c>
      <c r="F86" s="199" t="s">
        <v>191</v>
      </c>
      <c r="I86" s="191"/>
      <c r="J86" s="200">
        <f>BK86</f>
        <v>0</v>
      </c>
      <c r="L86" s="188"/>
      <c r="M86" s="193"/>
      <c r="N86" s="194"/>
      <c r="O86" s="194"/>
      <c r="P86" s="195">
        <f>SUM(P87:P139)</f>
        <v>0</v>
      </c>
      <c r="Q86" s="194"/>
      <c r="R86" s="195">
        <f>SUM(R87:R139)</f>
        <v>0.16459200000000002</v>
      </c>
      <c r="S86" s="194"/>
      <c r="T86" s="196">
        <f>SUM(T87:T139)</f>
        <v>12.836850000000002</v>
      </c>
      <c r="AR86" s="189" t="s">
        <v>80</v>
      </c>
      <c r="AT86" s="197" t="s">
        <v>71</v>
      </c>
      <c r="AU86" s="197" t="s">
        <v>80</v>
      </c>
      <c r="AY86" s="189" t="s">
        <v>132</v>
      </c>
      <c r="BK86" s="198">
        <f>SUM(BK87:BK139)</f>
        <v>0</v>
      </c>
    </row>
    <row r="87" s="1" customFormat="1" ht="25.5" customHeight="1">
      <c r="B87" s="201"/>
      <c r="C87" s="202" t="s">
        <v>80</v>
      </c>
      <c r="D87" s="202" t="s">
        <v>135</v>
      </c>
      <c r="E87" s="203" t="s">
        <v>658</v>
      </c>
      <c r="F87" s="204" t="s">
        <v>659</v>
      </c>
      <c r="G87" s="205" t="s">
        <v>194</v>
      </c>
      <c r="H87" s="206">
        <v>450</v>
      </c>
      <c r="I87" s="207"/>
      <c r="J87" s="208">
        <f>ROUND(I87*H87,2)</f>
        <v>0</v>
      </c>
      <c r="K87" s="204" t="s">
        <v>139</v>
      </c>
      <c r="L87" s="47"/>
      <c r="M87" s="209" t="s">
        <v>5</v>
      </c>
      <c r="N87" s="210" t="s">
        <v>43</v>
      </c>
      <c r="O87" s="48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195</v>
      </c>
      <c r="AT87" s="25" t="s">
        <v>135</v>
      </c>
      <c r="AU87" s="25" t="s">
        <v>82</v>
      </c>
      <c r="AY87" s="25" t="s">
        <v>132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80</v>
      </c>
      <c r="BK87" s="213">
        <f>ROUND(I87*H87,2)</f>
        <v>0</v>
      </c>
      <c r="BL87" s="25" t="s">
        <v>195</v>
      </c>
      <c r="BM87" s="25" t="s">
        <v>660</v>
      </c>
    </row>
    <row r="88" s="1" customFormat="1" ht="16.5" customHeight="1">
      <c r="B88" s="201"/>
      <c r="C88" s="202" t="s">
        <v>82</v>
      </c>
      <c r="D88" s="202" t="s">
        <v>135</v>
      </c>
      <c r="E88" s="203" t="s">
        <v>661</v>
      </c>
      <c r="F88" s="204" t="s">
        <v>662</v>
      </c>
      <c r="G88" s="205" t="s">
        <v>194</v>
      </c>
      <c r="H88" s="206">
        <v>450</v>
      </c>
      <c r="I88" s="207"/>
      <c r="J88" s="208">
        <f>ROUND(I88*H88,2)</f>
        <v>0</v>
      </c>
      <c r="K88" s="204" t="s">
        <v>139</v>
      </c>
      <c r="L88" s="47"/>
      <c r="M88" s="209" t="s">
        <v>5</v>
      </c>
      <c r="N88" s="210" t="s">
        <v>43</v>
      </c>
      <c r="O88" s="48"/>
      <c r="P88" s="211">
        <f>O88*H88</f>
        <v>0</v>
      </c>
      <c r="Q88" s="211">
        <v>0.00018000000000000001</v>
      </c>
      <c r="R88" s="211">
        <f>Q88*H88</f>
        <v>0.081000000000000003</v>
      </c>
      <c r="S88" s="211">
        <v>0</v>
      </c>
      <c r="T88" s="212">
        <f>S88*H88</f>
        <v>0</v>
      </c>
      <c r="AR88" s="25" t="s">
        <v>195</v>
      </c>
      <c r="AT88" s="25" t="s">
        <v>135</v>
      </c>
      <c r="AU88" s="25" t="s">
        <v>82</v>
      </c>
      <c r="AY88" s="25" t="s">
        <v>132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80</v>
      </c>
      <c r="BK88" s="213">
        <f>ROUND(I88*H88,2)</f>
        <v>0</v>
      </c>
      <c r="BL88" s="25" t="s">
        <v>195</v>
      </c>
      <c r="BM88" s="25" t="s">
        <v>663</v>
      </c>
    </row>
    <row r="89" s="1" customFormat="1" ht="16.5" customHeight="1">
      <c r="B89" s="201"/>
      <c r="C89" s="202" t="s">
        <v>213</v>
      </c>
      <c r="D89" s="202" t="s">
        <v>135</v>
      </c>
      <c r="E89" s="203" t="s">
        <v>664</v>
      </c>
      <c r="F89" s="204" t="s">
        <v>665</v>
      </c>
      <c r="G89" s="205" t="s">
        <v>194</v>
      </c>
      <c r="H89" s="206">
        <v>59.850000000000001</v>
      </c>
      <c r="I89" s="207"/>
      <c r="J89" s="208">
        <f>ROUND(I89*H89,2)</f>
        <v>0</v>
      </c>
      <c r="K89" s="204" t="s">
        <v>139</v>
      </c>
      <c r="L89" s="47"/>
      <c r="M89" s="209" t="s">
        <v>5</v>
      </c>
      <c r="N89" s="210" t="s">
        <v>43</v>
      </c>
      <c r="O89" s="48"/>
      <c r="P89" s="211">
        <f>O89*H89</f>
        <v>0</v>
      </c>
      <c r="Q89" s="211">
        <v>0</v>
      </c>
      <c r="R89" s="211">
        <f>Q89*H89</f>
        <v>0</v>
      </c>
      <c r="S89" s="211">
        <v>0.18099999999999999</v>
      </c>
      <c r="T89" s="212">
        <f>S89*H89</f>
        <v>10.832850000000001</v>
      </c>
      <c r="AR89" s="25" t="s">
        <v>195</v>
      </c>
      <c r="AT89" s="25" t="s">
        <v>135</v>
      </c>
      <c r="AU89" s="25" t="s">
        <v>82</v>
      </c>
      <c r="AY89" s="25" t="s">
        <v>132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80</v>
      </c>
      <c r="BK89" s="213">
        <f>ROUND(I89*H89,2)</f>
        <v>0</v>
      </c>
      <c r="BL89" s="25" t="s">
        <v>195</v>
      </c>
      <c r="BM89" s="25" t="s">
        <v>666</v>
      </c>
    </row>
    <row r="90" s="11" customFormat="1">
      <c r="B90" s="219"/>
      <c r="D90" s="220" t="s">
        <v>197</v>
      </c>
      <c r="E90" s="221" t="s">
        <v>5</v>
      </c>
      <c r="F90" s="222" t="s">
        <v>667</v>
      </c>
      <c r="H90" s="221" t="s">
        <v>5</v>
      </c>
      <c r="I90" s="223"/>
      <c r="L90" s="219"/>
      <c r="M90" s="224"/>
      <c r="N90" s="225"/>
      <c r="O90" s="225"/>
      <c r="P90" s="225"/>
      <c r="Q90" s="225"/>
      <c r="R90" s="225"/>
      <c r="S90" s="225"/>
      <c r="T90" s="226"/>
      <c r="AT90" s="221" t="s">
        <v>197</v>
      </c>
      <c r="AU90" s="221" t="s">
        <v>82</v>
      </c>
      <c r="AV90" s="11" t="s">
        <v>80</v>
      </c>
      <c r="AW90" s="11" t="s">
        <v>35</v>
      </c>
      <c r="AX90" s="11" t="s">
        <v>72</v>
      </c>
      <c r="AY90" s="221" t="s">
        <v>132</v>
      </c>
    </row>
    <row r="91" s="12" customFormat="1">
      <c r="B91" s="227"/>
      <c r="D91" s="220" t="s">
        <v>197</v>
      </c>
      <c r="E91" s="228" t="s">
        <v>5</v>
      </c>
      <c r="F91" s="229" t="s">
        <v>668</v>
      </c>
      <c r="H91" s="230">
        <v>27.600000000000001</v>
      </c>
      <c r="I91" s="231"/>
      <c r="L91" s="227"/>
      <c r="M91" s="232"/>
      <c r="N91" s="233"/>
      <c r="O91" s="233"/>
      <c r="P91" s="233"/>
      <c r="Q91" s="233"/>
      <c r="R91" s="233"/>
      <c r="S91" s="233"/>
      <c r="T91" s="234"/>
      <c r="AT91" s="228" t="s">
        <v>197</v>
      </c>
      <c r="AU91" s="228" t="s">
        <v>82</v>
      </c>
      <c r="AV91" s="12" t="s">
        <v>82</v>
      </c>
      <c r="AW91" s="12" t="s">
        <v>35</v>
      </c>
      <c r="AX91" s="12" t="s">
        <v>72</v>
      </c>
      <c r="AY91" s="228" t="s">
        <v>132</v>
      </c>
    </row>
    <row r="92" s="12" customFormat="1">
      <c r="B92" s="227"/>
      <c r="D92" s="220" t="s">
        <v>197</v>
      </c>
      <c r="E92" s="228" t="s">
        <v>5</v>
      </c>
      <c r="F92" s="229" t="s">
        <v>669</v>
      </c>
      <c r="H92" s="230">
        <v>30</v>
      </c>
      <c r="I92" s="231"/>
      <c r="L92" s="227"/>
      <c r="M92" s="232"/>
      <c r="N92" s="233"/>
      <c r="O92" s="233"/>
      <c r="P92" s="233"/>
      <c r="Q92" s="233"/>
      <c r="R92" s="233"/>
      <c r="S92" s="233"/>
      <c r="T92" s="234"/>
      <c r="AT92" s="228" t="s">
        <v>197</v>
      </c>
      <c r="AU92" s="228" t="s">
        <v>82</v>
      </c>
      <c r="AV92" s="12" t="s">
        <v>82</v>
      </c>
      <c r="AW92" s="12" t="s">
        <v>35</v>
      </c>
      <c r="AX92" s="12" t="s">
        <v>72</v>
      </c>
      <c r="AY92" s="228" t="s">
        <v>132</v>
      </c>
    </row>
    <row r="93" s="11" customFormat="1">
      <c r="B93" s="219"/>
      <c r="D93" s="220" t="s">
        <v>197</v>
      </c>
      <c r="E93" s="221" t="s">
        <v>5</v>
      </c>
      <c r="F93" s="222" t="s">
        <v>670</v>
      </c>
      <c r="H93" s="221" t="s">
        <v>5</v>
      </c>
      <c r="I93" s="223"/>
      <c r="L93" s="219"/>
      <c r="M93" s="224"/>
      <c r="N93" s="225"/>
      <c r="O93" s="225"/>
      <c r="P93" s="225"/>
      <c r="Q93" s="225"/>
      <c r="R93" s="225"/>
      <c r="S93" s="225"/>
      <c r="T93" s="226"/>
      <c r="AT93" s="221" t="s">
        <v>197</v>
      </c>
      <c r="AU93" s="221" t="s">
        <v>82</v>
      </c>
      <c r="AV93" s="11" t="s">
        <v>80</v>
      </c>
      <c r="AW93" s="11" t="s">
        <v>35</v>
      </c>
      <c r="AX93" s="11" t="s">
        <v>72</v>
      </c>
      <c r="AY93" s="221" t="s">
        <v>132</v>
      </c>
    </row>
    <row r="94" s="12" customFormat="1">
      <c r="B94" s="227"/>
      <c r="D94" s="220" t="s">
        <v>197</v>
      </c>
      <c r="E94" s="228" t="s">
        <v>5</v>
      </c>
      <c r="F94" s="229" t="s">
        <v>671</v>
      </c>
      <c r="H94" s="230">
        <v>2.25</v>
      </c>
      <c r="I94" s="231"/>
      <c r="L94" s="227"/>
      <c r="M94" s="232"/>
      <c r="N94" s="233"/>
      <c r="O94" s="233"/>
      <c r="P94" s="233"/>
      <c r="Q94" s="233"/>
      <c r="R94" s="233"/>
      <c r="S94" s="233"/>
      <c r="T94" s="234"/>
      <c r="AT94" s="228" t="s">
        <v>197</v>
      </c>
      <c r="AU94" s="228" t="s">
        <v>82</v>
      </c>
      <c r="AV94" s="12" t="s">
        <v>82</v>
      </c>
      <c r="AW94" s="12" t="s">
        <v>35</v>
      </c>
      <c r="AX94" s="12" t="s">
        <v>72</v>
      </c>
      <c r="AY94" s="228" t="s">
        <v>132</v>
      </c>
    </row>
    <row r="95" s="13" customFormat="1">
      <c r="B95" s="235"/>
      <c r="D95" s="220" t="s">
        <v>197</v>
      </c>
      <c r="E95" s="236" t="s">
        <v>5</v>
      </c>
      <c r="F95" s="237" t="s">
        <v>209</v>
      </c>
      <c r="H95" s="238">
        <v>59.850000000000001</v>
      </c>
      <c r="I95" s="239"/>
      <c r="L95" s="235"/>
      <c r="M95" s="240"/>
      <c r="N95" s="241"/>
      <c r="O95" s="241"/>
      <c r="P95" s="241"/>
      <c r="Q95" s="241"/>
      <c r="R95" s="241"/>
      <c r="S95" s="241"/>
      <c r="T95" s="242"/>
      <c r="AT95" s="236" t="s">
        <v>197</v>
      </c>
      <c r="AU95" s="236" t="s">
        <v>82</v>
      </c>
      <c r="AV95" s="13" t="s">
        <v>195</v>
      </c>
      <c r="AW95" s="13" t="s">
        <v>35</v>
      </c>
      <c r="AX95" s="13" t="s">
        <v>80</v>
      </c>
      <c r="AY95" s="236" t="s">
        <v>132</v>
      </c>
    </row>
    <row r="96" s="1" customFormat="1" ht="25.5" customHeight="1">
      <c r="B96" s="201"/>
      <c r="C96" s="202" t="s">
        <v>195</v>
      </c>
      <c r="D96" s="202" t="s">
        <v>135</v>
      </c>
      <c r="E96" s="203" t="s">
        <v>672</v>
      </c>
      <c r="F96" s="204" t="s">
        <v>673</v>
      </c>
      <c r="G96" s="205" t="s">
        <v>194</v>
      </c>
      <c r="H96" s="206">
        <v>12</v>
      </c>
      <c r="I96" s="207"/>
      <c r="J96" s="208">
        <f>ROUND(I96*H96,2)</f>
        <v>0</v>
      </c>
      <c r="K96" s="204" t="s">
        <v>139</v>
      </c>
      <c r="L96" s="47"/>
      <c r="M96" s="209" t="s">
        <v>5</v>
      </c>
      <c r="N96" s="210" t="s">
        <v>43</v>
      </c>
      <c r="O96" s="48"/>
      <c r="P96" s="211">
        <f>O96*H96</f>
        <v>0</v>
      </c>
      <c r="Q96" s="211">
        <v>3.0000000000000001E-05</v>
      </c>
      <c r="R96" s="211">
        <f>Q96*H96</f>
        <v>0.00036000000000000002</v>
      </c>
      <c r="S96" s="211">
        <v>0.10299999999999999</v>
      </c>
      <c r="T96" s="212">
        <f>S96*H96</f>
        <v>1.236</v>
      </c>
      <c r="AR96" s="25" t="s">
        <v>195</v>
      </c>
      <c r="AT96" s="25" t="s">
        <v>135</v>
      </c>
      <c r="AU96" s="25" t="s">
        <v>82</v>
      </c>
      <c r="AY96" s="25" t="s">
        <v>132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80</v>
      </c>
      <c r="BK96" s="213">
        <f>ROUND(I96*H96,2)</f>
        <v>0</v>
      </c>
      <c r="BL96" s="25" t="s">
        <v>195</v>
      </c>
      <c r="BM96" s="25" t="s">
        <v>674</v>
      </c>
    </row>
    <row r="97" s="11" customFormat="1">
      <c r="B97" s="219"/>
      <c r="D97" s="220" t="s">
        <v>197</v>
      </c>
      <c r="E97" s="221" t="s">
        <v>5</v>
      </c>
      <c r="F97" s="222" t="s">
        <v>675</v>
      </c>
      <c r="H97" s="221" t="s">
        <v>5</v>
      </c>
      <c r="I97" s="223"/>
      <c r="L97" s="219"/>
      <c r="M97" s="224"/>
      <c r="N97" s="225"/>
      <c r="O97" s="225"/>
      <c r="P97" s="225"/>
      <c r="Q97" s="225"/>
      <c r="R97" s="225"/>
      <c r="S97" s="225"/>
      <c r="T97" s="226"/>
      <c r="AT97" s="221" t="s">
        <v>197</v>
      </c>
      <c r="AU97" s="221" t="s">
        <v>82</v>
      </c>
      <c r="AV97" s="11" t="s">
        <v>80</v>
      </c>
      <c r="AW97" s="11" t="s">
        <v>35</v>
      </c>
      <c r="AX97" s="11" t="s">
        <v>72</v>
      </c>
      <c r="AY97" s="221" t="s">
        <v>132</v>
      </c>
    </row>
    <row r="98" s="12" customFormat="1">
      <c r="B98" s="227"/>
      <c r="D98" s="220" t="s">
        <v>197</v>
      </c>
      <c r="E98" s="228" t="s">
        <v>5</v>
      </c>
      <c r="F98" s="229" t="s">
        <v>676</v>
      </c>
      <c r="H98" s="230">
        <v>12</v>
      </c>
      <c r="I98" s="231"/>
      <c r="L98" s="227"/>
      <c r="M98" s="232"/>
      <c r="N98" s="233"/>
      <c r="O98" s="233"/>
      <c r="P98" s="233"/>
      <c r="Q98" s="233"/>
      <c r="R98" s="233"/>
      <c r="S98" s="233"/>
      <c r="T98" s="234"/>
      <c r="AT98" s="228" t="s">
        <v>197</v>
      </c>
      <c r="AU98" s="228" t="s">
        <v>82</v>
      </c>
      <c r="AV98" s="12" t="s">
        <v>82</v>
      </c>
      <c r="AW98" s="12" t="s">
        <v>35</v>
      </c>
      <c r="AX98" s="12" t="s">
        <v>80</v>
      </c>
      <c r="AY98" s="228" t="s">
        <v>132</v>
      </c>
    </row>
    <row r="99" s="1" customFormat="1" ht="25.5" customHeight="1">
      <c r="B99" s="201"/>
      <c r="C99" s="202" t="s">
        <v>131</v>
      </c>
      <c r="D99" s="202" t="s">
        <v>135</v>
      </c>
      <c r="E99" s="203" t="s">
        <v>677</v>
      </c>
      <c r="F99" s="204" t="s">
        <v>678</v>
      </c>
      <c r="G99" s="205" t="s">
        <v>194</v>
      </c>
      <c r="H99" s="206">
        <v>6</v>
      </c>
      <c r="I99" s="207"/>
      <c r="J99" s="208">
        <f>ROUND(I99*H99,2)</f>
        <v>0</v>
      </c>
      <c r="K99" s="204" t="s">
        <v>139</v>
      </c>
      <c r="L99" s="47"/>
      <c r="M99" s="209" t="s">
        <v>5</v>
      </c>
      <c r="N99" s="210" t="s">
        <v>43</v>
      </c>
      <c r="O99" s="48"/>
      <c r="P99" s="211">
        <f>O99*H99</f>
        <v>0</v>
      </c>
      <c r="Q99" s="211">
        <v>4.0000000000000003E-05</v>
      </c>
      <c r="R99" s="211">
        <f>Q99*H99</f>
        <v>0.00024000000000000003</v>
      </c>
      <c r="S99" s="211">
        <v>0.128</v>
      </c>
      <c r="T99" s="212">
        <f>S99*H99</f>
        <v>0.76800000000000002</v>
      </c>
      <c r="AR99" s="25" t="s">
        <v>195</v>
      </c>
      <c r="AT99" s="25" t="s">
        <v>135</v>
      </c>
      <c r="AU99" s="25" t="s">
        <v>82</v>
      </c>
      <c r="AY99" s="25" t="s">
        <v>132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80</v>
      </c>
      <c r="BK99" s="213">
        <f>ROUND(I99*H99,2)</f>
        <v>0</v>
      </c>
      <c r="BL99" s="25" t="s">
        <v>195</v>
      </c>
      <c r="BM99" s="25" t="s">
        <v>679</v>
      </c>
    </row>
    <row r="100" s="11" customFormat="1">
      <c r="B100" s="219"/>
      <c r="D100" s="220" t="s">
        <v>197</v>
      </c>
      <c r="E100" s="221" t="s">
        <v>5</v>
      </c>
      <c r="F100" s="222" t="s">
        <v>675</v>
      </c>
      <c r="H100" s="221" t="s">
        <v>5</v>
      </c>
      <c r="I100" s="223"/>
      <c r="L100" s="219"/>
      <c r="M100" s="224"/>
      <c r="N100" s="225"/>
      <c r="O100" s="225"/>
      <c r="P100" s="225"/>
      <c r="Q100" s="225"/>
      <c r="R100" s="225"/>
      <c r="S100" s="225"/>
      <c r="T100" s="226"/>
      <c r="AT100" s="221" t="s">
        <v>197</v>
      </c>
      <c r="AU100" s="221" t="s">
        <v>82</v>
      </c>
      <c r="AV100" s="11" t="s">
        <v>80</v>
      </c>
      <c r="AW100" s="11" t="s">
        <v>35</v>
      </c>
      <c r="AX100" s="11" t="s">
        <v>72</v>
      </c>
      <c r="AY100" s="221" t="s">
        <v>132</v>
      </c>
    </row>
    <row r="101" s="12" customFormat="1">
      <c r="B101" s="227"/>
      <c r="D101" s="220" t="s">
        <v>197</v>
      </c>
      <c r="E101" s="228" t="s">
        <v>5</v>
      </c>
      <c r="F101" s="229" t="s">
        <v>680</v>
      </c>
      <c r="H101" s="230">
        <v>6</v>
      </c>
      <c r="I101" s="231"/>
      <c r="L101" s="227"/>
      <c r="M101" s="232"/>
      <c r="N101" s="233"/>
      <c r="O101" s="233"/>
      <c r="P101" s="233"/>
      <c r="Q101" s="233"/>
      <c r="R101" s="233"/>
      <c r="S101" s="233"/>
      <c r="T101" s="234"/>
      <c r="AT101" s="228" t="s">
        <v>197</v>
      </c>
      <c r="AU101" s="228" t="s">
        <v>82</v>
      </c>
      <c r="AV101" s="12" t="s">
        <v>82</v>
      </c>
      <c r="AW101" s="12" t="s">
        <v>35</v>
      </c>
      <c r="AX101" s="12" t="s">
        <v>80</v>
      </c>
      <c r="AY101" s="228" t="s">
        <v>132</v>
      </c>
    </row>
    <row r="102" s="1" customFormat="1" ht="16.5" customHeight="1">
      <c r="B102" s="201"/>
      <c r="C102" s="202" t="s">
        <v>237</v>
      </c>
      <c r="D102" s="202" t="s">
        <v>135</v>
      </c>
      <c r="E102" s="203" t="s">
        <v>681</v>
      </c>
      <c r="F102" s="204" t="s">
        <v>682</v>
      </c>
      <c r="G102" s="205" t="s">
        <v>216</v>
      </c>
      <c r="H102" s="206">
        <v>401.39999999999998</v>
      </c>
      <c r="I102" s="207"/>
      <c r="J102" s="208">
        <f>ROUND(I102*H102,2)</f>
        <v>0</v>
      </c>
      <c r="K102" s="204" t="s">
        <v>139</v>
      </c>
      <c r="L102" s="47"/>
      <c r="M102" s="209" t="s">
        <v>5</v>
      </c>
      <c r="N102" s="210" t="s">
        <v>43</v>
      </c>
      <c r="O102" s="48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195</v>
      </c>
      <c r="AT102" s="25" t="s">
        <v>135</v>
      </c>
      <c r="AU102" s="25" t="s">
        <v>82</v>
      </c>
      <c r="AY102" s="25" t="s">
        <v>132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80</v>
      </c>
      <c r="BK102" s="213">
        <f>ROUND(I102*H102,2)</f>
        <v>0</v>
      </c>
      <c r="BL102" s="25" t="s">
        <v>195</v>
      </c>
      <c r="BM102" s="25" t="s">
        <v>683</v>
      </c>
    </row>
    <row r="103" s="11" customFormat="1">
      <c r="B103" s="219"/>
      <c r="D103" s="220" t="s">
        <v>197</v>
      </c>
      <c r="E103" s="221" t="s">
        <v>5</v>
      </c>
      <c r="F103" s="222" t="s">
        <v>684</v>
      </c>
      <c r="H103" s="221" t="s">
        <v>5</v>
      </c>
      <c r="I103" s="223"/>
      <c r="L103" s="219"/>
      <c r="M103" s="224"/>
      <c r="N103" s="225"/>
      <c r="O103" s="225"/>
      <c r="P103" s="225"/>
      <c r="Q103" s="225"/>
      <c r="R103" s="225"/>
      <c r="S103" s="225"/>
      <c r="T103" s="226"/>
      <c r="AT103" s="221" t="s">
        <v>197</v>
      </c>
      <c r="AU103" s="221" t="s">
        <v>82</v>
      </c>
      <c r="AV103" s="11" t="s">
        <v>80</v>
      </c>
      <c r="AW103" s="11" t="s">
        <v>35</v>
      </c>
      <c r="AX103" s="11" t="s">
        <v>72</v>
      </c>
      <c r="AY103" s="221" t="s">
        <v>132</v>
      </c>
    </row>
    <row r="104" s="12" customFormat="1">
      <c r="B104" s="227"/>
      <c r="D104" s="220" t="s">
        <v>197</v>
      </c>
      <c r="E104" s="228" t="s">
        <v>5</v>
      </c>
      <c r="F104" s="229" t="s">
        <v>685</v>
      </c>
      <c r="H104" s="230">
        <v>401.39999999999998</v>
      </c>
      <c r="I104" s="231"/>
      <c r="L104" s="227"/>
      <c r="M104" s="232"/>
      <c r="N104" s="233"/>
      <c r="O104" s="233"/>
      <c r="P104" s="233"/>
      <c r="Q104" s="233"/>
      <c r="R104" s="233"/>
      <c r="S104" s="233"/>
      <c r="T104" s="234"/>
      <c r="AT104" s="228" t="s">
        <v>197</v>
      </c>
      <c r="AU104" s="228" t="s">
        <v>82</v>
      </c>
      <c r="AV104" s="12" t="s">
        <v>82</v>
      </c>
      <c r="AW104" s="12" t="s">
        <v>35</v>
      </c>
      <c r="AX104" s="12" t="s">
        <v>72</v>
      </c>
      <c r="AY104" s="228" t="s">
        <v>132</v>
      </c>
    </row>
    <row r="105" s="13" customFormat="1">
      <c r="B105" s="235"/>
      <c r="D105" s="220" t="s">
        <v>197</v>
      </c>
      <c r="E105" s="236" t="s">
        <v>649</v>
      </c>
      <c r="F105" s="237" t="s">
        <v>209</v>
      </c>
      <c r="H105" s="238">
        <v>401.39999999999998</v>
      </c>
      <c r="I105" s="239"/>
      <c r="L105" s="235"/>
      <c r="M105" s="240"/>
      <c r="N105" s="241"/>
      <c r="O105" s="241"/>
      <c r="P105" s="241"/>
      <c r="Q105" s="241"/>
      <c r="R105" s="241"/>
      <c r="S105" s="241"/>
      <c r="T105" s="242"/>
      <c r="AT105" s="236" t="s">
        <v>197</v>
      </c>
      <c r="AU105" s="236" t="s">
        <v>82</v>
      </c>
      <c r="AV105" s="13" t="s">
        <v>195</v>
      </c>
      <c r="AW105" s="13" t="s">
        <v>35</v>
      </c>
      <c r="AX105" s="13" t="s">
        <v>80</v>
      </c>
      <c r="AY105" s="236" t="s">
        <v>132</v>
      </c>
    </row>
    <row r="106" s="1" customFormat="1" ht="16.5" customHeight="1">
      <c r="B106" s="201"/>
      <c r="C106" s="202" t="s">
        <v>243</v>
      </c>
      <c r="D106" s="202" t="s">
        <v>135</v>
      </c>
      <c r="E106" s="203" t="s">
        <v>686</v>
      </c>
      <c r="F106" s="204" t="s">
        <v>687</v>
      </c>
      <c r="G106" s="205" t="s">
        <v>216</v>
      </c>
      <c r="H106" s="206">
        <v>121.40000000000001</v>
      </c>
      <c r="I106" s="207"/>
      <c r="J106" s="208">
        <f>ROUND(I106*H106,2)</f>
        <v>0</v>
      </c>
      <c r="K106" s="204" t="s">
        <v>139</v>
      </c>
      <c r="L106" s="47"/>
      <c r="M106" s="209" t="s">
        <v>5</v>
      </c>
      <c r="N106" s="210" t="s">
        <v>43</v>
      </c>
      <c r="O106" s="48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195</v>
      </c>
      <c r="AT106" s="25" t="s">
        <v>135</v>
      </c>
      <c r="AU106" s="25" t="s">
        <v>82</v>
      </c>
      <c r="AY106" s="25" t="s">
        <v>132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80</v>
      </c>
      <c r="BK106" s="213">
        <f>ROUND(I106*H106,2)</f>
        <v>0</v>
      </c>
      <c r="BL106" s="25" t="s">
        <v>195</v>
      </c>
      <c r="BM106" s="25" t="s">
        <v>688</v>
      </c>
    </row>
    <row r="107" s="11" customFormat="1">
      <c r="B107" s="219"/>
      <c r="D107" s="220" t="s">
        <v>197</v>
      </c>
      <c r="E107" s="221" t="s">
        <v>5</v>
      </c>
      <c r="F107" s="222" t="s">
        <v>689</v>
      </c>
      <c r="H107" s="221" t="s">
        <v>5</v>
      </c>
      <c r="I107" s="223"/>
      <c r="L107" s="219"/>
      <c r="M107" s="224"/>
      <c r="N107" s="225"/>
      <c r="O107" s="225"/>
      <c r="P107" s="225"/>
      <c r="Q107" s="225"/>
      <c r="R107" s="225"/>
      <c r="S107" s="225"/>
      <c r="T107" s="226"/>
      <c r="AT107" s="221" t="s">
        <v>197</v>
      </c>
      <c r="AU107" s="221" t="s">
        <v>82</v>
      </c>
      <c r="AV107" s="11" t="s">
        <v>80</v>
      </c>
      <c r="AW107" s="11" t="s">
        <v>35</v>
      </c>
      <c r="AX107" s="11" t="s">
        <v>72</v>
      </c>
      <c r="AY107" s="221" t="s">
        <v>132</v>
      </c>
    </row>
    <row r="108" s="12" customFormat="1">
      <c r="B108" s="227"/>
      <c r="D108" s="220" t="s">
        <v>197</v>
      </c>
      <c r="E108" s="228" t="s">
        <v>5</v>
      </c>
      <c r="F108" s="229" t="s">
        <v>690</v>
      </c>
      <c r="H108" s="230">
        <v>18.399999999999999</v>
      </c>
      <c r="I108" s="231"/>
      <c r="L108" s="227"/>
      <c r="M108" s="232"/>
      <c r="N108" s="233"/>
      <c r="O108" s="233"/>
      <c r="P108" s="233"/>
      <c r="Q108" s="233"/>
      <c r="R108" s="233"/>
      <c r="S108" s="233"/>
      <c r="T108" s="234"/>
      <c r="AT108" s="228" t="s">
        <v>197</v>
      </c>
      <c r="AU108" s="228" t="s">
        <v>82</v>
      </c>
      <c r="AV108" s="12" t="s">
        <v>82</v>
      </c>
      <c r="AW108" s="12" t="s">
        <v>35</v>
      </c>
      <c r="AX108" s="12" t="s">
        <v>72</v>
      </c>
      <c r="AY108" s="228" t="s">
        <v>132</v>
      </c>
    </row>
    <row r="109" s="12" customFormat="1">
      <c r="B109" s="227"/>
      <c r="D109" s="220" t="s">
        <v>197</v>
      </c>
      <c r="E109" s="228" t="s">
        <v>5</v>
      </c>
      <c r="F109" s="229" t="s">
        <v>691</v>
      </c>
      <c r="H109" s="230">
        <v>53.600000000000001</v>
      </c>
      <c r="I109" s="231"/>
      <c r="L109" s="227"/>
      <c r="M109" s="232"/>
      <c r="N109" s="233"/>
      <c r="O109" s="233"/>
      <c r="P109" s="233"/>
      <c r="Q109" s="233"/>
      <c r="R109" s="233"/>
      <c r="S109" s="233"/>
      <c r="T109" s="234"/>
      <c r="AT109" s="228" t="s">
        <v>197</v>
      </c>
      <c r="AU109" s="228" t="s">
        <v>82</v>
      </c>
      <c r="AV109" s="12" t="s">
        <v>82</v>
      </c>
      <c r="AW109" s="12" t="s">
        <v>35</v>
      </c>
      <c r="AX109" s="12" t="s">
        <v>72</v>
      </c>
      <c r="AY109" s="228" t="s">
        <v>132</v>
      </c>
    </row>
    <row r="110" s="12" customFormat="1">
      <c r="B110" s="227"/>
      <c r="D110" s="220" t="s">
        <v>197</v>
      </c>
      <c r="E110" s="228" t="s">
        <v>5</v>
      </c>
      <c r="F110" s="229" t="s">
        <v>692</v>
      </c>
      <c r="H110" s="230">
        <v>49.399999999999999</v>
      </c>
      <c r="I110" s="231"/>
      <c r="L110" s="227"/>
      <c r="M110" s="232"/>
      <c r="N110" s="233"/>
      <c r="O110" s="233"/>
      <c r="P110" s="233"/>
      <c r="Q110" s="233"/>
      <c r="R110" s="233"/>
      <c r="S110" s="233"/>
      <c r="T110" s="234"/>
      <c r="AT110" s="228" t="s">
        <v>197</v>
      </c>
      <c r="AU110" s="228" t="s">
        <v>82</v>
      </c>
      <c r="AV110" s="12" t="s">
        <v>82</v>
      </c>
      <c r="AW110" s="12" t="s">
        <v>35</v>
      </c>
      <c r="AX110" s="12" t="s">
        <v>72</v>
      </c>
      <c r="AY110" s="228" t="s">
        <v>132</v>
      </c>
    </row>
    <row r="111" s="13" customFormat="1">
      <c r="B111" s="235"/>
      <c r="D111" s="220" t="s">
        <v>197</v>
      </c>
      <c r="E111" s="236" t="s">
        <v>156</v>
      </c>
      <c r="F111" s="237" t="s">
        <v>209</v>
      </c>
      <c r="H111" s="238">
        <v>121.40000000000001</v>
      </c>
      <c r="I111" s="239"/>
      <c r="L111" s="235"/>
      <c r="M111" s="240"/>
      <c r="N111" s="241"/>
      <c r="O111" s="241"/>
      <c r="P111" s="241"/>
      <c r="Q111" s="241"/>
      <c r="R111" s="241"/>
      <c r="S111" s="241"/>
      <c r="T111" s="242"/>
      <c r="AT111" s="236" t="s">
        <v>197</v>
      </c>
      <c r="AU111" s="236" t="s">
        <v>82</v>
      </c>
      <c r="AV111" s="13" t="s">
        <v>195</v>
      </c>
      <c r="AW111" s="13" t="s">
        <v>35</v>
      </c>
      <c r="AX111" s="13" t="s">
        <v>80</v>
      </c>
      <c r="AY111" s="236" t="s">
        <v>132</v>
      </c>
    </row>
    <row r="112" s="1" customFormat="1" ht="16.5" customHeight="1">
      <c r="B112" s="201"/>
      <c r="C112" s="202" t="s">
        <v>247</v>
      </c>
      <c r="D112" s="202" t="s">
        <v>135</v>
      </c>
      <c r="E112" s="203" t="s">
        <v>693</v>
      </c>
      <c r="F112" s="204" t="s">
        <v>694</v>
      </c>
      <c r="G112" s="205" t="s">
        <v>216</v>
      </c>
      <c r="H112" s="206">
        <v>121.40000000000001</v>
      </c>
      <c r="I112" s="207"/>
      <c r="J112" s="208">
        <f>ROUND(I112*H112,2)</f>
        <v>0</v>
      </c>
      <c r="K112" s="204" t="s">
        <v>139</v>
      </c>
      <c r="L112" s="47"/>
      <c r="M112" s="209" t="s">
        <v>5</v>
      </c>
      <c r="N112" s="210" t="s">
        <v>43</v>
      </c>
      <c r="O112" s="48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195</v>
      </c>
      <c r="AT112" s="25" t="s">
        <v>135</v>
      </c>
      <c r="AU112" s="25" t="s">
        <v>82</v>
      </c>
      <c r="AY112" s="25" t="s">
        <v>132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80</v>
      </c>
      <c r="BK112" s="213">
        <f>ROUND(I112*H112,2)</f>
        <v>0</v>
      </c>
      <c r="BL112" s="25" t="s">
        <v>195</v>
      </c>
      <c r="BM112" s="25" t="s">
        <v>695</v>
      </c>
    </row>
    <row r="113" s="12" customFormat="1">
      <c r="B113" s="227"/>
      <c r="D113" s="220" t="s">
        <v>197</v>
      </c>
      <c r="E113" s="228" t="s">
        <v>5</v>
      </c>
      <c r="F113" s="229" t="s">
        <v>156</v>
      </c>
      <c r="H113" s="230">
        <v>121.40000000000001</v>
      </c>
      <c r="I113" s="231"/>
      <c r="L113" s="227"/>
      <c r="M113" s="232"/>
      <c r="N113" s="233"/>
      <c r="O113" s="233"/>
      <c r="P113" s="233"/>
      <c r="Q113" s="233"/>
      <c r="R113" s="233"/>
      <c r="S113" s="233"/>
      <c r="T113" s="234"/>
      <c r="AT113" s="228" t="s">
        <v>197</v>
      </c>
      <c r="AU113" s="228" t="s">
        <v>82</v>
      </c>
      <c r="AV113" s="12" t="s">
        <v>82</v>
      </c>
      <c r="AW113" s="12" t="s">
        <v>35</v>
      </c>
      <c r="AX113" s="12" t="s">
        <v>80</v>
      </c>
      <c r="AY113" s="228" t="s">
        <v>132</v>
      </c>
    </row>
    <row r="114" s="1" customFormat="1" ht="16.5" customHeight="1">
      <c r="B114" s="201"/>
      <c r="C114" s="202" t="s">
        <v>253</v>
      </c>
      <c r="D114" s="202" t="s">
        <v>135</v>
      </c>
      <c r="E114" s="203" t="s">
        <v>228</v>
      </c>
      <c r="F114" s="204" t="s">
        <v>229</v>
      </c>
      <c r="G114" s="205" t="s">
        <v>216</v>
      </c>
      <c r="H114" s="206">
        <v>9</v>
      </c>
      <c r="I114" s="207"/>
      <c r="J114" s="208">
        <f>ROUND(I114*H114,2)</f>
        <v>0</v>
      </c>
      <c r="K114" s="204" t="s">
        <v>139</v>
      </c>
      <c r="L114" s="47"/>
      <c r="M114" s="209" t="s">
        <v>5</v>
      </c>
      <c r="N114" s="210" t="s">
        <v>43</v>
      </c>
      <c r="O114" s="48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195</v>
      </c>
      <c r="AT114" s="25" t="s">
        <v>135</v>
      </c>
      <c r="AU114" s="25" t="s">
        <v>82</v>
      </c>
      <c r="AY114" s="25" t="s">
        <v>132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80</v>
      </c>
      <c r="BK114" s="213">
        <f>ROUND(I114*H114,2)</f>
        <v>0</v>
      </c>
      <c r="BL114" s="25" t="s">
        <v>195</v>
      </c>
      <c r="BM114" s="25" t="s">
        <v>696</v>
      </c>
    </row>
    <row r="115" s="11" customFormat="1">
      <c r="B115" s="219"/>
      <c r="D115" s="220" t="s">
        <v>197</v>
      </c>
      <c r="E115" s="221" t="s">
        <v>5</v>
      </c>
      <c r="F115" s="222" t="s">
        <v>697</v>
      </c>
      <c r="H115" s="221" t="s">
        <v>5</v>
      </c>
      <c r="I115" s="223"/>
      <c r="L115" s="219"/>
      <c r="M115" s="224"/>
      <c r="N115" s="225"/>
      <c r="O115" s="225"/>
      <c r="P115" s="225"/>
      <c r="Q115" s="225"/>
      <c r="R115" s="225"/>
      <c r="S115" s="225"/>
      <c r="T115" s="226"/>
      <c r="AT115" s="221" t="s">
        <v>197</v>
      </c>
      <c r="AU115" s="221" t="s">
        <v>82</v>
      </c>
      <c r="AV115" s="11" t="s">
        <v>80</v>
      </c>
      <c r="AW115" s="11" t="s">
        <v>35</v>
      </c>
      <c r="AX115" s="11" t="s">
        <v>72</v>
      </c>
      <c r="AY115" s="221" t="s">
        <v>132</v>
      </c>
    </row>
    <row r="116" s="12" customFormat="1">
      <c r="B116" s="227"/>
      <c r="D116" s="220" t="s">
        <v>197</v>
      </c>
      <c r="E116" s="228" t="s">
        <v>5</v>
      </c>
      <c r="F116" s="229" t="s">
        <v>698</v>
      </c>
      <c r="H116" s="230">
        <v>9</v>
      </c>
      <c r="I116" s="231"/>
      <c r="L116" s="227"/>
      <c r="M116" s="232"/>
      <c r="N116" s="233"/>
      <c r="O116" s="233"/>
      <c r="P116" s="233"/>
      <c r="Q116" s="233"/>
      <c r="R116" s="233"/>
      <c r="S116" s="233"/>
      <c r="T116" s="234"/>
      <c r="AT116" s="228" t="s">
        <v>197</v>
      </c>
      <c r="AU116" s="228" t="s">
        <v>82</v>
      </c>
      <c r="AV116" s="12" t="s">
        <v>82</v>
      </c>
      <c r="AW116" s="12" t="s">
        <v>35</v>
      </c>
      <c r="AX116" s="12" t="s">
        <v>72</v>
      </c>
      <c r="AY116" s="228" t="s">
        <v>132</v>
      </c>
    </row>
    <row r="117" s="13" customFormat="1">
      <c r="B117" s="235"/>
      <c r="D117" s="220" t="s">
        <v>197</v>
      </c>
      <c r="E117" s="236" t="s">
        <v>165</v>
      </c>
      <c r="F117" s="237" t="s">
        <v>209</v>
      </c>
      <c r="H117" s="238">
        <v>9</v>
      </c>
      <c r="I117" s="239"/>
      <c r="L117" s="235"/>
      <c r="M117" s="240"/>
      <c r="N117" s="241"/>
      <c r="O117" s="241"/>
      <c r="P117" s="241"/>
      <c r="Q117" s="241"/>
      <c r="R117" s="241"/>
      <c r="S117" s="241"/>
      <c r="T117" s="242"/>
      <c r="AT117" s="236" t="s">
        <v>197</v>
      </c>
      <c r="AU117" s="236" t="s">
        <v>82</v>
      </c>
      <c r="AV117" s="13" t="s">
        <v>195</v>
      </c>
      <c r="AW117" s="13" t="s">
        <v>35</v>
      </c>
      <c r="AX117" s="13" t="s">
        <v>80</v>
      </c>
      <c r="AY117" s="236" t="s">
        <v>132</v>
      </c>
    </row>
    <row r="118" s="1" customFormat="1" ht="16.5" customHeight="1">
      <c r="B118" s="201"/>
      <c r="C118" s="202" t="s">
        <v>259</v>
      </c>
      <c r="D118" s="202" t="s">
        <v>135</v>
      </c>
      <c r="E118" s="203" t="s">
        <v>234</v>
      </c>
      <c r="F118" s="204" t="s">
        <v>235</v>
      </c>
      <c r="G118" s="205" t="s">
        <v>216</v>
      </c>
      <c r="H118" s="206">
        <v>9</v>
      </c>
      <c r="I118" s="207"/>
      <c r="J118" s="208">
        <f>ROUND(I118*H118,2)</f>
        <v>0</v>
      </c>
      <c r="K118" s="204" t="s">
        <v>139</v>
      </c>
      <c r="L118" s="47"/>
      <c r="M118" s="209" t="s">
        <v>5</v>
      </c>
      <c r="N118" s="210" t="s">
        <v>43</v>
      </c>
      <c r="O118" s="48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195</v>
      </c>
      <c r="AT118" s="25" t="s">
        <v>135</v>
      </c>
      <c r="AU118" s="25" t="s">
        <v>82</v>
      </c>
      <c r="AY118" s="25" t="s">
        <v>132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80</v>
      </c>
      <c r="BK118" s="213">
        <f>ROUND(I118*H118,2)</f>
        <v>0</v>
      </c>
      <c r="BL118" s="25" t="s">
        <v>195</v>
      </c>
      <c r="BM118" s="25" t="s">
        <v>699</v>
      </c>
    </row>
    <row r="119" s="12" customFormat="1">
      <c r="B119" s="227"/>
      <c r="D119" s="220" t="s">
        <v>197</v>
      </c>
      <c r="E119" s="228" t="s">
        <v>5</v>
      </c>
      <c r="F119" s="229" t="s">
        <v>165</v>
      </c>
      <c r="H119" s="230">
        <v>9</v>
      </c>
      <c r="I119" s="231"/>
      <c r="L119" s="227"/>
      <c r="M119" s="232"/>
      <c r="N119" s="233"/>
      <c r="O119" s="233"/>
      <c r="P119" s="233"/>
      <c r="Q119" s="233"/>
      <c r="R119" s="233"/>
      <c r="S119" s="233"/>
      <c r="T119" s="234"/>
      <c r="AT119" s="228" t="s">
        <v>197</v>
      </c>
      <c r="AU119" s="228" t="s">
        <v>82</v>
      </c>
      <c r="AV119" s="12" t="s">
        <v>82</v>
      </c>
      <c r="AW119" s="12" t="s">
        <v>35</v>
      </c>
      <c r="AX119" s="12" t="s">
        <v>80</v>
      </c>
      <c r="AY119" s="228" t="s">
        <v>132</v>
      </c>
    </row>
    <row r="120" s="1" customFormat="1" ht="16.5" customHeight="1">
      <c r="B120" s="201"/>
      <c r="C120" s="202" t="s">
        <v>269</v>
      </c>
      <c r="D120" s="202" t="s">
        <v>135</v>
      </c>
      <c r="E120" s="203" t="s">
        <v>700</v>
      </c>
      <c r="F120" s="204" t="s">
        <v>701</v>
      </c>
      <c r="G120" s="205" t="s">
        <v>194</v>
      </c>
      <c r="H120" s="206">
        <v>98.799999999999997</v>
      </c>
      <c r="I120" s="207"/>
      <c r="J120" s="208">
        <f>ROUND(I120*H120,2)</f>
        <v>0</v>
      </c>
      <c r="K120" s="204" t="s">
        <v>139</v>
      </c>
      <c r="L120" s="47"/>
      <c r="M120" s="209" t="s">
        <v>5</v>
      </c>
      <c r="N120" s="210" t="s">
        <v>43</v>
      </c>
      <c r="O120" s="48"/>
      <c r="P120" s="211">
        <f>O120*H120</f>
        <v>0</v>
      </c>
      <c r="Q120" s="211">
        <v>0.00084000000000000003</v>
      </c>
      <c r="R120" s="211">
        <f>Q120*H120</f>
        <v>0.082991999999999996</v>
      </c>
      <c r="S120" s="211">
        <v>0</v>
      </c>
      <c r="T120" s="212">
        <f>S120*H120</f>
        <v>0</v>
      </c>
      <c r="AR120" s="25" t="s">
        <v>195</v>
      </c>
      <c r="AT120" s="25" t="s">
        <v>135</v>
      </c>
      <c r="AU120" s="25" t="s">
        <v>82</v>
      </c>
      <c r="AY120" s="25" t="s">
        <v>132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80</v>
      </c>
      <c r="BK120" s="213">
        <f>ROUND(I120*H120,2)</f>
        <v>0</v>
      </c>
      <c r="BL120" s="25" t="s">
        <v>195</v>
      </c>
      <c r="BM120" s="25" t="s">
        <v>702</v>
      </c>
    </row>
    <row r="121" s="11" customFormat="1">
      <c r="B121" s="219"/>
      <c r="D121" s="220" t="s">
        <v>197</v>
      </c>
      <c r="E121" s="221" t="s">
        <v>5</v>
      </c>
      <c r="F121" s="222" t="s">
        <v>689</v>
      </c>
      <c r="H121" s="221" t="s">
        <v>5</v>
      </c>
      <c r="I121" s="223"/>
      <c r="L121" s="219"/>
      <c r="M121" s="224"/>
      <c r="N121" s="225"/>
      <c r="O121" s="225"/>
      <c r="P121" s="225"/>
      <c r="Q121" s="225"/>
      <c r="R121" s="225"/>
      <c r="S121" s="225"/>
      <c r="T121" s="226"/>
      <c r="AT121" s="221" t="s">
        <v>197</v>
      </c>
      <c r="AU121" s="221" t="s">
        <v>82</v>
      </c>
      <c r="AV121" s="11" t="s">
        <v>80</v>
      </c>
      <c r="AW121" s="11" t="s">
        <v>35</v>
      </c>
      <c r="AX121" s="11" t="s">
        <v>72</v>
      </c>
      <c r="AY121" s="221" t="s">
        <v>132</v>
      </c>
    </row>
    <row r="122" s="12" customFormat="1">
      <c r="B122" s="227"/>
      <c r="D122" s="220" t="s">
        <v>197</v>
      </c>
      <c r="E122" s="228" t="s">
        <v>5</v>
      </c>
      <c r="F122" s="229" t="s">
        <v>703</v>
      </c>
      <c r="H122" s="230">
        <v>98.799999999999997</v>
      </c>
      <c r="I122" s="231"/>
      <c r="L122" s="227"/>
      <c r="M122" s="232"/>
      <c r="N122" s="233"/>
      <c r="O122" s="233"/>
      <c r="P122" s="233"/>
      <c r="Q122" s="233"/>
      <c r="R122" s="233"/>
      <c r="S122" s="233"/>
      <c r="T122" s="234"/>
      <c r="AT122" s="228" t="s">
        <v>197</v>
      </c>
      <c r="AU122" s="228" t="s">
        <v>82</v>
      </c>
      <c r="AV122" s="12" t="s">
        <v>82</v>
      </c>
      <c r="AW122" s="12" t="s">
        <v>35</v>
      </c>
      <c r="AX122" s="12" t="s">
        <v>72</v>
      </c>
      <c r="AY122" s="228" t="s">
        <v>132</v>
      </c>
    </row>
    <row r="123" s="13" customFormat="1">
      <c r="B123" s="235"/>
      <c r="D123" s="220" t="s">
        <v>197</v>
      </c>
      <c r="E123" s="236" t="s">
        <v>5</v>
      </c>
      <c r="F123" s="237" t="s">
        <v>209</v>
      </c>
      <c r="H123" s="238">
        <v>98.799999999999997</v>
      </c>
      <c r="I123" s="239"/>
      <c r="L123" s="235"/>
      <c r="M123" s="240"/>
      <c r="N123" s="241"/>
      <c r="O123" s="241"/>
      <c r="P123" s="241"/>
      <c r="Q123" s="241"/>
      <c r="R123" s="241"/>
      <c r="S123" s="241"/>
      <c r="T123" s="242"/>
      <c r="AT123" s="236" t="s">
        <v>197</v>
      </c>
      <c r="AU123" s="236" t="s">
        <v>82</v>
      </c>
      <c r="AV123" s="13" t="s">
        <v>195</v>
      </c>
      <c r="AW123" s="13" t="s">
        <v>35</v>
      </c>
      <c r="AX123" s="13" t="s">
        <v>80</v>
      </c>
      <c r="AY123" s="236" t="s">
        <v>132</v>
      </c>
    </row>
    <row r="124" s="1" customFormat="1" ht="16.5" customHeight="1">
      <c r="B124" s="201"/>
      <c r="C124" s="202" t="s">
        <v>279</v>
      </c>
      <c r="D124" s="202" t="s">
        <v>135</v>
      </c>
      <c r="E124" s="203" t="s">
        <v>704</v>
      </c>
      <c r="F124" s="204" t="s">
        <v>705</v>
      </c>
      <c r="G124" s="205" t="s">
        <v>194</v>
      </c>
      <c r="H124" s="206">
        <v>98.799999999999997</v>
      </c>
      <c r="I124" s="207"/>
      <c r="J124" s="208">
        <f>ROUND(I124*H124,2)</f>
        <v>0</v>
      </c>
      <c r="K124" s="204" t="s">
        <v>139</v>
      </c>
      <c r="L124" s="47"/>
      <c r="M124" s="209" t="s">
        <v>5</v>
      </c>
      <c r="N124" s="210" t="s">
        <v>43</v>
      </c>
      <c r="O124" s="48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195</v>
      </c>
      <c r="AT124" s="25" t="s">
        <v>135</v>
      </c>
      <c r="AU124" s="25" t="s">
        <v>82</v>
      </c>
      <c r="AY124" s="25" t="s">
        <v>132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80</v>
      </c>
      <c r="BK124" s="213">
        <f>ROUND(I124*H124,2)</f>
        <v>0</v>
      </c>
      <c r="BL124" s="25" t="s">
        <v>195</v>
      </c>
      <c r="BM124" s="25" t="s">
        <v>706</v>
      </c>
    </row>
    <row r="125" s="1" customFormat="1" ht="16.5" customHeight="1">
      <c r="B125" s="201"/>
      <c r="C125" s="202" t="s">
        <v>283</v>
      </c>
      <c r="D125" s="202" t="s">
        <v>135</v>
      </c>
      <c r="E125" s="203" t="s">
        <v>238</v>
      </c>
      <c r="F125" s="204" t="s">
        <v>239</v>
      </c>
      <c r="G125" s="205" t="s">
        <v>216</v>
      </c>
      <c r="H125" s="206">
        <v>419.51600000000002</v>
      </c>
      <c r="I125" s="207"/>
      <c r="J125" s="208">
        <f>ROUND(I125*H125,2)</f>
        <v>0</v>
      </c>
      <c r="K125" s="204" t="s">
        <v>139</v>
      </c>
      <c r="L125" s="47"/>
      <c r="M125" s="209" t="s">
        <v>5</v>
      </c>
      <c r="N125" s="210" t="s">
        <v>43</v>
      </c>
      <c r="O125" s="48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5" t="s">
        <v>195</v>
      </c>
      <c r="AT125" s="25" t="s">
        <v>135</v>
      </c>
      <c r="AU125" s="25" t="s">
        <v>82</v>
      </c>
      <c r="AY125" s="25" t="s">
        <v>132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80</v>
      </c>
      <c r="BK125" s="213">
        <f>ROUND(I125*H125,2)</f>
        <v>0</v>
      </c>
      <c r="BL125" s="25" t="s">
        <v>195</v>
      </c>
      <c r="BM125" s="25" t="s">
        <v>707</v>
      </c>
    </row>
    <row r="126" s="12" customFormat="1">
      <c r="B126" s="227"/>
      <c r="D126" s="220" t="s">
        <v>197</v>
      </c>
      <c r="E126" s="228" t="s">
        <v>5</v>
      </c>
      <c r="F126" s="229" t="s">
        <v>708</v>
      </c>
      <c r="H126" s="230">
        <v>531.79999999999995</v>
      </c>
      <c r="I126" s="231"/>
      <c r="L126" s="227"/>
      <c r="M126" s="232"/>
      <c r="N126" s="233"/>
      <c r="O126" s="233"/>
      <c r="P126" s="233"/>
      <c r="Q126" s="233"/>
      <c r="R126" s="233"/>
      <c r="S126" s="233"/>
      <c r="T126" s="234"/>
      <c r="AT126" s="228" t="s">
        <v>197</v>
      </c>
      <c r="AU126" s="228" t="s">
        <v>82</v>
      </c>
      <c r="AV126" s="12" t="s">
        <v>82</v>
      </c>
      <c r="AW126" s="12" t="s">
        <v>35</v>
      </c>
      <c r="AX126" s="12" t="s">
        <v>72</v>
      </c>
      <c r="AY126" s="228" t="s">
        <v>132</v>
      </c>
    </row>
    <row r="127" s="12" customFormat="1">
      <c r="B127" s="227"/>
      <c r="D127" s="220" t="s">
        <v>197</v>
      </c>
      <c r="E127" s="228" t="s">
        <v>5</v>
      </c>
      <c r="F127" s="229" t="s">
        <v>242</v>
      </c>
      <c r="H127" s="230">
        <v>-112.28400000000001</v>
      </c>
      <c r="I127" s="231"/>
      <c r="L127" s="227"/>
      <c r="M127" s="232"/>
      <c r="N127" s="233"/>
      <c r="O127" s="233"/>
      <c r="P127" s="233"/>
      <c r="Q127" s="233"/>
      <c r="R127" s="233"/>
      <c r="S127" s="233"/>
      <c r="T127" s="234"/>
      <c r="AT127" s="228" t="s">
        <v>197</v>
      </c>
      <c r="AU127" s="228" t="s">
        <v>82</v>
      </c>
      <c r="AV127" s="12" t="s">
        <v>82</v>
      </c>
      <c r="AW127" s="12" t="s">
        <v>35</v>
      </c>
      <c r="AX127" s="12" t="s">
        <v>72</v>
      </c>
      <c r="AY127" s="228" t="s">
        <v>132</v>
      </c>
    </row>
    <row r="128" s="13" customFormat="1">
      <c r="B128" s="235"/>
      <c r="D128" s="220" t="s">
        <v>197</v>
      </c>
      <c r="E128" s="236" t="s">
        <v>154</v>
      </c>
      <c r="F128" s="237" t="s">
        <v>209</v>
      </c>
      <c r="H128" s="238">
        <v>419.51600000000002</v>
      </c>
      <c r="I128" s="239"/>
      <c r="L128" s="235"/>
      <c r="M128" s="240"/>
      <c r="N128" s="241"/>
      <c r="O128" s="241"/>
      <c r="P128" s="241"/>
      <c r="Q128" s="241"/>
      <c r="R128" s="241"/>
      <c r="S128" s="241"/>
      <c r="T128" s="242"/>
      <c r="AT128" s="236" t="s">
        <v>197</v>
      </c>
      <c r="AU128" s="236" t="s">
        <v>82</v>
      </c>
      <c r="AV128" s="13" t="s">
        <v>195</v>
      </c>
      <c r="AW128" s="13" t="s">
        <v>35</v>
      </c>
      <c r="AX128" s="13" t="s">
        <v>80</v>
      </c>
      <c r="AY128" s="236" t="s">
        <v>132</v>
      </c>
    </row>
    <row r="129" s="1" customFormat="1" ht="16.5" customHeight="1">
      <c r="B129" s="201"/>
      <c r="C129" s="202" t="s">
        <v>289</v>
      </c>
      <c r="D129" s="202" t="s">
        <v>135</v>
      </c>
      <c r="E129" s="203" t="s">
        <v>244</v>
      </c>
      <c r="F129" s="204" t="s">
        <v>245</v>
      </c>
      <c r="G129" s="205" t="s">
        <v>216</v>
      </c>
      <c r="H129" s="206">
        <v>419.51600000000002</v>
      </c>
      <c r="I129" s="207"/>
      <c r="J129" s="208">
        <f>ROUND(I129*H129,2)</f>
        <v>0</v>
      </c>
      <c r="K129" s="204" t="s">
        <v>139</v>
      </c>
      <c r="L129" s="47"/>
      <c r="M129" s="209" t="s">
        <v>5</v>
      </c>
      <c r="N129" s="210" t="s">
        <v>43</v>
      </c>
      <c r="O129" s="48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195</v>
      </c>
      <c r="AT129" s="25" t="s">
        <v>135</v>
      </c>
      <c r="AU129" s="25" t="s">
        <v>82</v>
      </c>
      <c r="AY129" s="25" t="s">
        <v>132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80</v>
      </c>
      <c r="BK129" s="213">
        <f>ROUND(I129*H129,2)</f>
        <v>0</v>
      </c>
      <c r="BL129" s="25" t="s">
        <v>195</v>
      </c>
      <c r="BM129" s="25" t="s">
        <v>709</v>
      </c>
    </row>
    <row r="130" s="12" customFormat="1">
      <c r="B130" s="227"/>
      <c r="D130" s="220" t="s">
        <v>197</v>
      </c>
      <c r="E130" s="228" t="s">
        <v>5</v>
      </c>
      <c r="F130" s="229" t="s">
        <v>154</v>
      </c>
      <c r="H130" s="230">
        <v>419.51600000000002</v>
      </c>
      <c r="I130" s="231"/>
      <c r="L130" s="227"/>
      <c r="M130" s="232"/>
      <c r="N130" s="233"/>
      <c r="O130" s="233"/>
      <c r="P130" s="233"/>
      <c r="Q130" s="233"/>
      <c r="R130" s="233"/>
      <c r="S130" s="233"/>
      <c r="T130" s="234"/>
      <c r="AT130" s="228" t="s">
        <v>197</v>
      </c>
      <c r="AU130" s="228" t="s">
        <v>82</v>
      </c>
      <c r="AV130" s="12" t="s">
        <v>82</v>
      </c>
      <c r="AW130" s="12" t="s">
        <v>35</v>
      </c>
      <c r="AX130" s="12" t="s">
        <v>80</v>
      </c>
      <c r="AY130" s="228" t="s">
        <v>132</v>
      </c>
    </row>
    <row r="131" s="1" customFormat="1" ht="16.5" customHeight="1">
      <c r="B131" s="201"/>
      <c r="C131" s="202" t="s">
        <v>11</v>
      </c>
      <c r="D131" s="202" t="s">
        <v>135</v>
      </c>
      <c r="E131" s="203" t="s">
        <v>248</v>
      </c>
      <c r="F131" s="204" t="s">
        <v>249</v>
      </c>
      <c r="G131" s="205" t="s">
        <v>250</v>
      </c>
      <c r="H131" s="206">
        <v>755.12900000000002</v>
      </c>
      <c r="I131" s="207"/>
      <c r="J131" s="208">
        <f>ROUND(I131*H131,2)</f>
        <v>0</v>
      </c>
      <c r="K131" s="204" t="s">
        <v>139</v>
      </c>
      <c r="L131" s="47"/>
      <c r="M131" s="209" t="s">
        <v>5</v>
      </c>
      <c r="N131" s="210" t="s">
        <v>43</v>
      </c>
      <c r="O131" s="48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195</v>
      </c>
      <c r="AT131" s="25" t="s">
        <v>135</v>
      </c>
      <c r="AU131" s="25" t="s">
        <v>82</v>
      </c>
      <c r="AY131" s="25" t="s">
        <v>132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80</v>
      </c>
      <c r="BK131" s="213">
        <f>ROUND(I131*H131,2)</f>
        <v>0</v>
      </c>
      <c r="BL131" s="25" t="s">
        <v>195</v>
      </c>
      <c r="BM131" s="25" t="s">
        <v>710</v>
      </c>
    </row>
    <row r="132" s="12" customFormat="1">
      <c r="B132" s="227"/>
      <c r="D132" s="220" t="s">
        <v>197</v>
      </c>
      <c r="E132" s="228" t="s">
        <v>5</v>
      </c>
      <c r="F132" s="229" t="s">
        <v>252</v>
      </c>
      <c r="H132" s="230">
        <v>755.12900000000002</v>
      </c>
      <c r="I132" s="231"/>
      <c r="L132" s="227"/>
      <c r="M132" s="232"/>
      <c r="N132" s="233"/>
      <c r="O132" s="233"/>
      <c r="P132" s="233"/>
      <c r="Q132" s="233"/>
      <c r="R132" s="233"/>
      <c r="S132" s="233"/>
      <c r="T132" s="234"/>
      <c r="AT132" s="228" t="s">
        <v>197</v>
      </c>
      <c r="AU132" s="228" t="s">
        <v>82</v>
      </c>
      <c r="AV132" s="12" t="s">
        <v>82</v>
      </c>
      <c r="AW132" s="12" t="s">
        <v>35</v>
      </c>
      <c r="AX132" s="12" t="s">
        <v>80</v>
      </c>
      <c r="AY132" s="228" t="s">
        <v>132</v>
      </c>
    </row>
    <row r="133" s="1" customFormat="1" ht="16.5" customHeight="1">
      <c r="B133" s="201"/>
      <c r="C133" s="202" t="s">
        <v>300</v>
      </c>
      <c r="D133" s="202" t="s">
        <v>135</v>
      </c>
      <c r="E133" s="203" t="s">
        <v>254</v>
      </c>
      <c r="F133" s="204" t="s">
        <v>255</v>
      </c>
      <c r="G133" s="205" t="s">
        <v>216</v>
      </c>
      <c r="H133" s="206">
        <v>112.28400000000001</v>
      </c>
      <c r="I133" s="207"/>
      <c r="J133" s="208">
        <f>ROUND(I133*H133,2)</f>
        <v>0</v>
      </c>
      <c r="K133" s="204" t="s">
        <v>139</v>
      </c>
      <c r="L133" s="47"/>
      <c r="M133" s="209" t="s">
        <v>5</v>
      </c>
      <c r="N133" s="210" t="s">
        <v>43</v>
      </c>
      <c r="O133" s="48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195</v>
      </c>
      <c r="AT133" s="25" t="s">
        <v>135</v>
      </c>
      <c r="AU133" s="25" t="s">
        <v>82</v>
      </c>
      <c r="AY133" s="25" t="s">
        <v>132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80</v>
      </c>
      <c r="BK133" s="213">
        <f>ROUND(I133*H133,2)</f>
        <v>0</v>
      </c>
      <c r="BL133" s="25" t="s">
        <v>195</v>
      </c>
      <c r="BM133" s="25" t="s">
        <v>711</v>
      </c>
    </row>
    <row r="134" s="12" customFormat="1">
      <c r="B134" s="227"/>
      <c r="D134" s="220" t="s">
        <v>197</v>
      </c>
      <c r="E134" s="228" t="s">
        <v>5</v>
      </c>
      <c r="F134" s="229" t="s">
        <v>712</v>
      </c>
      <c r="H134" s="230">
        <v>106.56100000000001</v>
      </c>
      <c r="I134" s="231"/>
      <c r="L134" s="227"/>
      <c r="M134" s="232"/>
      <c r="N134" s="233"/>
      <c r="O134" s="233"/>
      <c r="P134" s="233"/>
      <c r="Q134" s="233"/>
      <c r="R134" s="233"/>
      <c r="S134" s="233"/>
      <c r="T134" s="234"/>
      <c r="AT134" s="228" t="s">
        <v>197</v>
      </c>
      <c r="AU134" s="228" t="s">
        <v>82</v>
      </c>
      <c r="AV134" s="12" t="s">
        <v>82</v>
      </c>
      <c r="AW134" s="12" t="s">
        <v>35</v>
      </c>
      <c r="AX134" s="12" t="s">
        <v>72</v>
      </c>
      <c r="AY134" s="228" t="s">
        <v>132</v>
      </c>
    </row>
    <row r="135" s="12" customFormat="1">
      <c r="B135" s="227"/>
      <c r="D135" s="220" t="s">
        <v>197</v>
      </c>
      <c r="E135" s="228" t="s">
        <v>5</v>
      </c>
      <c r="F135" s="229" t="s">
        <v>713</v>
      </c>
      <c r="H135" s="230">
        <v>8.5500000000000007</v>
      </c>
      <c r="I135" s="231"/>
      <c r="L135" s="227"/>
      <c r="M135" s="232"/>
      <c r="N135" s="233"/>
      <c r="O135" s="233"/>
      <c r="P135" s="233"/>
      <c r="Q135" s="233"/>
      <c r="R135" s="233"/>
      <c r="S135" s="233"/>
      <c r="T135" s="234"/>
      <c r="AT135" s="228" t="s">
        <v>197</v>
      </c>
      <c r="AU135" s="228" t="s">
        <v>82</v>
      </c>
      <c r="AV135" s="12" t="s">
        <v>82</v>
      </c>
      <c r="AW135" s="12" t="s">
        <v>35</v>
      </c>
      <c r="AX135" s="12" t="s">
        <v>72</v>
      </c>
      <c r="AY135" s="228" t="s">
        <v>132</v>
      </c>
    </row>
    <row r="136" s="12" customFormat="1">
      <c r="B136" s="227"/>
      <c r="D136" s="220" t="s">
        <v>197</v>
      </c>
      <c r="E136" s="228" t="s">
        <v>5</v>
      </c>
      <c r="F136" s="229" t="s">
        <v>714</v>
      </c>
      <c r="H136" s="230">
        <v>-2.827</v>
      </c>
      <c r="I136" s="231"/>
      <c r="L136" s="227"/>
      <c r="M136" s="232"/>
      <c r="N136" s="233"/>
      <c r="O136" s="233"/>
      <c r="P136" s="233"/>
      <c r="Q136" s="233"/>
      <c r="R136" s="233"/>
      <c r="S136" s="233"/>
      <c r="T136" s="234"/>
      <c r="AT136" s="228" t="s">
        <v>197</v>
      </c>
      <c r="AU136" s="228" t="s">
        <v>82</v>
      </c>
      <c r="AV136" s="12" t="s">
        <v>82</v>
      </c>
      <c r="AW136" s="12" t="s">
        <v>35</v>
      </c>
      <c r="AX136" s="12" t="s">
        <v>72</v>
      </c>
      <c r="AY136" s="228" t="s">
        <v>132</v>
      </c>
    </row>
    <row r="137" s="13" customFormat="1">
      <c r="B137" s="235"/>
      <c r="D137" s="220" t="s">
        <v>197</v>
      </c>
      <c r="E137" s="236" t="s">
        <v>169</v>
      </c>
      <c r="F137" s="237" t="s">
        <v>209</v>
      </c>
      <c r="H137" s="238">
        <v>112.28400000000001</v>
      </c>
      <c r="I137" s="239"/>
      <c r="L137" s="235"/>
      <c r="M137" s="240"/>
      <c r="N137" s="241"/>
      <c r="O137" s="241"/>
      <c r="P137" s="241"/>
      <c r="Q137" s="241"/>
      <c r="R137" s="241"/>
      <c r="S137" s="241"/>
      <c r="T137" s="242"/>
      <c r="AT137" s="236" t="s">
        <v>197</v>
      </c>
      <c r="AU137" s="236" t="s">
        <v>82</v>
      </c>
      <c r="AV137" s="13" t="s">
        <v>195</v>
      </c>
      <c r="AW137" s="13" t="s">
        <v>35</v>
      </c>
      <c r="AX137" s="13" t="s">
        <v>80</v>
      </c>
      <c r="AY137" s="236" t="s">
        <v>132</v>
      </c>
    </row>
    <row r="138" s="1" customFormat="1" ht="16.5" customHeight="1">
      <c r="B138" s="201"/>
      <c r="C138" s="202" t="s">
        <v>305</v>
      </c>
      <c r="D138" s="202" t="s">
        <v>135</v>
      </c>
      <c r="E138" s="203" t="s">
        <v>715</v>
      </c>
      <c r="F138" s="204" t="s">
        <v>716</v>
      </c>
      <c r="G138" s="205" t="s">
        <v>194</v>
      </c>
      <c r="H138" s="206">
        <v>802.79999999999995</v>
      </c>
      <c r="I138" s="207"/>
      <c r="J138" s="208">
        <f>ROUND(I138*H138,2)</f>
        <v>0</v>
      </c>
      <c r="K138" s="204" t="s">
        <v>139</v>
      </c>
      <c r="L138" s="47"/>
      <c r="M138" s="209" t="s">
        <v>5</v>
      </c>
      <c r="N138" s="210" t="s">
        <v>43</v>
      </c>
      <c r="O138" s="48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195</v>
      </c>
      <c r="AT138" s="25" t="s">
        <v>135</v>
      </c>
      <c r="AU138" s="25" t="s">
        <v>82</v>
      </c>
      <c r="AY138" s="25" t="s">
        <v>132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80</v>
      </c>
      <c r="BK138" s="213">
        <f>ROUND(I138*H138,2)</f>
        <v>0</v>
      </c>
      <c r="BL138" s="25" t="s">
        <v>195</v>
      </c>
      <c r="BM138" s="25" t="s">
        <v>717</v>
      </c>
    </row>
    <row r="139" s="12" customFormat="1">
      <c r="B139" s="227"/>
      <c r="D139" s="220" t="s">
        <v>197</v>
      </c>
      <c r="E139" s="228" t="s">
        <v>5</v>
      </c>
      <c r="F139" s="229" t="s">
        <v>718</v>
      </c>
      <c r="H139" s="230">
        <v>802.79999999999995</v>
      </c>
      <c r="I139" s="231"/>
      <c r="L139" s="227"/>
      <c r="M139" s="232"/>
      <c r="N139" s="233"/>
      <c r="O139" s="233"/>
      <c r="P139" s="233"/>
      <c r="Q139" s="233"/>
      <c r="R139" s="233"/>
      <c r="S139" s="233"/>
      <c r="T139" s="234"/>
      <c r="AT139" s="228" t="s">
        <v>197</v>
      </c>
      <c r="AU139" s="228" t="s">
        <v>82</v>
      </c>
      <c r="AV139" s="12" t="s">
        <v>82</v>
      </c>
      <c r="AW139" s="12" t="s">
        <v>35</v>
      </c>
      <c r="AX139" s="12" t="s">
        <v>80</v>
      </c>
      <c r="AY139" s="228" t="s">
        <v>132</v>
      </c>
    </row>
    <row r="140" s="10" customFormat="1" ht="29.88" customHeight="1">
      <c r="B140" s="188"/>
      <c r="D140" s="189" t="s">
        <v>71</v>
      </c>
      <c r="E140" s="199" t="s">
        <v>195</v>
      </c>
      <c r="F140" s="199" t="s">
        <v>322</v>
      </c>
      <c r="I140" s="191"/>
      <c r="J140" s="200">
        <f>BK140</f>
        <v>0</v>
      </c>
      <c r="L140" s="188"/>
      <c r="M140" s="193"/>
      <c r="N140" s="194"/>
      <c r="O140" s="194"/>
      <c r="P140" s="195">
        <f>SUM(P141:P150)</f>
        <v>0</v>
      </c>
      <c r="Q140" s="194"/>
      <c r="R140" s="195">
        <f>SUM(R141:R150)</f>
        <v>0</v>
      </c>
      <c r="S140" s="194"/>
      <c r="T140" s="196">
        <f>SUM(T141:T150)</f>
        <v>0</v>
      </c>
      <c r="AR140" s="189" t="s">
        <v>80</v>
      </c>
      <c r="AT140" s="197" t="s">
        <v>71</v>
      </c>
      <c r="AU140" s="197" t="s">
        <v>80</v>
      </c>
      <c r="AY140" s="189" t="s">
        <v>132</v>
      </c>
      <c r="BK140" s="198">
        <f>SUM(BK141:BK150)</f>
        <v>0</v>
      </c>
    </row>
    <row r="141" s="1" customFormat="1" ht="16.5" customHeight="1">
      <c r="B141" s="201"/>
      <c r="C141" s="202" t="s">
        <v>310</v>
      </c>
      <c r="D141" s="202" t="s">
        <v>135</v>
      </c>
      <c r="E141" s="203" t="s">
        <v>719</v>
      </c>
      <c r="F141" s="204" t="s">
        <v>720</v>
      </c>
      <c r="G141" s="205" t="s">
        <v>216</v>
      </c>
      <c r="H141" s="206">
        <v>0.45000000000000001</v>
      </c>
      <c r="I141" s="207"/>
      <c r="J141" s="208">
        <f>ROUND(I141*H141,2)</f>
        <v>0</v>
      </c>
      <c r="K141" s="204" t="s">
        <v>139</v>
      </c>
      <c r="L141" s="47"/>
      <c r="M141" s="209" t="s">
        <v>5</v>
      </c>
      <c r="N141" s="210" t="s">
        <v>43</v>
      </c>
      <c r="O141" s="48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195</v>
      </c>
      <c r="AT141" s="25" t="s">
        <v>135</v>
      </c>
      <c r="AU141" s="25" t="s">
        <v>82</v>
      </c>
      <c r="AY141" s="25" t="s">
        <v>132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80</v>
      </c>
      <c r="BK141" s="213">
        <f>ROUND(I141*H141,2)</f>
        <v>0</v>
      </c>
      <c r="BL141" s="25" t="s">
        <v>195</v>
      </c>
      <c r="BM141" s="25" t="s">
        <v>721</v>
      </c>
    </row>
    <row r="142" s="11" customFormat="1">
      <c r="B142" s="219"/>
      <c r="D142" s="220" t="s">
        <v>197</v>
      </c>
      <c r="E142" s="221" t="s">
        <v>5</v>
      </c>
      <c r="F142" s="222" t="s">
        <v>722</v>
      </c>
      <c r="H142" s="221" t="s">
        <v>5</v>
      </c>
      <c r="I142" s="223"/>
      <c r="L142" s="219"/>
      <c r="M142" s="224"/>
      <c r="N142" s="225"/>
      <c r="O142" s="225"/>
      <c r="P142" s="225"/>
      <c r="Q142" s="225"/>
      <c r="R142" s="225"/>
      <c r="S142" s="225"/>
      <c r="T142" s="226"/>
      <c r="AT142" s="221" t="s">
        <v>197</v>
      </c>
      <c r="AU142" s="221" t="s">
        <v>82</v>
      </c>
      <c r="AV142" s="11" t="s">
        <v>80</v>
      </c>
      <c r="AW142" s="11" t="s">
        <v>35</v>
      </c>
      <c r="AX142" s="11" t="s">
        <v>72</v>
      </c>
      <c r="AY142" s="221" t="s">
        <v>132</v>
      </c>
    </row>
    <row r="143" s="12" customFormat="1">
      <c r="B143" s="227"/>
      <c r="D143" s="220" t="s">
        <v>197</v>
      </c>
      <c r="E143" s="228" t="s">
        <v>5</v>
      </c>
      <c r="F143" s="229" t="s">
        <v>723</v>
      </c>
      <c r="H143" s="230">
        <v>0.45000000000000001</v>
      </c>
      <c r="I143" s="231"/>
      <c r="L143" s="227"/>
      <c r="M143" s="232"/>
      <c r="N143" s="233"/>
      <c r="O143" s="233"/>
      <c r="P143" s="233"/>
      <c r="Q143" s="233"/>
      <c r="R143" s="233"/>
      <c r="S143" s="233"/>
      <c r="T143" s="234"/>
      <c r="AT143" s="228" t="s">
        <v>197</v>
      </c>
      <c r="AU143" s="228" t="s">
        <v>82</v>
      </c>
      <c r="AV143" s="12" t="s">
        <v>82</v>
      </c>
      <c r="AW143" s="12" t="s">
        <v>35</v>
      </c>
      <c r="AX143" s="12" t="s">
        <v>72</v>
      </c>
      <c r="AY143" s="228" t="s">
        <v>132</v>
      </c>
    </row>
    <row r="144" s="13" customFormat="1">
      <c r="B144" s="235"/>
      <c r="D144" s="220" t="s">
        <v>197</v>
      </c>
      <c r="E144" s="236" t="s">
        <v>646</v>
      </c>
      <c r="F144" s="237" t="s">
        <v>209</v>
      </c>
      <c r="H144" s="238">
        <v>0.45000000000000001</v>
      </c>
      <c r="I144" s="239"/>
      <c r="L144" s="235"/>
      <c r="M144" s="240"/>
      <c r="N144" s="241"/>
      <c r="O144" s="241"/>
      <c r="P144" s="241"/>
      <c r="Q144" s="241"/>
      <c r="R144" s="241"/>
      <c r="S144" s="241"/>
      <c r="T144" s="242"/>
      <c r="AT144" s="236" t="s">
        <v>197</v>
      </c>
      <c r="AU144" s="236" t="s">
        <v>82</v>
      </c>
      <c r="AV144" s="13" t="s">
        <v>195</v>
      </c>
      <c r="AW144" s="13" t="s">
        <v>35</v>
      </c>
      <c r="AX144" s="13" t="s">
        <v>80</v>
      </c>
      <c r="AY144" s="236" t="s">
        <v>132</v>
      </c>
    </row>
    <row r="145" s="1" customFormat="1" ht="16.5" customHeight="1">
      <c r="B145" s="201"/>
      <c r="C145" s="202" t="s">
        <v>316</v>
      </c>
      <c r="D145" s="202" t="s">
        <v>135</v>
      </c>
      <c r="E145" s="203" t="s">
        <v>724</v>
      </c>
      <c r="F145" s="204" t="s">
        <v>725</v>
      </c>
      <c r="G145" s="205" t="s">
        <v>216</v>
      </c>
      <c r="H145" s="206">
        <v>14.839</v>
      </c>
      <c r="I145" s="207"/>
      <c r="J145" s="208">
        <f>ROUND(I145*H145,2)</f>
        <v>0</v>
      </c>
      <c r="K145" s="204" t="s">
        <v>139</v>
      </c>
      <c r="L145" s="47"/>
      <c r="M145" s="209" t="s">
        <v>5</v>
      </c>
      <c r="N145" s="210" t="s">
        <v>43</v>
      </c>
      <c r="O145" s="48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195</v>
      </c>
      <c r="AT145" s="25" t="s">
        <v>135</v>
      </c>
      <c r="AU145" s="25" t="s">
        <v>82</v>
      </c>
      <c r="AY145" s="25" t="s">
        <v>132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80</v>
      </c>
      <c r="BK145" s="213">
        <f>ROUND(I145*H145,2)</f>
        <v>0</v>
      </c>
      <c r="BL145" s="25" t="s">
        <v>195</v>
      </c>
      <c r="BM145" s="25" t="s">
        <v>726</v>
      </c>
    </row>
    <row r="146" s="11" customFormat="1">
      <c r="B146" s="219"/>
      <c r="D146" s="220" t="s">
        <v>197</v>
      </c>
      <c r="E146" s="221" t="s">
        <v>5</v>
      </c>
      <c r="F146" s="222" t="s">
        <v>689</v>
      </c>
      <c r="H146" s="221" t="s">
        <v>5</v>
      </c>
      <c r="I146" s="223"/>
      <c r="L146" s="219"/>
      <c r="M146" s="224"/>
      <c r="N146" s="225"/>
      <c r="O146" s="225"/>
      <c r="P146" s="225"/>
      <c r="Q146" s="225"/>
      <c r="R146" s="225"/>
      <c r="S146" s="225"/>
      <c r="T146" s="226"/>
      <c r="AT146" s="221" t="s">
        <v>197</v>
      </c>
      <c r="AU146" s="221" t="s">
        <v>82</v>
      </c>
      <c r="AV146" s="11" t="s">
        <v>80</v>
      </c>
      <c r="AW146" s="11" t="s">
        <v>35</v>
      </c>
      <c r="AX146" s="11" t="s">
        <v>72</v>
      </c>
      <c r="AY146" s="221" t="s">
        <v>132</v>
      </c>
    </row>
    <row r="147" s="12" customFormat="1">
      <c r="B147" s="227"/>
      <c r="D147" s="220" t="s">
        <v>197</v>
      </c>
      <c r="E147" s="228" t="s">
        <v>5</v>
      </c>
      <c r="F147" s="229" t="s">
        <v>727</v>
      </c>
      <c r="H147" s="230">
        <v>2.097</v>
      </c>
      <c r="I147" s="231"/>
      <c r="L147" s="227"/>
      <c r="M147" s="232"/>
      <c r="N147" s="233"/>
      <c r="O147" s="233"/>
      <c r="P147" s="233"/>
      <c r="Q147" s="233"/>
      <c r="R147" s="233"/>
      <c r="S147" s="233"/>
      <c r="T147" s="234"/>
      <c r="AT147" s="228" t="s">
        <v>197</v>
      </c>
      <c r="AU147" s="228" t="s">
        <v>82</v>
      </c>
      <c r="AV147" s="12" t="s">
        <v>82</v>
      </c>
      <c r="AW147" s="12" t="s">
        <v>35</v>
      </c>
      <c r="AX147" s="12" t="s">
        <v>72</v>
      </c>
      <c r="AY147" s="228" t="s">
        <v>132</v>
      </c>
    </row>
    <row r="148" s="12" customFormat="1">
      <c r="B148" s="227"/>
      <c r="D148" s="220" t="s">
        <v>197</v>
      </c>
      <c r="E148" s="228" t="s">
        <v>5</v>
      </c>
      <c r="F148" s="229" t="s">
        <v>728</v>
      </c>
      <c r="H148" s="230">
        <v>6.1079999999999997</v>
      </c>
      <c r="I148" s="231"/>
      <c r="L148" s="227"/>
      <c r="M148" s="232"/>
      <c r="N148" s="233"/>
      <c r="O148" s="233"/>
      <c r="P148" s="233"/>
      <c r="Q148" s="233"/>
      <c r="R148" s="233"/>
      <c r="S148" s="233"/>
      <c r="T148" s="234"/>
      <c r="AT148" s="228" t="s">
        <v>197</v>
      </c>
      <c r="AU148" s="228" t="s">
        <v>82</v>
      </c>
      <c r="AV148" s="12" t="s">
        <v>82</v>
      </c>
      <c r="AW148" s="12" t="s">
        <v>35</v>
      </c>
      <c r="AX148" s="12" t="s">
        <v>72</v>
      </c>
      <c r="AY148" s="228" t="s">
        <v>132</v>
      </c>
    </row>
    <row r="149" s="12" customFormat="1">
      <c r="B149" s="227"/>
      <c r="D149" s="220" t="s">
        <v>197</v>
      </c>
      <c r="E149" s="228" t="s">
        <v>5</v>
      </c>
      <c r="F149" s="229" t="s">
        <v>729</v>
      </c>
      <c r="H149" s="230">
        <v>6.6340000000000003</v>
      </c>
      <c r="I149" s="231"/>
      <c r="L149" s="227"/>
      <c r="M149" s="232"/>
      <c r="N149" s="233"/>
      <c r="O149" s="233"/>
      <c r="P149" s="233"/>
      <c r="Q149" s="233"/>
      <c r="R149" s="233"/>
      <c r="S149" s="233"/>
      <c r="T149" s="234"/>
      <c r="AT149" s="228" t="s">
        <v>197</v>
      </c>
      <c r="AU149" s="228" t="s">
        <v>82</v>
      </c>
      <c r="AV149" s="12" t="s">
        <v>82</v>
      </c>
      <c r="AW149" s="12" t="s">
        <v>35</v>
      </c>
      <c r="AX149" s="12" t="s">
        <v>72</v>
      </c>
      <c r="AY149" s="228" t="s">
        <v>132</v>
      </c>
    </row>
    <row r="150" s="13" customFormat="1">
      <c r="B150" s="235"/>
      <c r="D150" s="220" t="s">
        <v>197</v>
      </c>
      <c r="E150" s="236" t="s">
        <v>152</v>
      </c>
      <c r="F150" s="237" t="s">
        <v>209</v>
      </c>
      <c r="H150" s="238">
        <v>14.839</v>
      </c>
      <c r="I150" s="239"/>
      <c r="L150" s="235"/>
      <c r="M150" s="240"/>
      <c r="N150" s="241"/>
      <c r="O150" s="241"/>
      <c r="P150" s="241"/>
      <c r="Q150" s="241"/>
      <c r="R150" s="241"/>
      <c r="S150" s="241"/>
      <c r="T150" s="242"/>
      <c r="AT150" s="236" t="s">
        <v>197</v>
      </c>
      <c r="AU150" s="236" t="s">
        <v>82</v>
      </c>
      <c r="AV150" s="13" t="s">
        <v>195</v>
      </c>
      <c r="AW150" s="13" t="s">
        <v>35</v>
      </c>
      <c r="AX150" s="13" t="s">
        <v>80</v>
      </c>
      <c r="AY150" s="236" t="s">
        <v>132</v>
      </c>
    </row>
    <row r="151" s="10" customFormat="1" ht="29.88" customHeight="1">
      <c r="B151" s="188"/>
      <c r="D151" s="189" t="s">
        <v>71</v>
      </c>
      <c r="E151" s="199" t="s">
        <v>131</v>
      </c>
      <c r="F151" s="199" t="s">
        <v>350</v>
      </c>
      <c r="I151" s="191"/>
      <c r="J151" s="200">
        <f>BK151</f>
        <v>0</v>
      </c>
      <c r="L151" s="188"/>
      <c r="M151" s="193"/>
      <c r="N151" s="194"/>
      <c r="O151" s="194"/>
      <c r="P151" s="195">
        <f>SUM(P152:P184)</f>
        <v>0</v>
      </c>
      <c r="Q151" s="194"/>
      <c r="R151" s="195">
        <f>SUM(R152:R184)</f>
        <v>41.499712500000008</v>
      </c>
      <c r="S151" s="194"/>
      <c r="T151" s="196">
        <f>SUM(T152:T184)</f>
        <v>0</v>
      </c>
      <c r="AR151" s="189" t="s">
        <v>80</v>
      </c>
      <c r="AT151" s="197" t="s">
        <v>71</v>
      </c>
      <c r="AU151" s="197" t="s">
        <v>80</v>
      </c>
      <c r="AY151" s="189" t="s">
        <v>132</v>
      </c>
      <c r="BK151" s="198">
        <f>SUM(BK152:BK184)</f>
        <v>0</v>
      </c>
    </row>
    <row r="152" s="1" customFormat="1" ht="16.5" customHeight="1">
      <c r="B152" s="201"/>
      <c r="C152" s="202" t="s">
        <v>323</v>
      </c>
      <c r="D152" s="202" t="s">
        <v>135</v>
      </c>
      <c r="E152" s="203" t="s">
        <v>730</v>
      </c>
      <c r="F152" s="204" t="s">
        <v>731</v>
      </c>
      <c r="G152" s="205" t="s">
        <v>194</v>
      </c>
      <c r="H152" s="206">
        <v>802.79999999999995</v>
      </c>
      <c r="I152" s="207"/>
      <c r="J152" s="208">
        <f>ROUND(I152*H152,2)</f>
        <v>0</v>
      </c>
      <c r="K152" s="204" t="s">
        <v>139</v>
      </c>
      <c r="L152" s="47"/>
      <c r="M152" s="209" t="s">
        <v>5</v>
      </c>
      <c r="N152" s="210" t="s">
        <v>43</v>
      </c>
      <c r="O152" s="48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AR152" s="25" t="s">
        <v>195</v>
      </c>
      <c r="AT152" s="25" t="s">
        <v>135</v>
      </c>
      <c r="AU152" s="25" t="s">
        <v>82</v>
      </c>
      <c r="AY152" s="25" t="s">
        <v>132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5" t="s">
        <v>80</v>
      </c>
      <c r="BK152" s="213">
        <f>ROUND(I152*H152,2)</f>
        <v>0</v>
      </c>
      <c r="BL152" s="25" t="s">
        <v>195</v>
      </c>
      <c r="BM152" s="25" t="s">
        <v>732</v>
      </c>
    </row>
    <row r="153" s="12" customFormat="1">
      <c r="B153" s="227"/>
      <c r="D153" s="220" t="s">
        <v>197</v>
      </c>
      <c r="E153" s="228" t="s">
        <v>5</v>
      </c>
      <c r="F153" s="229" t="s">
        <v>718</v>
      </c>
      <c r="H153" s="230">
        <v>802.79999999999995</v>
      </c>
      <c r="I153" s="231"/>
      <c r="L153" s="227"/>
      <c r="M153" s="232"/>
      <c r="N153" s="233"/>
      <c r="O153" s="233"/>
      <c r="P153" s="233"/>
      <c r="Q153" s="233"/>
      <c r="R153" s="233"/>
      <c r="S153" s="233"/>
      <c r="T153" s="234"/>
      <c r="AT153" s="228" t="s">
        <v>197</v>
      </c>
      <c r="AU153" s="228" t="s">
        <v>82</v>
      </c>
      <c r="AV153" s="12" t="s">
        <v>82</v>
      </c>
      <c r="AW153" s="12" t="s">
        <v>35</v>
      </c>
      <c r="AX153" s="12" t="s">
        <v>80</v>
      </c>
      <c r="AY153" s="228" t="s">
        <v>132</v>
      </c>
    </row>
    <row r="154" s="1" customFormat="1" ht="16.5" customHeight="1">
      <c r="B154" s="201"/>
      <c r="C154" s="202" t="s">
        <v>10</v>
      </c>
      <c r="D154" s="202" t="s">
        <v>135</v>
      </c>
      <c r="E154" s="203" t="s">
        <v>733</v>
      </c>
      <c r="F154" s="204" t="s">
        <v>734</v>
      </c>
      <c r="G154" s="205" t="s">
        <v>194</v>
      </c>
      <c r="H154" s="206">
        <v>802.79999999999995</v>
      </c>
      <c r="I154" s="207"/>
      <c r="J154" s="208">
        <f>ROUND(I154*H154,2)</f>
        <v>0</v>
      </c>
      <c r="K154" s="204" t="s">
        <v>139</v>
      </c>
      <c r="L154" s="47"/>
      <c r="M154" s="209" t="s">
        <v>5</v>
      </c>
      <c r="N154" s="210" t="s">
        <v>43</v>
      </c>
      <c r="O154" s="48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AR154" s="25" t="s">
        <v>195</v>
      </c>
      <c r="AT154" s="25" t="s">
        <v>135</v>
      </c>
      <c r="AU154" s="25" t="s">
        <v>82</v>
      </c>
      <c r="AY154" s="25" t="s">
        <v>132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80</v>
      </c>
      <c r="BK154" s="213">
        <f>ROUND(I154*H154,2)</f>
        <v>0</v>
      </c>
      <c r="BL154" s="25" t="s">
        <v>195</v>
      </c>
      <c r="BM154" s="25" t="s">
        <v>735</v>
      </c>
    </row>
    <row r="155" s="11" customFormat="1">
      <c r="B155" s="219"/>
      <c r="D155" s="220" t="s">
        <v>197</v>
      </c>
      <c r="E155" s="221" t="s">
        <v>5</v>
      </c>
      <c r="F155" s="222" t="s">
        <v>736</v>
      </c>
      <c r="H155" s="221" t="s">
        <v>5</v>
      </c>
      <c r="I155" s="223"/>
      <c r="L155" s="219"/>
      <c r="M155" s="224"/>
      <c r="N155" s="225"/>
      <c r="O155" s="225"/>
      <c r="P155" s="225"/>
      <c r="Q155" s="225"/>
      <c r="R155" s="225"/>
      <c r="S155" s="225"/>
      <c r="T155" s="226"/>
      <c r="AT155" s="221" t="s">
        <v>197</v>
      </c>
      <c r="AU155" s="221" t="s">
        <v>82</v>
      </c>
      <c r="AV155" s="11" t="s">
        <v>80</v>
      </c>
      <c r="AW155" s="11" t="s">
        <v>35</v>
      </c>
      <c r="AX155" s="11" t="s">
        <v>72</v>
      </c>
      <c r="AY155" s="221" t="s">
        <v>132</v>
      </c>
    </row>
    <row r="156" s="12" customFormat="1">
      <c r="B156" s="227"/>
      <c r="D156" s="220" t="s">
        <v>197</v>
      </c>
      <c r="E156" s="228" t="s">
        <v>5</v>
      </c>
      <c r="F156" s="229" t="s">
        <v>718</v>
      </c>
      <c r="H156" s="230">
        <v>802.79999999999995</v>
      </c>
      <c r="I156" s="231"/>
      <c r="L156" s="227"/>
      <c r="M156" s="232"/>
      <c r="N156" s="233"/>
      <c r="O156" s="233"/>
      <c r="P156" s="233"/>
      <c r="Q156" s="233"/>
      <c r="R156" s="233"/>
      <c r="S156" s="233"/>
      <c r="T156" s="234"/>
      <c r="AT156" s="228" t="s">
        <v>197</v>
      </c>
      <c r="AU156" s="228" t="s">
        <v>82</v>
      </c>
      <c r="AV156" s="12" t="s">
        <v>82</v>
      </c>
      <c r="AW156" s="12" t="s">
        <v>35</v>
      </c>
      <c r="AX156" s="12" t="s">
        <v>80</v>
      </c>
      <c r="AY156" s="228" t="s">
        <v>132</v>
      </c>
    </row>
    <row r="157" s="1" customFormat="1" ht="16.5" customHeight="1">
      <c r="B157" s="201"/>
      <c r="C157" s="202" t="s">
        <v>334</v>
      </c>
      <c r="D157" s="202" t="s">
        <v>135</v>
      </c>
      <c r="E157" s="203" t="s">
        <v>737</v>
      </c>
      <c r="F157" s="204" t="s">
        <v>738</v>
      </c>
      <c r="G157" s="205" t="s">
        <v>194</v>
      </c>
      <c r="H157" s="206">
        <v>802.79999999999995</v>
      </c>
      <c r="I157" s="207"/>
      <c r="J157" s="208">
        <f>ROUND(I157*H157,2)</f>
        <v>0</v>
      </c>
      <c r="K157" s="204" t="s">
        <v>139</v>
      </c>
      <c r="L157" s="47"/>
      <c r="M157" s="209" t="s">
        <v>5</v>
      </c>
      <c r="N157" s="210" t="s">
        <v>43</v>
      </c>
      <c r="O157" s="48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AR157" s="25" t="s">
        <v>195</v>
      </c>
      <c r="AT157" s="25" t="s">
        <v>135</v>
      </c>
      <c r="AU157" s="25" t="s">
        <v>82</v>
      </c>
      <c r="AY157" s="25" t="s">
        <v>132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80</v>
      </c>
      <c r="BK157" s="213">
        <f>ROUND(I157*H157,2)</f>
        <v>0</v>
      </c>
      <c r="BL157" s="25" t="s">
        <v>195</v>
      </c>
      <c r="BM157" s="25" t="s">
        <v>739</v>
      </c>
    </row>
    <row r="158" s="11" customFormat="1">
      <c r="B158" s="219"/>
      <c r="D158" s="220" t="s">
        <v>197</v>
      </c>
      <c r="E158" s="221" t="s">
        <v>5</v>
      </c>
      <c r="F158" s="222" t="s">
        <v>736</v>
      </c>
      <c r="H158" s="221" t="s">
        <v>5</v>
      </c>
      <c r="I158" s="223"/>
      <c r="L158" s="219"/>
      <c r="M158" s="224"/>
      <c r="N158" s="225"/>
      <c r="O158" s="225"/>
      <c r="P158" s="225"/>
      <c r="Q158" s="225"/>
      <c r="R158" s="225"/>
      <c r="S158" s="225"/>
      <c r="T158" s="226"/>
      <c r="AT158" s="221" t="s">
        <v>197</v>
      </c>
      <c r="AU158" s="221" t="s">
        <v>82</v>
      </c>
      <c r="AV158" s="11" t="s">
        <v>80</v>
      </c>
      <c r="AW158" s="11" t="s">
        <v>35</v>
      </c>
      <c r="AX158" s="11" t="s">
        <v>72</v>
      </c>
      <c r="AY158" s="221" t="s">
        <v>132</v>
      </c>
    </row>
    <row r="159" s="12" customFormat="1">
      <c r="B159" s="227"/>
      <c r="D159" s="220" t="s">
        <v>197</v>
      </c>
      <c r="E159" s="228" t="s">
        <v>5</v>
      </c>
      <c r="F159" s="229" t="s">
        <v>718</v>
      </c>
      <c r="H159" s="230">
        <v>802.79999999999995</v>
      </c>
      <c r="I159" s="231"/>
      <c r="L159" s="227"/>
      <c r="M159" s="232"/>
      <c r="N159" s="233"/>
      <c r="O159" s="233"/>
      <c r="P159" s="233"/>
      <c r="Q159" s="233"/>
      <c r="R159" s="233"/>
      <c r="S159" s="233"/>
      <c r="T159" s="234"/>
      <c r="AT159" s="228" t="s">
        <v>197</v>
      </c>
      <c r="AU159" s="228" t="s">
        <v>82</v>
      </c>
      <c r="AV159" s="12" t="s">
        <v>82</v>
      </c>
      <c r="AW159" s="12" t="s">
        <v>35</v>
      </c>
      <c r="AX159" s="12" t="s">
        <v>80</v>
      </c>
      <c r="AY159" s="228" t="s">
        <v>132</v>
      </c>
    </row>
    <row r="160" s="1" customFormat="1" ht="25.5" customHeight="1">
      <c r="B160" s="201"/>
      <c r="C160" s="202" t="s">
        <v>338</v>
      </c>
      <c r="D160" s="202" t="s">
        <v>135</v>
      </c>
      <c r="E160" s="203" t="s">
        <v>740</v>
      </c>
      <c r="F160" s="204" t="s">
        <v>741</v>
      </c>
      <c r="G160" s="205" t="s">
        <v>194</v>
      </c>
      <c r="H160" s="206">
        <v>669</v>
      </c>
      <c r="I160" s="207"/>
      <c r="J160" s="208">
        <f>ROUND(I160*H160,2)</f>
        <v>0</v>
      </c>
      <c r="K160" s="204" t="s">
        <v>139</v>
      </c>
      <c r="L160" s="47"/>
      <c r="M160" s="209" t="s">
        <v>5</v>
      </c>
      <c r="N160" s="210" t="s">
        <v>43</v>
      </c>
      <c r="O160" s="48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5" t="s">
        <v>195</v>
      </c>
      <c r="AT160" s="25" t="s">
        <v>135</v>
      </c>
      <c r="AU160" s="25" t="s">
        <v>82</v>
      </c>
      <c r="AY160" s="25" t="s">
        <v>132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80</v>
      </c>
      <c r="BK160" s="213">
        <f>ROUND(I160*H160,2)</f>
        <v>0</v>
      </c>
      <c r="BL160" s="25" t="s">
        <v>195</v>
      </c>
      <c r="BM160" s="25" t="s">
        <v>742</v>
      </c>
    </row>
    <row r="161" s="12" customFormat="1">
      <c r="B161" s="227"/>
      <c r="D161" s="220" t="s">
        <v>197</v>
      </c>
      <c r="E161" s="228" t="s">
        <v>5</v>
      </c>
      <c r="F161" s="229" t="s">
        <v>652</v>
      </c>
      <c r="H161" s="230">
        <v>669</v>
      </c>
      <c r="I161" s="231"/>
      <c r="L161" s="227"/>
      <c r="M161" s="232"/>
      <c r="N161" s="233"/>
      <c r="O161" s="233"/>
      <c r="P161" s="233"/>
      <c r="Q161" s="233"/>
      <c r="R161" s="233"/>
      <c r="S161" s="233"/>
      <c r="T161" s="234"/>
      <c r="AT161" s="228" t="s">
        <v>197</v>
      </c>
      <c r="AU161" s="228" t="s">
        <v>82</v>
      </c>
      <c r="AV161" s="12" t="s">
        <v>82</v>
      </c>
      <c r="AW161" s="12" t="s">
        <v>35</v>
      </c>
      <c r="AX161" s="12" t="s">
        <v>80</v>
      </c>
      <c r="AY161" s="228" t="s">
        <v>132</v>
      </c>
    </row>
    <row r="162" s="1" customFormat="1" ht="16.5" customHeight="1">
      <c r="B162" s="201"/>
      <c r="C162" s="202" t="s">
        <v>344</v>
      </c>
      <c r="D162" s="202" t="s">
        <v>135</v>
      </c>
      <c r="E162" s="203" t="s">
        <v>352</v>
      </c>
      <c r="F162" s="204" t="s">
        <v>353</v>
      </c>
      <c r="G162" s="205" t="s">
        <v>194</v>
      </c>
      <c r="H162" s="206">
        <v>59.850000000000001</v>
      </c>
      <c r="I162" s="207"/>
      <c r="J162" s="208">
        <f>ROUND(I162*H162,2)</f>
        <v>0</v>
      </c>
      <c r="K162" s="204" t="s">
        <v>5</v>
      </c>
      <c r="L162" s="47"/>
      <c r="M162" s="209" t="s">
        <v>5</v>
      </c>
      <c r="N162" s="210" t="s">
        <v>43</v>
      </c>
      <c r="O162" s="48"/>
      <c r="P162" s="211">
        <f>O162*H162</f>
        <v>0</v>
      </c>
      <c r="Q162" s="211">
        <v>0.27994000000000002</v>
      </c>
      <c r="R162" s="211">
        <f>Q162*H162</f>
        <v>16.754409000000003</v>
      </c>
      <c r="S162" s="211">
        <v>0</v>
      </c>
      <c r="T162" s="212">
        <f>S162*H162</f>
        <v>0</v>
      </c>
      <c r="AR162" s="25" t="s">
        <v>195</v>
      </c>
      <c r="AT162" s="25" t="s">
        <v>135</v>
      </c>
      <c r="AU162" s="25" t="s">
        <v>82</v>
      </c>
      <c r="AY162" s="25" t="s">
        <v>132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80</v>
      </c>
      <c r="BK162" s="213">
        <f>ROUND(I162*H162,2)</f>
        <v>0</v>
      </c>
      <c r="BL162" s="25" t="s">
        <v>195</v>
      </c>
      <c r="BM162" s="25" t="s">
        <v>743</v>
      </c>
    </row>
    <row r="163" s="12" customFormat="1">
      <c r="B163" s="227"/>
      <c r="D163" s="220" t="s">
        <v>197</v>
      </c>
      <c r="E163" s="228" t="s">
        <v>5</v>
      </c>
      <c r="F163" s="229" t="s">
        <v>167</v>
      </c>
      <c r="H163" s="230">
        <v>59.850000000000001</v>
      </c>
      <c r="I163" s="231"/>
      <c r="L163" s="227"/>
      <c r="M163" s="232"/>
      <c r="N163" s="233"/>
      <c r="O163" s="233"/>
      <c r="P163" s="233"/>
      <c r="Q163" s="233"/>
      <c r="R163" s="233"/>
      <c r="S163" s="233"/>
      <c r="T163" s="234"/>
      <c r="AT163" s="228" t="s">
        <v>197</v>
      </c>
      <c r="AU163" s="228" t="s">
        <v>82</v>
      </c>
      <c r="AV163" s="12" t="s">
        <v>82</v>
      </c>
      <c r="AW163" s="12" t="s">
        <v>35</v>
      </c>
      <c r="AX163" s="12" t="s">
        <v>80</v>
      </c>
      <c r="AY163" s="228" t="s">
        <v>132</v>
      </c>
    </row>
    <row r="164" s="1" customFormat="1" ht="16.5" customHeight="1">
      <c r="B164" s="201"/>
      <c r="C164" s="202" t="s">
        <v>351</v>
      </c>
      <c r="D164" s="202" t="s">
        <v>135</v>
      </c>
      <c r="E164" s="203" t="s">
        <v>744</v>
      </c>
      <c r="F164" s="204" t="s">
        <v>745</v>
      </c>
      <c r="G164" s="205" t="s">
        <v>194</v>
      </c>
      <c r="H164" s="206">
        <v>769.35000000000002</v>
      </c>
      <c r="I164" s="207"/>
      <c r="J164" s="208">
        <f>ROUND(I164*H164,2)</f>
        <v>0</v>
      </c>
      <c r="K164" s="204" t="s">
        <v>139</v>
      </c>
      <c r="L164" s="47"/>
      <c r="M164" s="209" t="s">
        <v>5</v>
      </c>
      <c r="N164" s="210" t="s">
        <v>43</v>
      </c>
      <c r="O164" s="48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AR164" s="25" t="s">
        <v>195</v>
      </c>
      <c r="AT164" s="25" t="s">
        <v>135</v>
      </c>
      <c r="AU164" s="25" t="s">
        <v>82</v>
      </c>
      <c r="AY164" s="25" t="s">
        <v>132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80</v>
      </c>
      <c r="BK164" s="213">
        <f>ROUND(I164*H164,2)</f>
        <v>0</v>
      </c>
      <c r="BL164" s="25" t="s">
        <v>195</v>
      </c>
      <c r="BM164" s="25" t="s">
        <v>746</v>
      </c>
    </row>
    <row r="165" s="12" customFormat="1">
      <c r="B165" s="227"/>
      <c r="D165" s="220" t="s">
        <v>197</v>
      </c>
      <c r="E165" s="228" t="s">
        <v>5</v>
      </c>
      <c r="F165" s="229" t="s">
        <v>747</v>
      </c>
      <c r="H165" s="230">
        <v>769.35000000000002</v>
      </c>
      <c r="I165" s="231"/>
      <c r="L165" s="227"/>
      <c r="M165" s="232"/>
      <c r="N165" s="233"/>
      <c r="O165" s="233"/>
      <c r="P165" s="233"/>
      <c r="Q165" s="233"/>
      <c r="R165" s="233"/>
      <c r="S165" s="233"/>
      <c r="T165" s="234"/>
      <c r="AT165" s="228" t="s">
        <v>197</v>
      </c>
      <c r="AU165" s="228" t="s">
        <v>82</v>
      </c>
      <c r="AV165" s="12" t="s">
        <v>82</v>
      </c>
      <c r="AW165" s="12" t="s">
        <v>35</v>
      </c>
      <c r="AX165" s="12" t="s">
        <v>80</v>
      </c>
      <c r="AY165" s="228" t="s">
        <v>132</v>
      </c>
    </row>
    <row r="166" s="1" customFormat="1" ht="16.5" customHeight="1">
      <c r="B166" s="201"/>
      <c r="C166" s="202" t="s">
        <v>355</v>
      </c>
      <c r="D166" s="202" t="s">
        <v>135</v>
      </c>
      <c r="E166" s="203" t="s">
        <v>356</v>
      </c>
      <c r="F166" s="204" t="s">
        <v>357</v>
      </c>
      <c r="G166" s="205" t="s">
        <v>194</v>
      </c>
      <c r="H166" s="206">
        <v>59.850000000000001</v>
      </c>
      <c r="I166" s="207"/>
      <c r="J166" s="208">
        <f>ROUND(I166*H166,2)</f>
        <v>0</v>
      </c>
      <c r="K166" s="204" t="s">
        <v>5</v>
      </c>
      <c r="L166" s="47"/>
      <c r="M166" s="209" t="s">
        <v>5</v>
      </c>
      <c r="N166" s="210" t="s">
        <v>43</v>
      </c>
      <c r="O166" s="48"/>
      <c r="P166" s="211">
        <f>O166*H166</f>
        <v>0</v>
      </c>
      <c r="Q166" s="211">
        <v>0.12966</v>
      </c>
      <c r="R166" s="211">
        <f>Q166*H166</f>
        <v>7.7601510000000005</v>
      </c>
      <c r="S166" s="211">
        <v>0</v>
      </c>
      <c r="T166" s="212">
        <f>S166*H166</f>
        <v>0</v>
      </c>
      <c r="AR166" s="25" t="s">
        <v>195</v>
      </c>
      <c r="AT166" s="25" t="s">
        <v>135</v>
      </c>
      <c r="AU166" s="25" t="s">
        <v>82</v>
      </c>
      <c r="AY166" s="25" t="s">
        <v>132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80</v>
      </c>
      <c r="BK166" s="213">
        <f>ROUND(I166*H166,2)</f>
        <v>0</v>
      </c>
      <c r="BL166" s="25" t="s">
        <v>195</v>
      </c>
      <c r="BM166" s="25" t="s">
        <v>748</v>
      </c>
    </row>
    <row r="167" s="12" customFormat="1">
      <c r="B167" s="227"/>
      <c r="D167" s="220" t="s">
        <v>197</v>
      </c>
      <c r="E167" s="228" t="s">
        <v>5</v>
      </c>
      <c r="F167" s="229" t="s">
        <v>167</v>
      </c>
      <c r="H167" s="230">
        <v>59.850000000000001</v>
      </c>
      <c r="I167" s="231"/>
      <c r="L167" s="227"/>
      <c r="M167" s="232"/>
      <c r="N167" s="233"/>
      <c r="O167" s="233"/>
      <c r="P167" s="233"/>
      <c r="Q167" s="233"/>
      <c r="R167" s="233"/>
      <c r="S167" s="233"/>
      <c r="T167" s="234"/>
      <c r="AT167" s="228" t="s">
        <v>197</v>
      </c>
      <c r="AU167" s="228" t="s">
        <v>82</v>
      </c>
      <c r="AV167" s="12" t="s">
        <v>82</v>
      </c>
      <c r="AW167" s="12" t="s">
        <v>35</v>
      </c>
      <c r="AX167" s="12" t="s">
        <v>80</v>
      </c>
      <c r="AY167" s="228" t="s">
        <v>132</v>
      </c>
    </row>
    <row r="168" s="1" customFormat="1" ht="16.5" customHeight="1">
      <c r="B168" s="201"/>
      <c r="C168" s="202" t="s">
        <v>359</v>
      </c>
      <c r="D168" s="202" t="s">
        <v>135</v>
      </c>
      <c r="E168" s="203" t="s">
        <v>360</v>
      </c>
      <c r="F168" s="204" t="s">
        <v>361</v>
      </c>
      <c r="G168" s="205" t="s">
        <v>194</v>
      </c>
      <c r="H168" s="206">
        <v>59.850000000000001</v>
      </c>
      <c r="I168" s="207"/>
      <c r="J168" s="208">
        <f>ROUND(I168*H168,2)</f>
        <v>0</v>
      </c>
      <c r="K168" s="204" t="s">
        <v>5</v>
      </c>
      <c r="L168" s="47"/>
      <c r="M168" s="209" t="s">
        <v>5</v>
      </c>
      <c r="N168" s="210" t="s">
        <v>43</v>
      </c>
      <c r="O168" s="48"/>
      <c r="P168" s="211">
        <f>O168*H168</f>
        <v>0</v>
      </c>
      <c r="Q168" s="211">
        <v>0.20745</v>
      </c>
      <c r="R168" s="211">
        <f>Q168*H168</f>
        <v>12.4158825</v>
      </c>
      <c r="S168" s="211">
        <v>0</v>
      </c>
      <c r="T168" s="212">
        <f>S168*H168</f>
        <v>0</v>
      </c>
      <c r="AR168" s="25" t="s">
        <v>195</v>
      </c>
      <c r="AT168" s="25" t="s">
        <v>135</v>
      </c>
      <c r="AU168" s="25" t="s">
        <v>82</v>
      </c>
      <c r="AY168" s="25" t="s">
        <v>132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80</v>
      </c>
      <c r="BK168" s="213">
        <f>ROUND(I168*H168,2)</f>
        <v>0</v>
      </c>
      <c r="BL168" s="25" t="s">
        <v>195</v>
      </c>
      <c r="BM168" s="25" t="s">
        <v>749</v>
      </c>
    </row>
    <row r="169" s="11" customFormat="1">
      <c r="B169" s="219"/>
      <c r="D169" s="220" t="s">
        <v>197</v>
      </c>
      <c r="E169" s="221" t="s">
        <v>5</v>
      </c>
      <c r="F169" s="222" t="s">
        <v>667</v>
      </c>
      <c r="H169" s="221" t="s">
        <v>5</v>
      </c>
      <c r="I169" s="223"/>
      <c r="L169" s="219"/>
      <c r="M169" s="224"/>
      <c r="N169" s="225"/>
      <c r="O169" s="225"/>
      <c r="P169" s="225"/>
      <c r="Q169" s="225"/>
      <c r="R169" s="225"/>
      <c r="S169" s="225"/>
      <c r="T169" s="226"/>
      <c r="AT169" s="221" t="s">
        <v>197</v>
      </c>
      <c r="AU169" s="221" t="s">
        <v>82</v>
      </c>
      <c r="AV169" s="11" t="s">
        <v>80</v>
      </c>
      <c r="AW169" s="11" t="s">
        <v>35</v>
      </c>
      <c r="AX169" s="11" t="s">
        <v>72</v>
      </c>
      <c r="AY169" s="221" t="s">
        <v>132</v>
      </c>
    </row>
    <row r="170" s="12" customFormat="1">
      <c r="B170" s="227"/>
      <c r="D170" s="220" t="s">
        <v>197</v>
      </c>
      <c r="E170" s="228" t="s">
        <v>5</v>
      </c>
      <c r="F170" s="229" t="s">
        <v>668</v>
      </c>
      <c r="H170" s="230">
        <v>27.600000000000001</v>
      </c>
      <c r="I170" s="231"/>
      <c r="L170" s="227"/>
      <c r="M170" s="232"/>
      <c r="N170" s="233"/>
      <c r="O170" s="233"/>
      <c r="P170" s="233"/>
      <c r="Q170" s="233"/>
      <c r="R170" s="233"/>
      <c r="S170" s="233"/>
      <c r="T170" s="234"/>
      <c r="AT170" s="228" t="s">
        <v>197</v>
      </c>
      <c r="AU170" s="228" t="s">
        <v>82</v>
      </c>
      <c r="AV170" s="12" t="s">
        <v>82</v>
      </c>
      <c r="AW170" s="12" t="s">
        <v>35</v>
      </c>
      <c r="AX170" s="12" t="s">
        <v>72</v>
      </c>
      <c r="AY170" s="228" t="s">
        <v>132</v>
      </c>
    </row>
    <row r="171" s="12" customFormat="1">
      <c r="B171" s="227"/>
      <c r="D171" s="220" t="s">
        <v>197</v>
      </c>
      <c r="E171" s="228" t="s">
        <v>5</v>
      </c>
      <c r="F171" s="229" t="s">
        <v>669</v>
      </c>
      <c r="H171" s="230">
        <v>30</v>
      </c>
      <c r="I171" s="231"/>
      <c r="L171" s="227"/>
      <c r="M171" s="232"/>
      <c r="N171" s="233"/>
      <c r="O171" s="233"/>
      <c r="P171" s="233"/>
      <c r="Q171" s="233"/>
      <c r="R171" s="233"/>
      <c r="S171" s="233"/>
      <c r="T171" s="234"/>
      <c r="AT171" s="228" t="s">
        <v>197</v>
      </c>
      <c r="AU171" s="228" t="s">
        <v>82</v>
      </c>
      <c r="AV171" s="12" t="s">
        <v>82</v>
      </c>
      <c r="AW171" s="12" t="s">
        <v>35</v>
      </c>
      <c r="AX171" s="12" t="s">
        <v>72</v>
      </c>
      <c r="AY171" s="228" t="s">
        <v>132</v>
      </c>
    </row>
    <row r="172" s="11" customFormat="1">
      <c r="B172" s="219"/>
      <c r="D172" s="220" t="s">
        <v>197</v>
      </c>
      <c r="E172" s="221" t="s">
        <v>5</v>
      </c>
      <c r="F172" s="222" t="s">
        <v>670</v>
      </c>
      <c r="H172" s="221" t="s">
        <v>5</v>
      </c>
      <c r="I172" s="223"/>
      <c r="L172" s="219"/>
      <c r="M172" s="224"/>
      <c r="N172" s="225"/>
      <c r="O172" s="225"/>
      <c r="P172" s="225"/>
      <c r="Q172" s="225"/>
      <c r="R172" s="225"/>
      <c r="S172" s="225"/>
      <c r="T172" s="226"/>
      <c r="AT172" s="221" t="s">
        <v>197</v>
      </c>
      <c r="AU172" s="221" t="s">
        <v>82</v>
      </c>
      <c r="AV172" s="11" t="s">
        <v>80</v>
      </c>
      <c r="AW172" s="11" t="s">
        <v>35</v>
      </c>
      <c r="AX172" s="11" t="s">
        <v>72</v>
      </c>
      <c r="AY172" s="221" t="s">
        <v>132</v>
      </c>
    </row>
    <row r="173" s="12" customFormat="1">
      <c r="B173" s="227"/>
      <c r="D173" s="220" t="s">
        <v>197</v>
      </c>
      <c r="E173" s="228" t="s">
        <v>5</v>
      </c>
      <c r="F173" s="229" t="s">
        <v>671</v>
      </c>
      <c r="H173" s="230">
        <v>2.25</v>
      </c>
      <c r="I173" s="231"/>
      <c r="L173" s="227"/>
      <c r="M173" s="232"/>
      <c r="N173" s="233"/>
      <c r="O173" s="233"/>
      <c r="P173" s="233"/>
      <c r="Q173" s="233"/>
      <c r="R173" s="233"/>
      <c r="S173" s="233"/>
      <c r="T173" s="234"/>
      <c r="AT173" s="228" t="s">
        <v>197</v>
      </c>
      <c r="AU173" s="228" t="s">
        <v>82</v>
      </c>
      <c r="AV173" s="12" t="s">
        <v>82</v>
      </c>
      <c r="AW173" s="12" t="s">
        <v>35</v>
      </c>
      <c r="AX173" s="12" t="s">
        <v>72</v>
      </c>
      <c r="AY173" s="228" t="s">
        <v>132</v>
      </c>
    </row>
    <row r="174" s="13" customFormat="1">
      <c r="B174" s="235"/>
      <c r="D174" s="220" t="s">
        <v>197</v>
      </c>
      <c r="E174" s="236" t="s">
        <v>167</v>
      </c>
      <c r="F174" s="237" t="s">
        <v>209</v>
      </c>
      <c r="H174" s="238">
        <v>59.850000000000001</v>
      </c>
      <c r="I174" s="239"/>
      <c r="L174" s="235"/>
      <c r="M174" s="240"/>
      <c r="N174" s="241"/>
      <c r="O174" s="241"/>
      <c r="P174" s="241"/>
      <c r="Q174" s="241"/>
      <c r="R174" s="241"/>
      <c r="S174" s="241"/>
      <c r="T174" s="242"/>
      <c r="AT174" s="236" t="s">
        <v>197</v>
      </c>
      <c r="AU174" s="236" t="s">
        <v>82</v>
      </c>
      <c r="AV174" s="13" t="s">
        <v>195</v>
      </c>
      <c r="AW174" s="13" t="s">
        <v>35</v>
      </c>
      <c r="AX174" s="13" t="s">
        <v>80</v>
      </c>
      <c r="AY174" s="236" t="s">
        <v>132</v>
      </c>
    </row>
    <row r="175" s="1" customFormat="1" ht="16.5" customHeight="1">
      <c r="B175" s="201"/>
      <c r="C175" s="202" t="s">
        <v>369</v>
      </c>
      <c r="D175" s="202" t="s">
        <v>135</v>
      </c>
      <c r="E175" s="203" t="s">
        <v>750</v>
      </c>
      <c r="F175" s="204" t="s">
        <v>751</v>
      </c>
      <c r="G175" s="205" t="s">
        <v>194</v>
      </c>
      <c r="H175" s="206">
        <v>669</v>
      </c>
      <c r="I175" s="207"/>
      <c r="J175" s="208">
        <f>ROUND(I175*H175,2)</f>
        <v>0</v>
      </c>
      <c r="K175" s="204" t="s">
        <v>139</v>
      </c>
      <c r="L175" s="47"/>
      <c r="M175" s="209" t="s">
        <v>5</v>
      </c>
      <c r="N175" s="210" t="s">
        <v>43</v>
      </c>
      <c r="O175" s="48"/>
      <c r="P175" s="211">
        <f>O175*H175</f>
        <v>0</v>
      </c>
      <c r="Q175" s="211">
        <v>0.0056100000000000004</v>
      </c>
      <c r="R175" s="211">
        <f>Q175*H175</f>
        <v>3.7530900000000003</v>
      </c>
      <c r="S175" s="211">
        <v>0</v>
      </c>
      <c r="T175" s="212">
        <f>S175*H175</f>
        <v>0</v>
      </c>
      <c r="AR175" s="25" t="s">
        <v>195</v>
      </c>
      <c r="AT175" s="25" t="s">
        <v>135</v>
      </c>
      <c r="AU175" s="25" t="s">
        <v>82</v>
      </c>
      <c r="AY175" s="25" t="s">
        <v>132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80</v>
      </c>
      <c r="BK175" s="213">
        <f>ROUND(I175*H175,2)</f>
        <v>0</v>
      </c>
      <c r="BL175" s="25" t="s">
        <v>195</v>
      </c>
      <c r="BM175" s="25" t="s">
        <v>752</v>
      </c>
    </row>
    <row r="176" s="12" customFormat="1">
      <c r="B176" s="227"/>
      <c r="D176" s="220" t="s">
        <v>197</v>
      </c>
      <c r="E176" s="228" t="s">
        <v>5</v>
      </c>
      <c r="F176" s="229" t="s">
        <v>652</v>
      </c>
      <c r="H176" s="230">
        <v>669</v>
      </c>
      <c r="I176" s="231"/>
      <c r="L176" s="227"/>
      <c r="M176" s="232"/>
      <c r="N176" s="233"/>
      <c r="O176" s="233"/>
      <c r="P176" s="233"/>
      <c r="Q176" s="233"/>
      <c r="R176" s="233"/>
      <c r="S176" s="233"/>
      <c r="T176" s="234"/>
      <c r="AT176" s="228" t="s">
        <v>197</v>
      </c>
      <c r="AU176" s="228" t="s">
        <v>82</v>
      </c>
      <c r="AV176" s="12" t="s">
        <v>82</v>
      </c>
      <c r="AW176" s="12" t="s">
        <v>35</v>
      </c>
      <c r="AX176" s="12" t="s">
        <v>80</v>
      </c>
      <c r="AY176" s="228" t="s">
        <v>132</v>
      </c>
    </row>
    <row r="177" s="1" customFormat="1" ht="16.5" customHeight="1">
      <c r="B177" s="201"/>
      <c r="C177" s="202" t="s">
        <v>379</v>
      </c>
      <c r="D177" s="202" t="s">
        <v>135</v>
      </c>
      <c r="E177" s="203" t="s">
        <v>753</v>
      </c>
      <c r="F177" s="204" t="s">
        <v>754</v>
      </c>
      <c r="G177" s="205" t="s">
        <v>194</v>
      </c>
      <c r="H177" s="206">
        <v>1338</v>
      </c>
      <c r="I177" s="207"/>
      <c r="J177" s="208">
        <f>ROUND(I177*H177,2)</f>
        <v>0</v>
      </c>
      <c r="K177" s="204" t="s">
        <v>139</v>
      </c>
      <c r="L177" s="47"/>
      <c r="M177" s="209" t="s">
        <v>5</v>
      </c>
      <c r="N177" s="210" t="s">
        <v>43</v>
      </c>
      <c r="O177" s="48"/>
      <c r="P177" s="211">
        <f>O177*H177</f>
        <v>0</v>
      </c>
      <c r="Q177" s="211">
        <v>0.00060999999999999997</v>
      </c>
      <c r="R177" s="211">
        <f>Q177*H177</f>
        <v>0.81618000000000002</v>
      </c>
      <c r="S177" s="211">
        <v>0</v>
      </c>
      <c r="T177" s="212">
        <f>S177*H177</f>
        <v>0</v>
      </c>
      <c r="AR177" s="25" t="s">
        <v>195</v>
      </c>
      <c r="AT177" s="25" t="s">
        <v>135</v>
      </c>
      <c r="AU177" s="25" t="s">
        <v>82</v>
      </c>
      <c r="AY177" s="25" t="s">
        <v>132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80</v>
      </c>
      <c r="BK177" s="213">
        <f>ROUND(I177*H177,2)</f>
        <v>0</v>
      </c>
      <c r="BL177" s="25" t="s">
        <v>195</v>
      </c>
      <c r="BM177" s="25" t="s">
        <v>755</v>
      </c>
    </row>
    <row r="178" s="12" customFormat="1">
      <c r="B178" s="227"/>
      <c r="D178" s="220" t="s">
        <v>197</v>
      </c>
      <c r="E178" s="228" t="s">
        <v>5</v>
      </c>
      <c r="F178" s="229" t="s">
        <v>756</v>
      </c>
      <c r="H178" s="230">
        <v>1338</v>
      </c>
      <c r="I178" s="231"/>
      <c r="L178" s="227"/>
      <c r="M178" s="232"/>
      <c r="N178" s="233"/>
      <c r="O178" s="233"/>
      <c r="P178" s="233"/>
      <c r="Q178" s="233"/>
      <c r="R178" s="233"/>
      <c r="S178" s="233"/>
      <c r="T178" s="234"/>
      <c r="AT178" s="228" t="s">
        <v>197</v>
      </c>
      <c r="AU178" s="228" t="s">
        <v>82</v>
      </c>
      <c r="AV178" s="12" t="s">
        <v>82</v>
      </c>
      <c r="AW178" s="12" t="s">
        <v>35</v>
      </c>
      <c r="AX178" s="12" t="s">
        <v>80</v>
      </c>
      <c r="AY178" s="228" t="s">
        <v>132</v>
      </c>
    </row>
    <row r="179" s="1" customFormat="1" ht="16.5" customHeight="1">
      <c r="B179" s="201"/>
      <c r="C179" s="202" t="s">
        <v>383</v>
      </c>
      <c r="D179" s="202" t="s">
        <v>135</v>
      </c>
      <c r="E179" s="203" t="s">
        <v>757</v>
      </c>
      <c r="F179" s="204" t="s">
        <v>758</v>
      </c>
      <c r="G179" s="205" t="s">
        <v>194</v>
      </c>
      <c r="H179" s="206">
        <v>669</v>
      </c>
      <c r="I179" s="207"/>
      <c r="J179" s="208">
        <f>ROUND(I179*H179,2)</f>
        <v>0</v>
      </c>
      <c r="K179" s="204" t="s">
        <v>139</v>
      </c>
      <c r="L179" s="47"/>
      <c r="M179" s="209" t="s">
        <v>5</v>
      </c>
      <c r="N179" s="210" t="s">
        <v>43</v>
      </c>
      <c r="O179" s="48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AR179" s="25" t="s">
        <v>195</v>
      </c>
      <c r="AT179" s="25" t="s">
        <v>135</v>
      </c>
      <c r="AU179" s="25" t="s">
        <v>82</v>
      </c>
      <c r="AY179" s="25" t="s">
        <v>132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80</v>
      </c>
      <c r="BK179" s="213">
        <f>ROUND(I179*H179,2)</f>
        <v>0</v>
      </c>
      <c r="BL179" s="25" t="s">
        <v>195</v>
      </c>
      <c r="BM179" s="25" t="s">
        <v>759</v>
      </c>
    </row>
    <row r="180" s="12" customFormat="1">
      <c r="B180" s="227"/>
      <c r="D180" s="220" t="s">
        <v>197</v>
      </c>
      <c r="E180" s="228" t="s">
        <v>5</v>
      </c>
      <c r="F180" s="229" t="s">
        <v>760</v>
      </c>
      <c r="H180" s="230">
        <v>657</v>
      </c>
      <c r="I180" s="231"/>
      <c r="L180" s="227"/>
      <c r="M180" s="232"/>
      <c r="N180" s="233"/>
      <c r="O180" s="233"/>
      <c r="P180" s="233"/>
      <c r="Q180" s="233"/>
      <c r="R180" s="233"/>
      <c r="S180" s="233"/>
      <c r="T180" s="234"/>
      <c r="AT180" s="228" t="s">
        <v>197</v>
      </c>
      <c r="AU180" s="228" t="s">
        <v>82</v>
      </c>
      <c r="AV180" s="12" t="s">
        <v>82</v>
      </c>
      <c r="AW180" s="12" t="s">
        <v>35</v>
      </c>
      <c r="AX180" s="12" t="s">
        <v>72</v>
      </c>
      <c r="AY180" s="228" t="s">
        <v>132</v>
      </c>
    </row>
    <row r="181" s="12" customFormat="1">
      <c r="B181" s="227"/>
      <c r="D181" s="220" t="s">
        <v>197</v>
      </c>
      <c r="E181" s="228" t="s">
        <v>5</v>
      </c>
      <c r="F181" s="229" t="s">
        <v>761</v>
      </c>
      <c r="H181" s="230">
        <v>12</v>
      </c>
      <c r="I181" s="231"/>
      <c r="L181" s="227"/>
      <c r="M181" s="232"/>
      <c r="N181" s="233"/>
      <c r="O181" s="233"/>
      <c r="P181" s="233"/>
      <c r="Q181" s="233"/>
      <c r="R181" s="233"/>
      <c r="S181" s="233"/>
      <c r="T181" s="234"/>
      <c r="AT181" s="228" t="s">
        <v>197</v>
      </c>
      <c r="AU181" s="228" t="s">
        <v>82</v>
      </c>
      <c r="AV181" s="12" t="s">
        <v>82</v>
      </c>
      <c r="AW181" s="12" t="s">
        <v>35</v>
      </c>
      <c r="AX181" s="12" t="s">
        <v>72</v>
      </c>
      <c r="AY181" s="228" t="s">
        <v>132</v>
      </c>
    </row>
    <row r="182" s="13" customFormat="1">
      <c r="B182" s="235"/>
      <c r="D182" s="220" t="s">
        <v>197</v>
      </c>
      <c r="E182" s="236" t="s">
        <v>652</v>
      </c>
      <c r="F182" s="237" t="s">
        <v>209</v>
      </c>
      <c r="H182" s="238">
        <v>669</v>
      </c>
      <c r="I182" s="239"/>
      <c r="L182" s="235"/>
      <c r="M182" s="240"/>
      <c r="N182" s="241"/>
      <c r="O182" s="241"/>
      <c r="P182" s="241"/>
      <c r="Q182" s="241"/>
      <c r="R182" s="241"/>
      <c r="S182" s="241"/>
      <c r="T182" s="242"/>
      <c r="AT182" s="236" t="s">
        <v>197</v>
      </c>
      <c r="AU182" s="236" t="s">
        <v>82</v>
      </c>
      <c r="AV182" s="13" t="s">
        <v>195</v>
      </c>
      <c r="AW182" s="13" t="s">
        <v>35</v>
      </c>
      <c r="AX182" s="13" t="s">
        <v>80</v>
      </c>
      <c r="AY182" s="236" t="s">
        <v>132</v>
      </c>
    </row>
    <row r="183" s="1" customFormat="1" ht="25.5" customHeight="1">
      <c r="B183" s="201"/>
      <c r="C183" s="202" t="s">
        <v>387</v>
      </c>
      <c r="D183" s="202" t="s">
        <v>135</v>
      </c>
      <c r="E183" s="203" t="s">
        <v>762</v>
      </c>
      <c r="F183" s="204" t="s">
        <v>763</v>
      </c>
      <c r="G183" s="205" t="s">
        <v>194</v>
      </c>
      <c r="H183" s="206">
        <v>669</v>
      </c>
      <c r="I183" s="207"/>
      <c r="J183" s="208">
        <f>ROUND(I183*H183,2)</f>
        <v>0</v>
      </c>
      <c r="K183" s="204" t="s">
        <v>139</v>
      </c>
      <c r="L183" s="47"/>
      <c r="M183" s="209" t="s">
        <v>5</v>
      </c>
      <c r="N183" s="210" t="s">
        <v>43</v>
      </c>
      <c r="O183" s="48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AR183" s="25" t="s">
        <v>195</v>
      </c>
      <c r="AT183" s="25" t="s">
        <v>135</v>
      </c>
      <c r="AU183" s="25" t="s">
        <v>82</v>
      </c>
      <c r="AY183" s="25" t="s">
        <v>132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5" t="s">
        <v>80</v>
      </c>
      <c r="BK183" s="213">
        <f>ROUND(I183*H183,2)</f>
        <v>0</v>
      </c>
      <c r="BL183" s="25" t="s">
        <v>195</v>
      </c>
      <c r="BM183" s="25" t="s">
        <v>764</v>
      </c>
    </row>
    <row r="184" s="12" customFormat="1">
      <c r="B184" s="227"/>
      <c r="D184" s="220" t="s">
        <v>197</v>
      </c>
      <c r="E184" s="228" t="s">
        <v>5</v>
      </c>
      <c r="F184" s="229" t="s">
        <v>652</v>
      </c>
      <c r="H184" s="230">
        <v>669</v>
      </c>
      <c r="I184" s="231"/>
      <c r="L184" s="227"/>
      <c r="M184" s="232"/>
      <c r="N184" s="233"/>
      <c r="O184" s="233"/>
      <c r="P184" s="233"/>
      <c r="Q184" s="233"/>
      <c r="R184" s="233"/>
      <c r="S184" s="233"/>
      <c r="T184" s="234"/>
      <c r="AT184" s="228" t="s">
        <v>197</v>
      </c>
      <c r="AU184" s="228" t="s">
        <v>82</v>
      </c>
      <c r="AV184" s="12" t="s">
        <v>82</v>
      </c>
      <c r="AW184" s="12" t="s">
        <v>35</v>
      </c>
      <c r="AX184" s="12" t="s">
        <v>80</v>
      </c>
      <c r="AY184" s="228" t="s">
        <v>132</v>
      </c>
    </row>
    <row r="185" s="10" customFormat="1" ht="29.88" customHeight="1">
      <c r="B185" s="188"/>
      <c r="D185" s="189" t="s">
        <v>71</v>
      </c>
      <c r="E185" s="199" t="s">
        <v>247</v>
      </c>
      <c r="F185" s="199" t="s">
        <v>406</v>
      </c>
      <c r="I185" s="191"/>
      <c r="J185" s="200">
        <f>BK185</f>
        <v>0</v>
      </c>
      <c r="L185" s="188"/>
      <c r="M185" s="193"/>
      <c r="N185" s="194"/>
      <c r="O185" s="194"/>
      <c r="P185" s="195">
        <f>SUM(P186:P196)</f>
        <v>0</v>
      </c>
      <c r="Q185" s="194"/>
      <c r="R185" s="195">
        <f>SUM(R186:R196)</f>
        <v>6.6260539999999999</v>
      </c>
      <c r="S185" s="194"/>
      <c r="T185" s="196">
        <f>SUM(T186:T196)</f>
        <v>0</v>
      </c>
      <c r="AR185" s="189" t="s">
        <v>80</v>
      </c>
      <c r="AT185" s="197" t="s">
        <v>71</v>
      </c>
      <c r="AU185" s="197" t="s">
        <v>80</v>
      </c>
      <c r="AY185" s="189" t="s">
        <v>132</v>
      </c>
      <c r="BK185" s="198">
        <f>SUM(BK186:BK196)</f>
        <v>0</v>
      </c>
    </row>
    <row r="186" s="1" customFormat="1" ht="16.5" customHeight="1">
      <c r="B186" s="201"/>
      <c r="C186" s="202" t="s">
        <v>392</v>
      </c>
      <c r="D186" s="202" t="s">
        <v>135</v>
      </c>
      <c r="E186" s="203" t="s">
        <v>765</v>
      </c>
      <c r="F186" s="204" t="s">
        <v>766</v>
      </c>
      <c r="G186" s="205" t="s">
        <v>410</v>
      </c>
      <c r="H186" s="206">
        <v>45</v>
      </c>
      <c r="I186" s="207"/>
      <c r="J186" s="208">
        <f>ROUND(I186*H186,2)</f>
        <v>0</v>
      </c>
      <c r="K186" s="204" t="s">
        <v>139</v>
      </c>
      <c r="L186" s="47"/>
      <c r="M186" s="209" t="s">
        <v>5</v>
      </c>
      <c r="N186" s="210" t="s">
        <v>43</v>
      </c>
      <c r="O186" s="48"/>
      <c r="P186" s="211">
        <f>O186*H186</f>
        <v>0</v>
      </c>
      <c r="Q186" s="211">
        <v>0.0033</v>
      </c>
      <c r="R186" s="211">
        <f>Q186*H186</f>
        <v>0.14849999999999999</v>
      </c>
      <c r="S186" s="211">
        <v>0</v>
      </c>
      <c r="T186" s="212">
        <f>S186*H186</f>
        <v>0</v>
      </c>
      <c r="AR186" s="25" t="s">
        <v>195</v>
      </c>
      <c r="AT186" s="25" t="s">
        <v>135</v>
      </c>
      <c r="AU186" s="25" t="s">
        <v>82</v>
      </c>
      <c r="AY186" s="25" t="s">
        <v>132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5" t="s">
        <v>80</v>
      </c>
      <c r="BK186" s="213">
        <f>ROUND(I186*H186,2)</f>
        <v>0</v>
      </c>
      <c r="BL186" s="25" t="s">
        <v>195</v>
      </c>
      <c r="BM186" s="25" t="s">
        <v>767</v>
      </c>
    </row>
    <row r="187" s="12" customFormat="1">
      <c r="B187" s="227"/>
      <c r="D187" s="220" t="s">
        <v>197</v>
      </c>
      <c r="E187" s="228" t="s">
        <v>5</v>
      </c>
      <c r="F187" s="229" t="s">
        <v>768</v>
      </c>
      <c r="H187" s="230">
        <v>45</v>
      </c>
      <c r="I187" s="231"/>
      <c r="L187" s="227"/>
      <c r="M187" s="232"/>
      <c r="N187" s="233"/>
      <c r="O187" s="233"/>
      <c r="P187" s="233"/>
      <c r="Q187" s="233"/>
      <c r="R187" s="233"/>
      <c r="S187" s="233"/>
      <c r="T187" s="234"/>
      <c r="AT187" s="228" t="s">
        <v>197</v>
      </c>
      <c r="AU187" s="228" t="s">
        <v>82</v>
      </c>
      <c r="AV187" s="12" t="s">
        <v>82</v>
      </c>
      <c r="AW187" s="12" t="s">
        <v>35</v>
      </c>
      <c r="AX187" s="12" t="s">
        <v>80</v>
      </c>
      <c r="AY187" s="228" t="s">
        <v>132</v>
      </c>
    </row>
    <row r="188" s="1" customFormat="1" ht="16.5" customHeight="1">
      <c r="B188" s="201"/>
      <c r="C188" s="202" t="s">
        <v>407</v>
      </c>
      <c r="D188" s="202" t="s">
        <v>135</v>
      </c>
      <c r="E188" s="203" t="s">
        <v>769</v>
      </c>
      <c r="F188" s="204" t="s">
        <v>770</v>
      </c>
      <c r="G188" s="205" t="s">
        <v>410</v>
      </c>
      <c r="H188" s="206">
        <v>27.699999999999999</v>
      </c>
      <c r="I188" s="207"/>
      <c r="J188" s="208">
        <f>ROUND(I188*H188,2)</f>
        <v>0</v>
      </c>
      <c r="K188" s="204" t="s">
        <v>139</v>
      </c>
      <c r="L188" s="47"/>
      <c r="M188" s="209" t="s">
        <v>5</v>
      </c>
      <c r="N188" s="210" t="s">
        <v>43</v>
      </c>
      <c r="O188" s="48"/>
      <c r="P188" s="211">
        <f>O188*H188</f>
        <v>0</v>
      </c>
      <c r="Q188" s="211">
        <v>0.0048199999999999996</v>
      </c>
      <c r="R188" s="211">
        <f>Q188*H188</f>
        <v>0.13351399999999999</v>
      </c>
      <c r="S188" s="211">
        <v>0</v>
      </c>
      <c r="T188" s="212">
        <f>S188*H188</f>
        <v>0</v>
      </c>
      <c r="AR188" s="25" t="s">
        <v>195</v>
      </c>
      <c r="AT188" s="25" t="s">
        <v>135</v>
      </c>
      <c r="AU188" s="25" t="s">
        <v>82</v>
      </c>
      <c r="AY188" s="25" t="s">
        <v>132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80</v>
      </c>
      <c r="BK188" s="213">
        <f>ROUND(I188*H188,2)</f>
        <v>0</v>
      </c>
      <c r="BL188" s="25" t="s">
        <v>195</v>
      </c>
      <c r="BM188" s="25" t="s">
        <v>771</v>
      </c>
    </row>
    <row r="189" s="1" customFormat="1" ht="16.5" customHeight="1">
      <c r="B189" s="201"/>
      <c r="C189" s="202" t="s">
        <v>412</v>
      </c>
      <c r="D189" s="202" t="s">
        <v>135</v>
      </c>
      <c r="E189" s="203" t="s">
        <v>427</v>
      </c>
      <c r="F189" s="204" t="s">
        <v>772</v>
      </c>
      <c r="G189" s="205" t="s">
        <v>589</v>
      </c>
      <c r="H189" s="206">
        <v>2</v>
      </c>
      <c r="I189" s="207"/>
      <c r="J189" s="208">
        <f>ROUND(I189*H189,2)</f>
        <v>0</v>
      </c>
      <c r="K189" s="204" t="s">
        <v>5</v>
      </c>
      <c r="L189" s="47"/>
      <c r="M189" s="209" t="s">
        <v>5</v>
      </c>
      <c r="N189" s="210" t="s">
        <v>43</v>
      </c>
      <c r="O189" s="48"/>
      <c r="P189" s="211">
        <f>O189*H189</f>
        <v>0</v>
      </c>
      <c r="Q189" s="211">
        <v>2</v>
      </c>
      <c r="R189" s="211">
        <f>Q189*H189</f>
        <v>4</v>
      </c>
      <c r="S189" s="211">
        <v>0</v>
      </c>
      <c r="T189" s="212">
        <f>S189*H189</f>
        <v>0</v>
      </c>
      <c r="AR189" s="25" t="s">
        <v>195</v>
      </c>
      <c r="AT189" s="25" t="s">
        <v>135</v>
      </c>
      <c r="AU189" s="25" t="s">
        <v>82</v>
      </c>
      <c r="AY189" s="25" t="s">
        <v>132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25" t="s">
        <v>80</v>
      </c>
      <c r="BK189" s="213">
        <f>ROUND(I189*H189,2)</f>
        <v>0</v>
      </c>
      <c r="BL189" s="25" t="s">
        <v>195</v>
      </c>
      <c r="BM189" s="25" t="s">
        <v>773</v>
      </c>
    </row>
    <row r="190" s="1" customFormat="1">
      <c r="B190" s="47"/>
      <c r="D190" s="220" t="s">
        <v>469</v>
      </c>
      <c r="F190" s="261" t="s">
        <v>774</v>
      </c>
      <c r="I190" s="262"/>
      <c r="L190" s="47"/>
      <c r="M190" s="263"/>
      <c r="N190" s="48"/>
      <c r="O190" s="48"/>
      <c r="P190" s="48"/>
      <c r="Q190" s="48"/>
      <c r="R190" s="48"/>
      <c r="S190" s="48"/>
      <c r="T190" s="86"/>
      <c r="AT190" s="25" t="s">
        <v>469</v>
      </c>
      <c r="AU190" s="25" t="s">
        <v>82</v>
      </c>
    </row>
    <row r="191" s="1" customFormat="1" ht="16.5" customHeight="1">
      <c r="B191" s="201"/>
      <c r="C191" s="202" t="s">
        <v>418</v>
      </c>
      <c r="D191" s="202" t="s">
        <v>135</v>
      </c>
      <c r="E191" s="203" t="s">
        <v>775</v>
      </c>
      <c r="F191" s="204" t="s">
        <v>776</v>
      </c>
      <c r="G191" s="205" t="s">
        <v>589</v>
      </c>
      <c r="H191" s="206">
        <v>1</v>
      </c>
      <c r="I191" s="207"/>
      <c r="J191" s="208">
        <f>ROUND(I191*H191,2)</f>
        <v>0</v>
      </c>
      <c r="K191" s="204" t="s">
        <v>5</v>
      </c>
      <c r="L191" s="47"/>
      <c r="M191" s="209" t="s">
        <v>5</v>
      </c>
      <c r="N191" s="210" t="s">
        <v>43</v>
      </c>
      <c r="O191" s="48"/>
      <c r="P191" s="211">
        <f>O191*H191</f>
        <v>0</v>
      </c>
      <c r="Q191" s="211">
        <v>2</v>
      </c>
      <c r="R191" s="211">
        <f>Q191*H191</f>
        <v>2</v>
      </c>
      <c r="S191" s="211">
        <v>0</v>
      </c>
      <c r="T191" s="212">
        <f>S191*H191</f>
        <v>0</v>
      </c>
      <c r="AR191" s="25" t="s">
        <v>195</v>
      </c>
      <c r="AT191" s="25" t="s">
        <v>135</v>
      </c>
      <c r="AU191" s="25" t="s">
        <v>82</v>
      </c>
      <c r="AY191" s="25" t="s">
        <v>132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80</v>
      </c>
      <c r="BK191" s="213">
        <f>ROUND(I191*H191,2)</f>
        <v>0</v>
      </c>
      <c r="BL191" s="25" t="s">
        <v>195</v>
      </c>
      <c r="BM191" s="25" t="s">
        <v>777</v>
      </c>
    </row>
    <row r="192" s="1" customFormat="1" ht="16.5" customHeight="1">
      <c r="B192" s="201"/>
      <c r="C192" s="202" t="s">
        <v>422</v>
      </c>
      <c r="D192" s="202" t="s">
        <v>135</v>
      </c>
      <c r="E192" s="203" t="s">
        <v>778</v>
      </c>
      <c r="F192" s="204" t="s">
        <v>779</v>
      </c>
      <c r="G192" s="205" t="s">
        <v>589</v>
      </c>
      <c r="H192" s="206">
        <v>1</v>
      </c>
      <c r="I192" s="207"/>
      <c r="J192" s="208">
        <f>ROUND(I192*H192,2)</f>
        <v>0</v>
      </c>
      <c r="K192" s="204" t="s">
        <v>5</v>
      </c>
      <c r="L192" s="47"/>
      <c r="M192" s="209" t="s">
        <v>5</v>
      </c>
      <c r="N192" s="210" t="s">
        <v>43</v>
      </c>
      <c r="O192" s="48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AR192" s="25" t="s">
        <v>195</v>
      </c>
      <c r="AT192" s="25" t="s">
        <v>135</v>
      </c>
      <c r="AU192" s="25" t="s">
        <v>82</v>
      </c>
      <c r="AY192" s="25" t="s">
        <v>132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5" t="s">
        <v>80</v>
      </c>
      <c r="BK192" s="213">
        <f>ROUND(I192*H192,2)</f>
        <v>0</v>
      </c>
      <c r="BL192" s="25" t="s">
        <v>195</v>
      </c>
      <c r="BM192" s="25" t="s">
        <v>780</v>
      </c>
    </row>
    <row r="193" s="1" customFormat="1" ht="25.5" customHeight="1">
      <c r="B193" s="201"/>
      <c r="C193" s="202" t="s">
        <v>426</v>
      </c>
      <c r="D193" s="202" t="s">
        <v>135</v>
      </c>
      <c r="E193" s="203" t="s">
        <v>781</v>
      </c>
      <c r="F193" s="204" t="s">
        <v>782</v>
      </c>
      <c r="G193" s="205" t="s">
        <v>537</v>
      </c>
      <c r="H193" s="206">
        <v>2</v>
      </c>
      <c r="I193" s="207"/>
      <c r="J193" s="208">
        <f>ROUND(I193*H193,2)</f>
        <v>0</v>
      </c>
      <c r="K193" s="204" t="s">
        <v>139</v>
      </c>
      <c r="L193" s="47"/>
      <c r="M193" s="209" t="s">
        <v>5</v>
      </c>
      <c r="N193" s="210" t="s">
        <v>43</v>
      </c>
      <c r="O193" s="48"/>
      <c r="P193" s="211">
        <f>O193*H193</f>
        <v>0</v>
      </c>
      <c r="Q193" s="211">
        <v>0.0070200000000000002</v>
      </c>
      <c r="R193" s="211">
        <f>Q193*H193</f>
        <v>0.01404</v>
      </c>
      <c r="S193" s="211">
        <v>0</v>
      </c>
      <c r="T193" s="212">
        <f>S193*H193</f>
        <v>0</v>
      </c>
      <c r="AR193" s="25" t="s">
        <v>195</v>
      </c>
      <c r="AT193" s="25" t="s">
        <v>135</v>
      </c>
      <c r="AU193" s="25" t="s">
        <v>82</v>
      </c>
      <c r="AY193" s="25" t="s">
        <v>132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80</v>
      </c>
      <c r="BK193" s="213">
        <f>ROUND(I193*H193,2)</f>
        <v>0</v>
      </c>
      <c r="BL193" s="25" t="s">
        <v>195</v>
      </c>
      <c r="BM193" s="25" t="s">
        <v>783</v>
      </c>
    </row>
    <row r="194" s="1" customFormat="1" ht="16.5" customHeight="1">
      <c r="B194" s="201"/>
      <c r="C194" s="251" t="s">
        <v>431</v>
      </c>
      <c r="D194" s="251" t="s">
        <v>413</v>
      </c>
      <c r="E194" s="252" t="s">
        <v>784</v>
      </c>
      <c r="F194" s="253" t="s">
        <v>785</v>
      </c>
      <c r="G194" s="254" t="s">
        <v>537</v>
      </c>
      <c r="H194" s="255">
        <v>2</v>
      </c>
      <c r="I194" s="256"/>
      <c r="J194" s="257">
        <f>ROUND(I194*H194,2)</f>
        <v>0</v>
      </c>
      <c r="K194" s="253" t="s">
        <v>5</v>
      </c>
      <c r="L194" s="258"/>
      <c r="M194" s="259" t="s">
        <v>5</v>
      </c>
      <c r="N194" s="260" t="s">
        <v>43</v>
      </c>
      <c r="O194" s="48"/>
      <c r="P194" s="211">
        <f>O194*H194</f>
        <v>0</v>
      </c>
      <c r="Q194" s="211">
        <v>0.16500000000000001</v>
      </c>
      <c r="R194" s="211">
        <f>Q194*H194</f>
        <v>0.33000000000000002</v>
      </c>
      <c r="S194" s="211">
        <v>0</v>
      </c>
      <c r="T194" s="212">
        <f>S194*H194</f>
        <v>0</v>
      </c>
      <c r="AR194" s="25" t="s">
        <v>247</v>
      </c>
      <c r="AT194" s="25" t="s">
        <v>413</v>
      </c>
      <c r="AU194" s="25" t="s">
        <v>82</v>
      </c>
      <c r="AY194" s="25" t="s">
        <v>132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25" t="s">
        <v>80</v>
      </c>
      <c r="BK194" s="213">
        <f>ROUND(I194*H194,2)</f>
        <v>0</v>
      </c>
      <c r="BL194" s="25" t="s">
        <v>195</v>
      </c>
      <c r="BM194" s="25" t="s">
        <v>786</v>
      </c>
    </row>
    <row r="195" s="1" customFormat="1" ht="16.5" customHeight="1">
      <c r="B195" s="201"/>
      <c r="C195" s="202" t="s">
        <v>441</v>
      </c>
      <c r="D195" s="202" t="s">
        <v>135</v>
      </c>
      <c r="E195" s="203" t="s">
        <v>787</v>
      </c>
      <c r="F195" s="204" t="s">
        <v>788</v>
      </c>
      <c r="G195" s="205" t="s">
        <v>410</v>
      </c>
      <c r="H195" s="206">
        <v>72.700000000000003</v>
      </c>
      <c r="I195" s="207"/>
      <c r="J195" s="208">
        <f>ROUND(I195*H195,2)</f>
        <v>0</v>
      </c>
      <c r="K195" s="204" t="s">
        <v>139</v>
      </c>
      <c r="L195" s="47"/>
      <c r="M195" s="209" t="s">
        <v>5</v>
      </c>
      <c r="N195" s="210" t="s">
        <v>43</v>
      </c>
      <c r="O195" s="48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AR195" s="25" t="s">
        <v>195</v>
      </c>
      <c r="AT195" s="25" t="s">
        <v>135</v>
      </c>
      <c r="AU195" s="25" t="s">
        <v>82</v>
      </c>
      <c r="AY195" s="25" t="s">
        <v>132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25" t="s">
        <v>80</v>
      </c>
      <c r="BK195" s="213">
        <f>ROUND(I195*H195,2)</f>
        <v>0</v>
      </c>
      <c r="BL195" s="25" t="s">
        <v>195</v>
      </c>
      <c r="BM195" s="25" t="s">
        <v>789</v>
      </c>
    </row>
    <row r="196" s="12" customFormat="1">
      <c r="B196" s="227"/>
      <c r="D196" s="220" t="s">
        <v>197</v>
      </c>
      <c r="E196" s="228" t="s">
        <v>5</v>
      </c>
      <c r="F196" s="229" t="s">
        <v>790</v>
      </c>
      <c r="H196" s="230">
        <v>72.700000000000003</v>
      </c>
      <c r="I196" s="231"/>
      <c r="L196" s="227"/>
      <c r="M196" s="232"/>
      <c r="N196" s="233"/>
      <c r="O196" s="233"/>
      <c r="P196" s="233"/>
      <c r="Q196" s="233"/>
      <c r="R196" s="233"/>
      <c r="S196" s="233"/>
      <c r="T196" s="234"/>
      <c r="AT196" s="228" t="s">
        <v>197</v>
      </c>
      <c r="AU196" s="228" t="s">
        <v>82</v>
      </c>
      <c r="AV196" s="12" t="s">
        <v>82</v>
      </c>
      <c r="AW196" s="12" t="s">
        <v>35</v>
      </c>
      <c r="AX196" s="12" t="s">
        <v>80</v>
      </c>
      <c r="AY196" s="228" t="s">
        <v>132</v>
      </c>
    </row>
    <row r="197" s="10" customFormat="1" ht="29.88" customHeight="1">
      <c r="B197" s="188"/>
      <c r="D197" s="189" t="s">
        <v>71</v>
      </c>
      <c r="E197" s="199" t="s">
        <v>253</v>
      </c>
      <c r="F197" s="199" t="s">
        <v>430</v>
      </c>
      <c r="I197" s="191"/>
      <c r="J197" s="200">
        <f>BK197</f>
        <v>0</v>
      </c>
      <c r="L197" s="188"/>
      <c r="M197" s="193"/>
      <c r="N197" s="194"/>
      <c r="O197" s="194"/>
      <c r="P197" s="195">
        <f>SUM(P198:P220)</f>
        <v>0</v>
      </c>
      <c r="Q197" s="194"/>
      <c r="R197" s="195">
        <f>SUM(R198:R220)</f>
        <v>30.791512800000003</v>
      </c>
      <c r="S197" s="194"/>
      <c r="T197" s="196">
        <f>SUM(T198:T220)</f>
        <v>0</v>
      </c>
      <c r="AR197" s="189" t="s">
        <v>80</v>
      </c>
      <c r="AT197" s="197" t="s">
        <v>71</v>
      </c>
      <c r="AU197" s="197" t="s">
        <v>80</v>
      </c>
      <c r="AY197" s="189" t="s">
        <v>132</v>
      </c>
      <c r="BK197" s="198">
        <f>SUM(BK198:BK220)</f>
        <v>0</v>
      </c>
    </row>
    <row r="198" s="1" customFormat="1" ht="25.5" customHeight="1">
      <c r="B198" s="201"/>
      <c r="C198" s="202" t="s">
        <v>447</v>
      </c>
      <c r="D198" s="202" t="s">
        <v>135</v>
      </c>
      <c r="E198" s="203" t="s">
        <v>791</v>
      </c>
      <c r="F198" s="204" t="s">
        <v>792</v>
      </c>
      <c r="G198" s="205" t="s">
        <v>410</v>
      </c>
      <c r="H198" s="206">
        <v>81.700000000000003</v>
      </c>
      <c r="I198" s="207"/>
      <c r="J198" s="208">
        <f>ROUND(I198*H198,2)</f>
        <v>0</v>
      </c>
      <c r="K198" s="204" t="s">
        <v>139</v>
      </c>
      <c r="L198" s="47"/>
      <c r="M198" s="209" t="s">
        <v>5</v>
      </c>
      <c r="N198" s="210" t="s">
        <v>43</v>
      </c>
      <c r="O198" s="48"/>
      <c r="P198" s="211">
        <f>O198*H198</f>
        <v>0</v>
      </c>
      <c r="Q198" s="211">
        <v>0.15540000000000001</v>
      </c>
      <c r="R198" s="211">
        <f>Q198*H198</f>
        <v>12.696180000000002</v>
      </c>
      <c r="S198" s="211">
        <v>0</v>
      </c>
      <c r="T198" s="212">
        <f>S198*H198</f>
        <v>0</v>
      </c>
      <c r="AR198" s="25" t="s">
        <v>195</v>
      </c>
      <c r="AT198" s="25" t="s">
        <v>135</v>
      </c>
      <c r="AU198" s="25" t="s">
        <v>82</v>
      </c>
      <c r="AY198" s="25" t="s">
        <v>132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5" t="s">
        <v>80</v>
      </c>
      <c r="BK198" s="213">
        <f>ROUND(I198*H198,2)</f>
        <v>0</v>
      </c>
      <c r="BL198" s="25" t="s">
        <v>195</v>
      </c>
      <c r="BM198" s="25" t="s">
        <v>793</v>
      </c>
    </row>
    <row r="199" s="12" customFormat="1">
      <c r="B199" s="227"/>
      <c r="D199" s="220" t="s">
        <v>197</v>
      </c>
      <c r="E199" s="228" t="s">
        <v>5</v>
      </c>
      <c r="F199" s="229" t="s">
        <v>794</v>
      </c>
      <c r="H199" s="230">
        <v>81.700000000000003</v>
      </c>
      <c r="I199" s="231"/>
      <c r="L199" s="227"/>
      <c r="M199" s="232"/>
      <c r="N199" s="233"/>
      <c r="O199" s="233"/>
      <c r="P199" s="233"/>
      <c r="Q199" s="233"/>
      <c r="R199" s="233"/>
      <c r="S199" s="233"/>
      <c r="T199" s="234"/>
      <c r="AT199" s="228" t="s">
        <v>197</v>
      </c>
      <c r="AU199" s="228" t="s">
        <v>82</v>
      </c>
      <c r="AV199" s="12" t="s">
        <v>82</v>
      </c>
      <c r="AW199" s="12" t="s">
        <v>35</v>
      </c>
      <c r="AX199" s="12" t="s">
        <v>80</v>
      </c>
      <c r="AY199" s="228" t="s">
        <v>132</v>
      </c>
    </row>
    <row r="200" s="1" customFormat="1" ht="16.5" customHeight="1">
      <c r="B200" s="201"/>
      <c r="C200" s="251" t="s">
        <v>452</v>
      </c>
      <c r="D200" s="251" t="s">
        <v>413</v>
      </c>
      <c r="E200" s="252" t="s">
        <v>795</v>
      </c>
      <c r="F200" s="253" t="s">
        <v>796</v>
      </c>
      <c r="G200" s="254" t="s">
        <v>537</v>
      </c>
      <c r="H200" s="255">
        <v>85</v>
      </c>
      <c r="I200" s="256"/>
      <c r="J200" s="257">
        <f>ROUND(I200*H200,2)</f>
        <v>0</v>
      </c>
      <c r="K200" s="253" t="s">
        <v>5</v>
      </c>
      <c r="L200" s="258"/>
      <c r="M200" s="259" t="s">
        <v>5</v>
      </c>
      <c r="N200" s="260" t="s">
        <v>43</v>
      </c>
      <c r="O200" s="48"/>
      <c r="P200" s="211">
        <f>O200*H200</f>
        <v>0</v>
      </c>
      <c r="Q200" s="211">
        <v>0.082100000000000006</v>
      </c>
      <c r="R200" s="211">
        <f>Q200*H200</f>
        <v>6.9785000000000004</v>
      </c>
      <c r="S200" s="211">
        <v>0</v>
      </c>
      <c r="T200" s="212">
        <f>S200*H200</f>
        <v>0</v>
      </c>
      <c r="AR200" s="25" t="s">
        <v>247</v>
      </c>
      <c r="AT200" s="25" t="s">
        <v>413</v>
      </c>
      <c r="AU200" s="25" t="s">
        <v>82</v>
      </c>
      <c r="AY200" s="25" t="s">
        <v>132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80</v>
      </c>
      <c r="BK200" s="213">
        <f>ROUND(I200*H200,2)</f>
        <v>0</v>
      </c>
      <c r="BL200" s="25" t="s">
        <v>195</v>
      </c>
      <c r="BM200" s="25" t="s">
        <v>797</v>
      </c>
    </row>
    <row r="201" s="1" customFormat="1" ht="25.5" customHeight="1">
      <c r="B201" s="201"/>
      <c r="C201" s="202" t="s">
        <v>456</v>
      </c>
      <c r="D201" s="202" t="s">
        <v>135</v>
      </c>
      <c r="E201" s="203" t="s">
        <v>798</v>
      </c>
      <c r="F201" s="204" t="s">
        <v>799</v>
      </c>
      <c r="G201" s="205" t="s">
        <v>216</v>
      </c>
      <c r="H201" s="206">
        <v>4.9199999999999999</v>
      </c>
      <c r="I201" s="207"/>
      <c r="J201" s="208">
        <f>ROUND(I201*H201,2)</f>
        <v>0</v>
      </c>
      <c r="K201" s="204" t="s">
        <v>139</v>
      </c>
      <c r="L201" s="47"/>
      <c r="M201" s="209" t="s">
        <v>5</v>
      </c>
      <c r="N201" s="210" t="s">
        <v>43</v>
      </c>
      <c r="O201" s="48"/>
      <c r="P201" s="211">
        <f>O201*H201</f>
        <v>0</v>
      </c>
      <c r="Q201" s="211">
        <v>2.2563399999999998</v>
      </c>
      <c r="R201" s="211">
        <f>Q201*H201</f>
        <v>11.101192799999998</v>
      </c>
      <c r="S201" s="211">
        <v>0</v>
      </c>
      <c r="T201" s="212">
        <f>S201*H201</f>
        <v>0</v>
      </c>
      <c r="AR201" s="25" t="s">
        <v>195</v>
      </c>
      <c r="AT201" s="25" t="s">
        <v>135</v>
      </c>
      <c r="AU201" s="25" t="s">
        <v>82</v>
      </c>
      <c r="AY201" s="25" t="s">
        <v>132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25" t="s">
        <v>80</v>
      </c>
      <c r="BK201" s="213">
        <f>ROUND(I201*H201,2)</f>
        <v>0</v>
      </c>
      <c r="BL201" s="25" t="s">
        <v>195</v>
      </c>
      <c r="BM201" s="25" t="s">
        <v>800</v>
      </c>
    </row>
    <row r="202" s="12" customFormat="1">
      <c r="B202" s="227"/>
      <c r="D202" s="220" t="s">
        <v>197</v>
      </c>
      <c r="E202" s="228" t="s">
        <v>5</v>
      </c>
      <c r="F202" s="229" t="s">
        <v>801</v>
      </c>
      <c r="H202" s="230">
        <v>4.9199999999999999</v>
      </c>
      <c r="I202" s="231"/>
      <c r="L202" s="227"/>
      <c r="M202" s="232"/>
      <c r="N202" s="233"/>
      <c r="O202" s="233"/>
      <c r="P202" s="233"/>
      <c r="Q202" s="233"/>
      <c r="R202" s="233"/>
      <c r="S202" s="233"/>
      <c r="T202" s="234"/>
      <c r="AT202" s="228" t="s">
        <v>197</v>
      </c>
      <c r="AU202" s="228" t="s">
        <v>82</v>
      </c>
      <c r="AV202" s="12" t="s">
        <v>82</v>
      </c>
      <c r="AW202" s="12" t="s">
        <v>35</v>
      </c>
      <c r="AX202" s="12" t="s">
        <v>80</v>
      </c>
      <c r="AY202" s="228" t="s">
        <v>132</v>
      </c>
    </row>
    <row r="203" s="1" customFormat="1" ht="16.5" customHeight="1">
      <c r="B203" s="201"/>
      <c r="C203" s="202" t="s">
        <v>461</v>
      </c>
      <c r="D203" s="202" t="s">
        <v>135</v>
      </c>
      <c r="E203" s="203" t="s">
        <v>802</v>
      </c>
      <c r="F203" s="204" t="s">
        <v>803</v>
      </c>
      <c r="G203" s="205" t="s">
        <v>410</v>
      </c>
      <c r="H203" s="206">
        <v>92</v>
      </c>
      <c r="I203" s="207"/>
      <c r="J203" s="208">
        <f>ROUND(I203*H203,2)</f>
        <v>0</v>
      </c>
      <c r="K203" s="204" t="s">
        <v>5</v>
      </c>
      <c r="L203" s="47"/>
      <c r="M203" s="209" t="s">
        <v>5</v>
      </c>
      <c r="N203" s="210" t="s">
        <v>43</v>
      </c>
      <c r="O203" s="48"/>
      <c r="P203" s="211">
        <f>O203*H203</f>
        <v>0</v>
      </c>
      <c r="Q203" s="211">
        <v>0.00017000000000000001</v>
      </c>
      <c r="R203" s="211">
        <f>Q203*H203</f>
        <v>0.015640000000000001</v>
      </c>
      <c r="S203" s="211">
        <v>0</v>
      </c>
      <c r="T203" s="212">
        <f>S203*H203</f>
        <v>0</v>
      </c>
      <c r="AR203" s="25" t="s">
        <v>195</v>
      </c>
      <c r="AT203" s="25" t="s">
        <v>135</v>
      </c>
      <c r="AU203" s="25" t="s">
        <v>82</v>
      </c>
      <c r="AY203" s="25" t="s">
        <v>132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80</v>
      </c>
      <c r="BK203" s="213">
        <f>ROUND(I203*H203,2)</f>
        <v>0</v>
      </c>
      <c r="BL203" s="25" t="s">
        <v>195</v>
      </c>
      <c r="BM203" s="25" t="s">
        <v>804</v>
      </c>
    </row>
    <row r="204" s="11" customFormat="1">
      <c r="B204" s="219"/>
      <c r="D204" s="220" t="s">
        <v>197</v>
      </c>
      <c r="E204" s="221" t="s">
        <v>5</v>
      </c>
      <c r="F204" s="222" t="s">
        <v>667</v>
      </c>
      <c r="H204" s="221" t="s">
        <v>5</v>
      </c>
      <c r="I204" s="223"/>
      <c r="L204" s="219"/>
      <c r="M204" s="224"/>
      <c r="N204" s="225"/>
      <c r="O204" s="225"/>
      <c r="P204" s="225"/>
      <c r="Q204" s="225"/>
      <c r="R204" s="225"/>
      <c r="S204" s="225"/>
      <c r="T204" s="226"/>
      <c r="AT204" s="221" t="s">
        <v>197</v>
      </c>
      <c r="AU204" s="221" t="s">
        <v>82</v>
      </c>
      <c r="AV204" s="11" t="s">
        <v>80</v>
      </c>
      <c r="AW204" s="11" t="s">
        <v>35</v>
      </c>
      <c r="AX204" s="11" t="s">
        <v>72</v>
      </c>
      <c r="AY204" s="221" t="s">
        <v>132</v>
      </c>
    </row>
    <row r="205" s="12" customFormat="1">
      <c r="B205" s="227"/>
      <c r="D205" s="220" t="s">
        <v>197</v>
      </c>
      <c r="E205" s="228" t="s">
        <v>5</v>
      </c>
      <c r="F205" s="229" t="s">
        <v>805</v>
      </c>
      <c r="H205" s="230">
        <v>46</v>
      </c>
      <c r="I205" s="231"/>
      <c r="L205" s="227"/>
      <c r="M205" s="232"/>
      <c r="N205" s="233"/>
      <c r="O205" s="233"/>
      <c r="P205" s="233"/>
      <c r="Q205" s="233"/>
      <c r="R205" s="233"/>
      <c r="S205" s="233"/>
      <c r="T205" s="234"/>
      <c r="AT205" s="228" t="s">
        <v>197</v>
      </c>
      <c r="AU205" s="228" t="s">
        <v>82</v>
      </c>
      <c r="AV205" s="12" t="s">
        <v>82</v>
      </c>
      <c r="AW205" s="12" t="s">
        <v>35</v>
      </c>
      <c r="AX205" s="12" t="s">
        <v>72</v>
      </c>
      <c r="AY205" s="228" t="s">
        <v>132</v>
      </c>
    </row>
    <row r="206" s="12" customFormat="1">
      <c r="B206" s="227"/>
      <c r="D206" s="220" t="s">
        <v>197</v>
      </c>
      <c r="E206" s="228" t="s">
        <v>5</v>
      </c>
      <c r="F206" s="229" t="s">
        <v>806</v>
      </c>
      <c r="H206" s="230">
        <v>10</v>
      </c>
      <c r="I206" s="231"/>
      <c r="L206" s="227"/>
      <c r="M206" s="232"/>
      <c r="N206" s="233"/>
      <c r="O206" s="233"/>
      <c r="P206" s="233"/>
      <c r="Q206" s="233"/>
      <c r="R206" s="233"/>
      <c r="S206" s="233"/>
      <c r="T206" s="234"/>
      <c r="AT206" s="228" t="s">
        <v>197</v>
      </c>
      <c r="AU206" s="228" t="s">
        <v>82</v>
      </c>
      <c r="AV206" s="12" t="s">
        <v>82</v>
      </c>
      <c r="AW206" s="12" t="s">
        <v>35</v>
      </c>
      <c r="AX206" s="12" t="s">
        <v>72</v>
      </c>
      <c r="AY206" s="228" t="s">
        <v>132</v>
      </c>
    </row>
    <row r="207" s="11" customFormat="1">
      <c r="B207" s="219"/>
      <c r="D207" s="220" t="s">
        <v>197</v>
      </c>
      <c r="E207" s="221" t="s">
        <v>5</v>
      </c>
      <c r="F207" s="222" t="s">
        <v>670</v>
      </c>
      <c r="H207" s="221" t="s">
        <v>5</v>
      </c>
      <c r="I207" s="223"/>
      <c r="L207" s="219"/>
      <c r="M207" s="224"/>
      <c r="N207" s="225"/>
      <c r="O207" s="225"/>
      <c r="P207" s="225"/>
      <c r="Q207" s="225"/>
      <c r="R207" s="225"/>
      <c r="S207" s="225"/>
      <c r="T207" s="226"/>
      <c r="AT207" s="221" t="s">
        <v>197</v>
      </c>
      <c r="AU207" s="221" t="s">
        <v>82</v>
      </c>
      <c r="AV207" s="11" t="s">
        <v>80</v>
      </c>
      <c r="AW207" s="11" t="s">
        <v>35</v>
      </c>
      <c r="AX207" s="11" t="s">
        <v>72</v>
      </c>
      <c r="AY207" s="221" t="s">
        <v>132</v>
      </c>
    </row>
    <row r="208" s="12" customFormat="1">
      <c r="B208" s="227"/>
      <c r="D208" s="220" t="s">
        <v>197</v>
      </c>
      <c r="E208" s="228" t="s">
        <v>5</v>
      </c>
      <c r="F208" s="229" t="s">
        <v>807</v>
      </c>
      <c r="H208" s="230">
        <v>6</v>
      </c>
      <c r="I208" s="231"/>
      <c r="L208" s="227"/>
      <c r="M208" s="232"/>
      <c r="N208" s="233"/>
      <c r="O208" s="233"/>
      <c r="P208" s="233"/>
      <c r="Q208" s="233"/>
      <c r="R208" s="233"/>
      <c r="S208" s="233"/>
      <c r="T208" s="234"/>
      <c r="AT208" s="228" t="s">
        <v>197</v>
      </c>
      <c r="AU208" s="228" t="s">
        <v>82</v>
      </c>
      <c r="AV208" s="12" t="s">
        <v>82</v>
      </c>
      <c r="AW208" s="12" t="s">
        <v>35</v>
      </c>
      <c r="AX208" s="12" t="s">
        <v>72</v>
      </c>
      <c r="AY208" s="228" t="s">
        <v>132</v>
      </c>
    </row>
    <row r="209" s="11" customFormat="1">
      <c r="B209" s="219"/>
      <c r="D209" s="220" t="s">
        <v>197</v>
      </c>
      <c r="E209" s="221" t="s">
        <v>5</v>
      </c>
      <c r="F209" s="222" t="s">
        <v>808</v>
      </c>
      <c r="H209" s="221" t="s">
        <v>5</v>
      </c>
      <c r="I209" s="223"/>
      <c r="L209" s="219"/>
      <c r="M209" s="224"/>
      <c r="N209" s="225"/>
      <c r="O209" s="225"/>
      <c r="P209" s="225"/>
      <c r="Q209" s="225"/>
      <c r="R209" s="225"/>
      <c r="S209" s="225"/>
      <c r="T209" s="226"/>
      <c r="AT209" s="221" t="s">
        <v>197</v>
      </c>
      <c r="AU209" s="221" t="s">
        <v>82</v>
      </c>
      <c r="AV209" s="11" t="s">
        <v>80</v>
      </c>
      <c r="AW209" s="11" t="s">
        <v>35</v>
      </c>
      <c r="AX209" s="11" t="s">
        <v>72</v>
      </c>
      <c r="AY209" s="221" t="s">
        <v>132</v>
      </c>
    </row>
    <row r="210" s="12" customFormat="1">
      <c r="B210" s="227"/>
      <c r="D210" s="220" t="s">
        <v>197</v>
      </c>
      <c r="E210" s="228" t="s">
        <v>5</v>
      </c>
      <c r="F210" s="229" t="s">
        <v>383</v>
      </c>
      <c r="H210" s="230">
        <v>30</v>
      </c>
      <c r="I210" s="231"/>
      <c r="L210" s="227"/>
      <c r="M210" s="232"/>
      <c r="N210" s="233"/>
      <c r="O210" s="233"/>
      <c r="P210" s="233"/>
      <c r="Q210" s="233"/>
      <c r="R210" s="233"/>
      <c r="S210" s="233"/>
      <c r="T210" s="234"/>
      <c r="AT210" s="228" t="s">
        <v>197</v>
      </c>
      <c r="AU210" s="228" t="s">
        <v>82</v>
      </c>
      <c r="AV210" s="12" t="s">
        <v>82</v>
      </c>
      <c r="AW210" s="12" t="s">
        <v>35</v>
      </c>
      <c r="AX210" s="12" t="s">
        <v>72</v>
      </c>
      <c r="AY210" s="228" t="s">
        <v>132</v>
      </c>
    </row>
    <row r="211" s="13" customFormat="1">
      <c r="B211" s="235"/>
      <c r="D211" s="220" t="s">
        <v>197</v>
      </c>
      <c r="E211" s="236" t="s">
        <v>5</v>
      </c>
      <c r="F211" s="237" t="s">
        <v>209</v>
      </c>
      <c r="H211" s="238">
        <v>92</v>
      </c>
      <c r="I211" s="239"/>
      <c r="L211" s="235"/>
      <c r="M211" s="240"/>
      <c r="N211" s="241"/>
      <c r="O211" s="241"/>
      <c r="P211" s="241"/>
      <c r="Q211" s="241"/>
      <c r="R211" s="241"/>
      <c r="S211" s="241"/>
      <c r="T211" s="242"/>
      <c r="AT211" s="236" t="s">
        <v>197</v>
      </c>
      <c r="AU211" s="236" t="s">
        <v>82</v>
      </c>
      <c r="AV211" s="13" t="s">
        <v>195</v>
      </c>
      <c r="AW211" s="13" t="s">
        <v>35</v>
      </c>
      <c r="AX211" s="13" t="s">
        <v>80</v>
      </c>
      <c r="AY211" s="236" t="s">
        <v>132</v>
      </c>
    </row>
    <row r="212" s="1" customFormat="1" ht="16.5" customHeight="1">
      <c r="B212" s="201"/>
      <c r="C212" s="202" t="s">
        <v>465</v>
      </c>
      <c r="D212" s="202" t="s">
        <v>135</v>
      </c>
      <c r="E212" s="203" t="s">
        <v>809</v>
      </c>
      <c r="F212" s="204" t="s">
        <v>810</v>
      </c>
      <c r="G212" s="205" t="s">
        <v>410</v>
      </c>
      <c r="H212" s="206">
        <v>92</v>
      </c>
      <c r="I212" s="207"/>
      <c r="J212" s="208">
        <f>ROUND(I212*H212,2)</f>
        <v>0</v>
      </c>
      <c r="K212" s="204" t="s">
        <v>139</v>
      </c>
      <c r="L212" s="47"/>
      <c r="M212" s="209" t="s">
        <v>5</v>
      </c>
      <c r="N212" s="210" t="s">
        <v>43</v>
      </c>
      <c r="O212" s="48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AR212" s="25" t="s">
        <v>195</v>
      </c>
      <c r="AT212" s="25" t="s">
        <v>135</v>
      </c>
      <c r="AU212" s="25" t="s">
        <v>82</v>
      </c>
      <c r="AY212" s="25" t="s">
        <v>132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5" t="s">
        <v>80</v>
      </c>
      <c r="BK212" s="213">
        <f>ROUND(I212*H212,2)</f>
        <v>0</v>
      </c>
      <c r="BL212" s="25" t="s">
        <v>195</v>
      </c>
      <c r="BM212" s="25" t="s">
        <v>811</v>
      </c>
    </row>
    <row r="213" s="11" customFormat="1">
      <c r="B213" s="219"/>
      <c r="D213" s="220" t="s">
        <v>197</v>
      </c>
      <c r="E213" s="221" t="s">
        <v>5</v>
      </c>
      <c r="F213" s="222" t="s">
        <v>667</v>
      </c>
      <c r="H213" s="221" t="s">
        <v>5</v>
      </c>
      <c r="I213" s="223"/>
      <c r="L213" s="219"/>
      <c r="M213" s="224"/>
      <c r="N213" s="225"/>
      <c r="O213" s="225"/>
      <c r="P213" s="225"/>
      <c r="Q213" s="225"/>
      <c r="R213" s="225"/>
      <c r="S213" s="225"/>
      <c r="T213" s="226"/>
      <c r="AT213" s="221" t="s">
        <v>197</v>
      </c>
      <c r="AU213" s="221" t="s">
        <v>82</v>
      </c>
      <c r="AV213" s="11" t="s">
        <v>80</v>
      </c>
      <c r="AW213" s="11" t="s">
        <v>35</v>
      </c>
      <c r="AX213" s="11" t="s">
        <v>72</v>
      </c>
      <c r="AY213" s="221" t="s">
        <v>132</v>
      </c>
    </row>
    <row r="214" s="12" customFormat="1">
      <c r="B214" s="227"/>
      <c r="D214" s="220" t="s">
        <v>197</v>
      </c>
      <c r="E214" s="228" t="s">
        <v>5</v>
      </c>
      <c r="F214" s="229" t="s">
        <v>805</v>
      </c>
      <c r="H214" s="230">
        <v>46</v>
      </c>
      <c r="I214" s="231"/>
      <c r="L214" s="227"/>
      <c r="M214" s="232"/>
      <c r="N214" s="233"/>
      <c r="O214" s="233"/>
      <c r="P214" s="233"/>
      <c r="Q214" s="233"/>
      <c r="R214" s="233"/>
      <c r="S214" s="233"/>
      <c r="T214" s="234"/>
      <c r="AT214" s="228" t="s">
        <v>197</v>
      </c>
      <c r="AU214" s="228" t="s">
        <v>82</v>
      </c>
      <c r="AV214" s="12" t="s">
        <v>82</v>
      </c>
      <c r="AW214" s="12" t="s">
        <v>35</v>
      </c>
      <c r="AX214" s="12" t="s">
        <v>72</v>
      </c>
      <c r="AY214" s="228" t="s">
        <v>132</v>
      </c>
    </row>
    <row r="215" s="12" customFormat="1">
      <c r="B215" s="227"/>
      <c r="D215" s="220" t="s">
        <v>197</v>
      </c>
      <c r="E215" s="228" t="s">
        <v>5</v>
      </c>
      <c r="F215" s="229" t="s">
        <v>806</v>
      </c>
      <c r="H215" s="230">
        <v>10</v>
      </c>
      <c r="I215" s="231"/>
      <c r="L215" s="227"/>
      <c r="M215" s="232"/>
      <c r="N215" s="233"/>
      <c r="O215" s="233"/>
      <c r="P215" s="233"/>
      <c r="Q215" s="233"/>
      <c r="R215" s="233"/>
      <c r="S215" s="233"/>
      <c r="T215" s="234"/>
      <c r="AT215" s="228" t="s">
        <v>197</v>
      </c>
      <c r="AU215" s="228" t="s">
        <v>82</v>
      </c>
      <c r="AV215" s="12" t="s">
        <v>82</v>
      </c>
      <c r="AW215" s="12" t="s">
        <v>35</v>
      </c>
      <c r="AX215" s="12" t="s">
        <v>72</v>
      </c>
      <c r="AY215" s="228" t="s">
        <v>132</v>
      </c>
    </row>
    <row r="216" s="11" customFormat="1">
      <c r="B216" s="219"/>
      <c r="D216" s="220" t="s">
        <v>197</v>
      </c>
      <c r="E216" s="221" t="s">
        <v>5</v>
      </c>
      <c r="F216" s="222" t="s">
        <v>670</v>
      </c>
      <c r="H216" s="221" t="s">
        <v>5</v>
      </c>
      <c r="I216" s="223"/>
      <c r="L216" s="219"/>
      <c r="M216" s="224"/>
      <c r="N216" s="225"/>
      <c r="O216" s="225"/>
      <c r="P216" s="225"/>
      <c r="Q216" s="225"/>
      <c r="R216" s="225"/>
      <c r="S216" s="225"/>
      <c r="T216" s="226"/>
      <c r="AT216" s="221" t="s">
        <v>197</v>
      </c>
      <c r="AU216" s="221" t="s">
        <v>82</v>
      </c>
      <c r="AV216" s="11" t="s">
        <v>80</v>
      </c>
      <c r="AW216" s="11" t="s">
        <v>35</v>
      </c>
      <c r="AX216" s="11" t="s">
        <v>72</v>
      </c>
      <c r="AY216" s="221" t="s">
        <v>132</v>
      </c>
    </row>
    <row r="217" s="12" customFormat="1">
      <c r="B217" s="227"/>
      <c r="D217" s="220" t="s">
        <v>197</v>
      </c>
      <c r="E217" s="228" t="s">
        <v>5</v>
      </c>
      <c r="F217" s="229" t="s">
        <v>807</v>
      </c>
      <c r="H217" s="230">
        <v>6</v>
      </c>
      <c r="I217" s="231"/>
      <c r="L217" s="227"/>
      <c r="M217" s="232"/>
      <c r="N217" s="233"/>
      <c r="O217" s="233"/>
      <c r="P217" s="233"/>
      <c r="Q217" s="233"/>
      <c r="R217" s="233"/>
      <c r="S217" s="233"/>
      <c r="T217" s="234"/>
      <c r="AT217" s="228" t="s">
        <v>197</v>
      </c>
      <c r="AU217" s="228" t="s">
        <v>82</v>
      </c>
      <c r="AV217" s="12" t="s">
        <v>82</v>
      </c>
      <c r="AW217" s="12" t="s">
        <v>35</v>
      </c>
      <c r="AX217" s="12" t="s">
        <v>72</v>
      </c>
      <c r="AY217" s="228" t="s">
        <v>132</v>
      </c>
    </row>
    <row r="218" s="11" customFormat="1">
      <c r="B218" s="219"/>
      <c r="D218" s="220" t="s">
        <v>197</v>
      </c>
      <c r="E218" s="221" t="s">
        <v>5</v>
      </c>
      <c r="F218" s="222" t="s">
        <v>808</v>
      </c>
      <c r="H218" s="221" t="s">
        <v>5</v>
      </c>
      <c r="I218" s="223"/>
      <c r="L218" s="219"/>
      <c r="M218" s="224"/>
      <c r="N218" s="225"/>
      <c r="O218" s="225"/>
      <c r="P218" s="225"/>
      <c r="Q218" s="225"/>
      <c r="R218" s="225"/>
      <c r="S218" s="225"/>
      <c r="T218" s="226"/>
      <c r="AT218" s="221" t="s">
        <v>197</v>
      </c>
      <c r="AU218" s="221" t="s">
        <v>82</v>
      </c>
      <c r="AV218" s="11" t="s">
        <v>80</v>
      </c>
      <c r="AW218" s="11" t="s">
        <v>35</v>
      </c>
      <c r="AX218" s="11" t="s">
        <v>72</v>
      </c>
      <c r="AY218" s="221" t="s">
        <v>132</v>
      </c>
    </row>
    <row r="219" s="12" customFormat="1">
      <c r="B219" s="227"/>
      <c r="D219" s="220" t="s">
        <v>197</v>
      </c>
      <c r="E219" s="228" t="s">
        <v>5</v>
      </c>
      <c r="F219" s="229" t="s">
        <v>383</v>
      </c>
      <c r="H219" s="230">
        <v>30</v>
      </c>
      <c r="I219" s="231"/>
      <c r="L219" s="227"/>
      <c r="M219" s="232"/>
      <c r="N219" s="233"/>
      <c r="O219" s="233"/>
      <c r="P219" s="233"/>
      <c r="Q219" s="233"/>
      <c r="R219" s="233"/>
      <c r="S219" s="233"/>
      <c r="T219" s="234"/>
      <c r="AT219" s="228" t="s">
        <v>197</v>
      </c>
      <c r="AU219" s="228" t="s">
        <v>82</v>
      </c>
      <c r="AV219" s="12" t="s">
        <v>82</v>
      </c>
      <c r="AW219" s="12" t="s">
        <v>35</v>
      </c>
      <c r="AX219" s="12" t="s">
        <v>72</v>
      </c>
      <c r="AY219" s="228" t="s">
        <v>132</v>
      </c>
    </row>
    <row r="220" s="13" customFormat="1">
      <c r="B220" s="235"/>
      <c r="D220" s="220" t="s">
        <v>197</v>
      </c>
      <c r="E220" s="236" t="s">
        <v>5</v>
      </c>
      <c r="F220" s="237" t="s">
        <v>209</v>
      </c>
      <c r="H220" s="238">
        <v>92</v>
      </c>
      <c r="I220" s="239"/>
      <c r="L220" s="235"/>
      <c r="M220" s="240"/>
      <c r="N220" s="241"/>
      <c r="O220" s="241"/>
      <c r="P220" s="241"/>
      <c r="Q220" s="241"/>
      <c r="R220" s="241"/>
      <c r="S220" s="241"/>
      <c r="T220" s="242"/>
      <c r="AT220" s="236" t="s">
        <v>197</v>
      </c>
      <c r="AU220" s="236" t="s">
        <v>82</v>
      </c>
      <c r="AV220" s="13" t="s">
        <v>195</v>
      </c>
      <c r="AW220" s="13" t="s">
        <v>35</v>
      </c>
      <c r="AX220" s="13" t="s">
        <v>80</v>
      </c>
      <c r="AY220" s="236" t="s">
        <v>132</v>
      </c>
    </row>
    <row r="221" s="10" customFormat="1" ht="29.88" customHeight="1">
      <c r="B221" s="188"/>
      <c r="D221" s="189" t="s">
        <v>71</v>
      </c>
      <c r="E221" s="199" t="s">
        <v>472</v>
      </c>
      <c r="F221" s="199" t="s">
        <v>473</v>
      </c>
      <c r="I221" s="191"/>
      <c r="J221" s="200">
        <f>BK221</f>
        <v>0</v>
      </c>
      <c r="L221" s="188"/>
      <c r="M221" s="193"/>
      <c r="N221" s="194"/>
      <c r="O221" s="194"/>
      <c r="P221" s="195">
        <f>SUM(P222:P228)</f>
        <v>0</v>
      </c>
      <c r="Q221" s="194"/>
      <c r="R221" s="195">
        <f>SUM(R222:R228)</f>
        <v>0</v>
      </c>
      <c r="S221" s="194"/>
      <c r="T221" s="196">
        <f>SUM(T222:T228)</f>
        <v>0</v>
      </c>
      <c r="AR221" s="189" t="s">
        <v>80</v>
      </c>
      <c r="AT221" s="197" t="s">
        <v>71</v>
      </c>
      <c r="AU221" s="197" t="s">
        <v>80</v>
      </c>
      <c r="AY221" s="189" t="s">
        <v>132</v>
      </c>
      <c r="BK221" s="198">
        <f>SUM(BK222:BK228)</f>
        <v>0</v>
      </c>
    </row>
    <row r="222" s="1" customFormat="1" ht="16.5" customHeight="1">
      <c r="B222" s="201"/>
      <c r="C222" s="202" t="s">
        <v>474</v>
      </c>
      <c r="D222" s="202" t="s">
        <v>135</v>
      </c>
      <c r="E222" s="203" t="s">
        <v>475</v>
      </c>
      <c r="F222" s="204" t="s">
        <v>476</v>
      </c>
      <c r="G222" s="205" t="s">
        <v>250</v>
      </c>
      <c r="H222" s="206">
        <v>12.837</v>
      </c>
      <c r="I222" s="207"/>
      <c r="J222" s="208">
        <f>ROUND(I222*H222,2)</f>
        <v>0</v>
      </c>
      <c r="K222" s="204" t="s">
        <v>139</v>
      </c>
      <c r="L222" s="47"/>
      <c r="M222" s="209" t="s">
        <v>5</v>
      </c>
      <c r="N222" s="210" t="s">
        <v>43</v>
      </c>
      <c r="O222" s="48"/>
      <c r="P222" s="211">
        <f>O222*H222</f>
        <v>0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AR222" s="25" t="s">
        <v>195</v>
      </c>
      <c r="AT222" s="25" t="s">
        <v>135</v>
      </c>
      <c r="AU222" s="25" t="s">
        <v>82</v>
      </c>
      <c r="AY222" s="25" t="s">
        <v>132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25" t="s">
        <v>80</v>
      </c>
      <c r="BK222" s="213">
        <f>ROUND(I222*H222,2)</f>
        <v>0</v>
      </c>
      <c r="BL222" s="25" t="s">
        <v>195</v>
      </c>
      <c r="BM222" s="25" t="s">
        <v>812</v>
      </c>
    </row>
    <row r="223" s="1" customFormat="1" ht="16.5" customHeight="1">
      <c r="B223" s="201"/>
      <c r="C223" s="202" t="s">
        <v>478</v>
      </c>
      <c r="D223" s="202" t="s">
        <v>135</v>
      </c>
      <c r="E223" s="203" t="s">
        <v>479</v>
      </c>
      <c r="F223" s="204" t="s">
        <v>480</v>
      </c>
      <c r="G223" s="205" t="s">
        <v>250</v>
      </c>
      <c r="H223" s="206">
        <v>115.533</v>
      </c>
      <c r="I223" s="207"/>
      <c r="J223" s="208">
        <f>ROUND(I223*H223,2)</f>
        <v>0</v>
      </c>
      <c r="K223" s="204" t="s">
        <v>139</v>
      </c>
      <c r="L223" s="47"/>
      <c r="M223" s="209" t="s">
        <v>5</v>
      </c>
      <c r="N223" s="210" t="s">
        <v>43</v>
      </c>
      <c r="O223" s="48"/>
      <c r="P223" s="211">
        <f>O223*H223</f>
        <v>0</v>
      </c>
      <c r="Q223" s="211">
        <v>0</v>
      </c>
      <c r="R223" s="211">
        <f>Q223*H223</f>
        <v>0</v>
      </c>
      <c r="S223" s="211">
        <v>0</v>
      </c>
      <c r="T223" s="212">
        <f>S223*H223</f>
        <v>0</v>
      </c>
      <c r="AR223" s="25" t="s">
        <v>195</v>
      </c>
      <c r="AT223" s="25" t="s">
        <v>135</v>
      </c>
      <c r="AU223" s="25" t="s">
        <v>82</v>
      </c>
      <c r="AY223" s="25" t="s">
        <v>132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25" t="s">
        <v>80</v>
      </c>
      <c r="BK223" s="213">
        <f>ROUND(I223*H223,2)</f>
        <v>0</v>
      </c>
      <c r="BL223" s="25" t="s">
        <v>195</v>
      </c>
      <c r="BM223" s="25" t="s">
        <v>813</v>
      </c>
    </row>
    <row r="224" s="1" customFormat="1">
      <c r="B224" s="47"/>
      <c r="D224" s="220" t="s">
        <v>469</v>
      </c>
      <c r="F224" s="261" t="s">
        <v>482</v>
      </c>
      <c r="I224" s="262"/>
      <c r="L224" s="47"/>
      <c r="M224" s="263"/>
      <c r="N224" s="48"/>
      <c r="O224" s="48"/>
      <c r="P224" s="48"/>
      <c r="Q224" s="48"/>
      <c r="R224" s="48"/>
      <c r="S224" s="48"/>
      <c r="T224" s="86"/>
      <c r="AT224" s="25" t="s">
        <v>469</v>
      </c>
      <c r="AU224" s="25" t="s">
        <v>82</v>
      </c>
    </row>
    <row r="225" s="12" customFormat="1">
      <c r="B225" s="227"/>
      <c r="D225" s="220" t="s">
        <v>197</v>
      </c>
      <c r="F225" s="229" t="s">
        <v>814</v>
      </c>
      <c r="H225" s="230">
        <v>115.533</v>
      </c>
      <c r="I225" s="231"/>
      <c r="L225" s="227"/>
      <c r="M225" s="232"/>
      <c r="N225" s="233"/>
      <c r="O225" s="233"/>
      <c r="P225" s="233"/>
      <c r="Q225" s="233"/>
      <c r="R225" s="233"/>
      <c r="S225" s="233"/>
      <c r="T225" s="234"/>
      <c r="AT225" s="228" t="s">
        <v>197</v>
      </c>
      <c r="AU225" s="228" t="s">
        <v>82</v>
      </c>
      <c r="AV225" s="12" t="s">
        <v>82</v>
      </c>
      <c r="AW225" s="12" t="s">
        <v>6</v>
      </c>
      <c r="AX225" s="12" t="s">
        <v>80</v>
      </c>
      <c r="AY225" s="228" t="s">
        <v>132</v>
      </c>
    </row>
    <row r="226" s="1" customFormat="1" ht="16.5" customHeight="1">
      <c r="B226" s="201"/>
      <c r="C226" s="202" t="s">
        <v>484</v>
      </c>
      <c r="D226" s="202" t="s">
        <v>135</v>
      </c>
      <c r="E226" s="203" t="s">
        <v>485</v>
      </c>
      <c r="F226" s="204" t="s">
        <v>486</v>
      </c>
      <c r="G226" s="205" t="s">
        <v>250</v>
      </c>
      <c r="H226" s="206">
        <v>12.837</v>
      </c>
      <c r="I226" s="207"/>
      <c r="J226" s="208">
        <f>ROUND(I226*H226,2)</f>
        <v>0</v>
      </c>
      <c r="K226" s="204" t="s">
        <v>139</v>
      </c>
      <c r="L226" s="47"/>
      <c r="M226" s="209" t="s">
        <v>5</v>
      </c>
      <c r="N226" s="210" t="s">
        <v>43</v>
      </c>
      <c r="O226" s="48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AR226" s="25" t="s">
        <v>195</v>
      </c>
      <c r="AT226" s="25" t="s">
        <v>135</v>
      </c>
      <c r="AU226" s="25" t="s">
        <v>82</v>
      </c>
      <c r="AY226" s="25" t="s">
        <v>132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25" t="s">
        <v>80</v>
      </c>
      <c r="BK226" s="213">
        <f>ROUND(I226*H226,2)</f>
        <v>0</v>
      </c>
      <c r="BL226" s="25" t="s">
        <v>195</v>
      </c>
      <c r="BM226" s="25" t="s">
        <v>815</v>
      </c>
    </row>
    <row r="227" s="1" customFormat="1" ht="16.5" customHeight="1">
      <c r="B227" s="201"/>
      <c r="C227" s="202" t="s">
        <v>488</v>
      </c>
      <c r="D227" s="202" t="s">
        <v>135</v>
      </c>
      <c r="E227" s="203" t="s">
        <v>489</v>
      </c>
      <c r="F227" s="204" t="s">
        <v>490</v>
      </c>
      <c r="G227" s="205" t="s">
        <v>250</v>
      </c>
      <c r="H227" s="206">
        <v>12.837</v>
      </c>
      <c r="I227" s="207"/>
      <c r="J227" s="208">
        <f>ROUND(I227*H227,2)</f>
        <v>0</v>
      </c>
      <c r="K227" s="204" t="s">
        <v>139</v>
      </c>
      <c r="L227" s="47"/>
      <c r="M227" s="209" t="s">
        <v>5</v>
      </c>
      <c r="N227" s="210" t="s">
        <v>43</v>
      </c>
      <c r="O227" s="48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AR227" s="25" t="s">
        <v>195</v>
      </c>
      <c r="AT227" s="25" t="s">
        <v>135</v>
      </c>
      <c r="AU227" s="25" t="s">
        <v>82</v>
      </c>
      <c r="AY227" s="25" t="s">
        <v>132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25" t="s">
        <v>80</v>
      </c>
      <c r="BK227" s="213">
        <f>ROUND(I227*H227,2)</f>
        <v>0</v>
      </c>
      <c r="BL227" s="25" t="s">
        <v>195</v>
      </c>
      <c r="BM227" s="25" t="s">
        <v>816</v>
      </c>
    </row>
    <row r="228" s="1" customFormat="1" ht="16.5" customHeight="1">
      <c r="B228" s="201"/>
      <c r="C228" s="202" t="s">
        <v>493</v>
      </c>
      <c r="D228" s="202" t="s">
        <v>135</v>
      </c>
      <c r="E228" s="203" t="s">
        <v>817</v>
      </c>
      <c r="F228" s="204" t="s">
        <v>818</v>
      </c>
      <c r="G228" s="205" t="s">
        <v>138</v>
      </c>
      <c r="H228" s="206">
        <v>1</v>
      </c>
      <c r="I228" s="207"/>
      <c r="J228" s="208">
        <f>ROUND(I228*H228,2)</f>
        <v>0</v>
      </c>
      <c r="K228" s="204" t="s">
        <v>5</v>
      </c>
      <c r="L228" s="47"/>
      <c r="M228" s="209" t="s">
        <v>5</v>
      </c>
      <c r="N228" s="210" t="s">
        <v>43</v>
      </c>
      <c r="O228" s="48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AR228" s="25" t="s">
        <v>195</v>
      </c>
      <c r="AT228" s="25" t="s">
        <v>135</v>
      </c>
      <c r="AU228" s="25" t="s">
        <v>82</v>
      </c>
      <c r="AY228" s="25" t="s">
        <v>132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25" t="s">
        <v>80</v>
      </c>
      <c r="BK228" s="213">
        <f>ROUND(I228*H228,2)</f>
        <v>0</v>
      </c>
      <c r="BL228" s="25" t="s">
        <v>195</v>
      </c>
      <c r="BM228" s="25" t="s">
        <v>819</v>
      </c>
    </row>
    <row r="229" s="10" customFormat="1" ht="29.88" customHeight="1">
      <c r="B229" s="188"/>
      <c r="D229" s="189" t="s">
        <v>71</v>
      </c>
      <c r="E229" s="199" t="s">
        <v>498</v>
      </c>
      <c r="F229" s="199" t="s">
        <v>499</v>
      </c>
      <c r="I229" s="191"/>
      <c r="J229" s="200">
        <f>BK229</f>
        <v>0</v>
      </c>
      <c r="L229" s="188"/>
      <c r="M229" s="193"/>
      <c r="N229" s="194"/>
      <c r="O229" s="194"/>
      <c r="P229" s="195">
        <f>P230</f>
        <v>0</v>
      </c>
      <c r="Q229" s="194"/>
      <c r="R229" s="195">
        <f>R230</f>
        <v>0</v>
      </c>
      <c r="S229" s="194"/>
      <c r="T229" s="196">
        <f>T230</f>
        <v>0</v>
      </c>
      <c r="AR229" s="189" t="s">
        <v>80</v>
      </c>
      <c r="AT229" s="197" t="s">
        <v>71</v>
      </c>
      <c r="AU229" s="197" t="s">
        <v>80</v>
      </c>
      <c r="AY229" s="189" t="s">
        <v>132</v>
      </c>
      <c r="BK229" s="198">
        <f>BK230</f>
        <v>0</v>
      </c>
    </row>
    <row r="230" s="1" customFormat="1" ht="25.5" customHeight="1">
      <c r="B230" s="201"/>
      <c r="C230" s="202" t="s">
        <v>500</v>
      </c>
      <c r="D230" s="202" t="s">
        <v>135</v>
      </c>
      <c r="E230" s="203" t="s">
        <v>820</v>
      </c>
      <c r="F230" s="204" t="s">
        <v>821</v>
      </c>
      <c r="G230" s="205" t="s">
        <v>250</v>
      </c>
      <c r="H230" s="206">
        <v>79.081999999999994</v>
      </c>
      <c r="I230" s="207"/>
      <c r="J230" s="208">
        <f>ROUND(I230*H230,2)</f>
        <v>0</v>
      </c>
      <c r="K230" s="204" t="s">
        <v>139</v>
      </c>
      <c r="L230" s="47"/>
      <c r="M230" s="209" t="s">
        <v>5</v>
      </c>
      <c r="N230" s="214" t="s">
        <v>43</v>
      </c>
      <c r="O230" s="215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AR230" s="25" t="s">
        <v>195</v>
      </c>
      <c r="AT230" s="25" t="s">
        <v>135</v>
      </c>
      <c r="AU230" s="25" t="s">
        <v>82</v>
      </c>
      <c r="AY230" s="25" t="s">
        <v>132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25" t="s">
        <v>80</v>
      </c>
      <c r="BK230" s="213">
        <f>ROUND(I230*H230,2)</f>
        <v>0</v>
      </c>
      <c r="BL230" s="25" t="s">
        <v>195</v>
      </c>
      <c r="BM230" s="25" t="s">
        <v>822</v>
      </c>
    </row>
    <row r="231" s="1" customFormat="1" ht="6.96" customHeight="1">
      <c r="B231" s="68"/>
      <c r="C231" s="69"/>
      <c r="D231" s="69"/>
      <c r="E231" s="69"/>
      <c r="F231" s="69"/>
      <c r="G231" s="69"/>
      <c r="H231" s="69"/>
      <c r="I231" s="153"/>
      <c r="J231" s="69"/>
      <c r="K231" s="69"/>
      <c r="L231" s="47"/>
    </row>
  </sheetData>
  <autoFilter ref="C83:K230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92</v>
      </c>
      <c r="AZ2" s="218" t="s">
        <v>154</v>
      </c>
      <c r="BA2" s="218" t="s">
        <v>5</v>
      </c>
      <c r="BB2" s="218" t="s">
        <v>5</v>
      </c>
      <c r="BC2" s="218" t="s">
        <v>823</v>
      </c>
      <c r="BD2" s="218" t="s">
        <v>82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  <c r="AZ3" s="218" t="s">
        <v>165</v>
      </c>
      <c r="BA3" s="218" t="s">
        <v>5</v>
      </c>
      <c r="BB3" s="218" t="s">
        <v>5</v>
      </c>
      <c r="BC3" s="218" t="s">
        <v>823</v>
      </c>
      <c r="BD3" s="218" t="s">
        <v>82</v>
      </c>
    </row>
    <row r="4" ht="36.96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824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13.10.2016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ROUND(J82,2)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ROUND(SUM(BE82:BE122), 2)</f>
        <v>0</v>
      </c>
      <c r="G30" s="48"/>
      <c r="H30" s="48"/>
      <c r="I30" s="145">
        <v>0.20999999999999999</v>
      </c>
      <c r="J30" s="144">
        <f>ROUND(ROUND((SUM(BE82:BE122)),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ROUND(SUM(BF82:BF122), 2)</f>
        <v>0</v>
      </c>
      <c r="G31" s="48"/>
      <c r="H31" s="48"/>
      <c r="I31" s="145">
        <v>0.14999999999999999</v>
      </c>
      <c r="J31" s="144">
        <f>ROUND(ROUND((SUM(BF82:BF122)),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ROUND(SUM(BG82:BG122),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ROUND(SUM(BH82:BH122),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ROUND(SUM(BI82:BI122),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003 - SO 03 - Oplocení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Trutnov - Dolní Staré Město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J82</f>
        <v>0</v>
      </c>
      <c r="K56" s="52"/>
      <c r="AU56" s="25" t="s">
        <v>111</v>
      </c>
    </row>
    <row r="57" s="7" customFormat="1" ht="24.96" customHeight="1">
      <c r="B57" s="162"/>
      <c r="C57" s="163"/>
      <c r="D57" s="164" t="s">
        <v>171</v>
      </c>
      <c r="E57" s="165"/>
      <c r="F57" s="165"/>
      <c r="G57" s="165"/>
      <c r="H57" s="165"/>
      <c r="I57" s="166"/>
      <c r="J57" s="167">
        <f>J83</f>
        <v>0</v>
      </c>
      <c r="K57" s="168"/>
    </row>
    <row r="58" s="8" customFormat="1" ht="19.92" customHeight="1">
      <c r="B58" s="169"/>
      <c r="C58" s="170"/>
      <c r="D58" s="171" t="s">
        <v>172</v>
      </c>
      <c r="E58" s="172"/>
      <c r="F58" s="172"/>
      <c r="G58" s="172"/>
      <c r="H58" s="172"/>
      <c r="I58" s="173"/>
      <c r="J58" s="174">
        <f>J84</f>
        <v>0</v>
      </c>
      <c r="K58" s="175"/>
    </row>
    <row r="59" s="8" customFormat="1" ht="19.92" customHeight="1">
      <c r="B59" s="169"/>
      <c r="C59" s="170"/>
      <c r="D59" s="171" t="s">
        <v>173</v>
      </c>
      <c r="E59" s="172"/>
      <c r="F59" s="172"/>
      <c r="G59" s="172"/>
      <c r="H59" s="172"/>
      <c r="I59" s="173"/>
      <c r="J59" s="174">
        <f>J98</f>
        <v>0</v>
      </c>
      <c r="K59" s="175"/>
    </row>
    <row r="60" s="8" customFormat="1" ht="19.92" customHeight="1">
      <c r="B60" s="169"/>
      <c r="C60" s="170"/>
      <c r="D60" s="171" t="s">
        <v>174</v>
      </c>
      <c r="E60" s="172"/>
      <c r="F60" s="172"/>
      <c r="G60" s="172"/>
      <c r="H60" s="172"/>
      <c r="I60" s="173"/>
      <c r="J60" s="174">
        <f>J103</f>
        <v>0</v>
      </c>
      <c r="K60" s="175"/>
    </row>
    <row r="61" s="8" customFormat="1" ht="19.92" customHeight="1">
      <c r="B61" s="169"/>
      <c r="C61" s="170"/>
      <c r="D61" s="171" t="s">
        <v>179</v>
      </c>
      <c r="E61" s="172"/>
      <c r="F61" s="172"/>
      <c r="G61" s="172"/>
      <c r="H61" s="172"/>
      <c r="I61" s="173"/>
      <c r="J61" s="174">
        <f>J119</f>
        <v>0</v>
      </c>
      <c r="K61" s="175"/>
    </row>
    <row r="62" s="8" customFormat="1" ht="19.92" customHeight="1">
      <c r="B62" s="169"/>
      <c r="C62" s="170"/>
      <c r="D62" s="171" t="s">
        <v>181</v>
      </c>
      <c r="E62" s="172"/>
      <c r="F62" s="172"/>
      <c r="G62" s="172"/>
      <c r="H62" s="172"/>
      <c r="I62" s="173"/>
      <c r="J62" s="174">
        <f>J121</f>
        <v>0</v>
      </c>
      <c r="K62" s="175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31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53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54"/>
      <c r="J68" s="72"/>
      <c r="K68" s="72"/>
      <c r="L68" s="47"/>
    </row>
    <row r="69" s="1" customFormat="1" ht="36.96" customHeight="1">
      <c r="B69" s="47"/>
      <c r="C69" s="73" t="s">
        <v>115</v>
      </c>
      <c r="L69" s="47"/>
    </row>
    <row r="70" s="1" customFormat="1" ht="6.96" customHeight="1">
      <c r="B70" s="47"/>
      <c r="L70" s="47"/>
    </row>
    <row r="71" s="1" customFormat="1" ht="14.4" customHeight="1">
      <c r="B71" s="47"/>
      <c r="C71" s="75" t="s">
        <v>19</v>
      </c>
      <c r="L71" s="47"/>
    </row>
    <row r="72" s="1" customFormat="1" ht="16.5" customHeight="1">
      <c r="B72" s="47"/>
      <c r="E72" s="176" t="str">
        <f>E7</f>
        <v>Rozšíření sběrného dvora Trutnov DSM</v>
      </c>
      <c r="F72" s="75"/>
      <c r="G72" s="75"/>
      <c r="H72" s="75"/>
      <c r="L72" s="47"/>
    </row>
    <row r="73" s="1" customFormat="1" ht="14.4" customHeight="1">
      <c r="B73" s="47"/>
      <c r="C73" s="75" t="s">
        <v>105</v>
      </c>
      <c r="L73" s="47"/>
    </row>
    <row r="74" s="1" customFormat="1" ht="17.25" customHeight="1">
      <c r="B74" s="47"/>
      <c r="E74" s="78" t="str">
        <f>E9</f>
        <v>003 - SO 03 - Oplocení</v>
      </c>
      <c r="F74" s="1"/>
      <c r="G74" s="1"/>
      <c r="H74" s="1"/>
      <c r="L74" s="47"/>
    </row>
    <row r="75" s="1" customFormat="1" ht="6.96" customHeight="1">
      <c r="B75" s="47"/>
      <c r="L75" s="47"/>
    </row>
    <row r="76" s="1" customFormat="1" ht="18" customHeight="1">
      <c r="B76" s="47"/>
      <c r="C76" s="75" t="s">
        <v>23</v>
      </c>
      <c r="F76" s="177" t="str">
        <f>F12</f>
        <v>Trutnov - Dolní Staré Město</v>
      </c>
      <c r="I76" s="178" t="s">
        <v>25</v>
      </c>
      <c r="J76" s="80" t="str">
        <f>IF(J12="","",J12)</f>
        <v>13.10.2016</v>
      </c>
      <c r="L76" s="47"/>
    </row>
    <row r="77" s="1" customFormat="1" ht="6.96" customHeight="1">
      <c r="B77" s="47"/>
      <c r="L77" s="47"/>
    </row>
    <row r="78" s="1" customFormat="1">
      <c r="B78" s="47"/>
      <c r="C78" s="75" t="s">
        <v>27</v>
      </c>
      <c r="F78" s="177" t="str">
        <f>E15</f>
        <v>Město Trutnov</v>
      </c>
      <c r="I78" s="178" t="s">
        <v>33</v>
      </c>
      <c r="J78" s="177" t="str">
        <f>E21</f>
        <v>Ing. Oldřich Hlíza</v>
      </c>
      <c r="L78" s="47"/>
    </row>
    <row r="79" s="1" customFormat="1" ht="14.4" customHeight="1">
      <c r="B79" s="47"/>
      <c r="C79" s="75" t="s">
        <v>31</v>
      </c>
      <c r="F79" s="177" t="str">
        <f>IF(E18="","",E18)</f>
        <v/>
      </c>
      <c r="L79" s="47"/>
    </row>
    <row r="80" s="1" customFormat="1" ht="10.32" customHeight="1">
      <c r="B80" s="47"/>
      <c r="L80" s="47"/>
    </row>
    <row r="81" s="9" customFormat="1" ht="29.28" customHeight="1">
      <c r="B81" s="179"/>
      <c r="C81" s="180" t="s">
        <v>116</v>
      </c>
      <c r="D81" s="181" t="s">
        <v>57</v>
      </c>
      <c r="E81" s="181" t="s">
        <v>53</v>
      </c>
      <c r="F81" s="181" t="s">
        <v>117</v>
      </c>
      <c r="G81" s="181" t="s">
        <v>118</v>
      </c>
      <c r="H81" s="181" t="s">
        <v>119</v>
      </c>
      <c r="I81" s="182" t="s">
        <v>120</v>
      </c>
      <c r="J81" s="181" t="s">
        <v>109</v>
      </c>
      <c r="K81" s="183" t="s">
        <v>121</v>
      </c>
      <c r="L81" s="179"/>
      <c r="M81" s="93" t="s">
        <v>122</v>
      </c>
      <c r="N81" s="94" t="s">
        <v>42</v>
      </c>
      <c r="O81" s="94" t="s">
        <v>123</v>
      </c>
      <c r="P81" s="94" t="s">
        <v>124</v>
      </c>
      <c r="Q81" s="94" t="s">
        <v>125</v>
      </c>
      <c r="R81" s="94" t="s">
        <v>126</v>
      </c>
      <c r="S81" s="94" t="s">
        <v>127</v>
      </c>
      <c r="T81" s="95" t="s">
        <v>128</v>
      </c>
    </row>
    <row r="82" s="1" customFormat="1" ht="29.28" customHeight="1">
      <c r="B82" s="47"/>
      <c r="C82" s="97" t="s">
        <v>110</v>
      </c>
      <c r="J82" s="184">
        <f>BK82</f>
        <v>0</v>
      </c>
      <c r="L82" s="47"/>
      <c r="M82" s="96"/>
      <c r="N82" s="83"/>
      <c r="O82" s="83"/>
      <c r="P82" s="185">
        <f>P83</f>
        <v>0</v>
      </c>
      <c r="Q82" s="83"/>
      <c r="R82" s="185">
        <f>R83</f>
        <v>72.303437840000001</v>
      </c>
      <c r="S82" s="83"/>
      <c r="T82" s="186">
        <f>T83</f>
        <v>0</v>
      </c>
      <c r="AT82" s="25" t="s">
        <v>71</v>
      </c>
      <c r="AU82" s="25" t="s">
        <v>111</v>
      </c>
      <c r="BK82" s="187">
        <f>BK83</f>
        <v>0</v>
      </c>
    </row>
    <row r="83" s="10" customFormat="1" ht="37.44" customHeight="1">
      <c r="B83" s="188"/>
      <c r="D83" s="189" t="s">
        <v>71</v>
      </c>
      <c r="E83" s="190" t="s">
        <v>189</v>
      </c>
      <c r="F83" s="190" t="s">
        <v>190</v>
      </c>
      <c r="I83" s="191"/>
      <c r="J83" s="192">
        <f>BK83</f>
        <v>0</v>
      </c>
      <c r="L83" s="188"/>
      <c r="M83" s="193"/>
      <c r="N83" s="194"/>
      <c r="O83" s="194"/>
      <c r="P83" s="195">
        <f>P84+P98+P103+P119+P121</f>
        <v>0</v>
      </c>
      <c r="Q83" s="194"/>
      <c r="R83" s="195">
        <f>R84+R98+R103+R119+R121</f>
        <v>72.303437840000001</v>
      </c>
      <c r="S83" s="194"/>
      <c r="T83" s="196">
        <f>T84+T98+T103+T119+T121</f>
        <v>0</v>
      </c>
      <c r="AR83" s="189" t="s">
        <v>80</v>
      </c>
      <c r="AT83" s="197" t="s">
        <v>71</v>
      </c>
      <c r="AU83" s="197" t="s">
        <v>72</v>
      </c>
      <c r="AY83" s="189" t="s">
        <v>132</v>
      </c>
      <c r="BK83" s="198">
        <f>BK84+BK98+BK103+BK119+BK121</f>
        <v>0</v>
      </c>
    </row>
    <row r="84" s="10" customFormat="1" ht="19.92" customHeight="1">
      <c r="B84" s="188"/>
      <c r="D84" s="189" t="s">
        <v>71</v>
      </c>
      <c r="E84" s="199" t="s">
        <v>80</v>
      </c>
      <c r="F84" s="199" t="s">
        <v>191</v>
      </c>
      <c r="I84" s="191"/>
      <c r="J84" s="200">
        <f>BK84</f>
        <v>0</v>
      </c>
      <c r="L84" s="188"/>
      <c r="M84" s="193"/>
      <c r="N84" s="194"/>
      <c r="O84" s="194"/>
      <c r="P84" s="195">
        <f>SUM(P85:P97)</f>
        <v>0</v>
      </c>
      <c r="Q84" s="194"/>
      <c r="R84" s="195">
        <f>SUM(R85:R97)</f>
        <v>0</v>
      </c>
      <c r="S84" s="194"/>
      <c r="T84" s="196">
        <f>SUM(T85:T97)</f>
        <v>0</v>
      </c>
      <c r="AR84" s="189" t="s">
        <v>80</v>
      </c>
      <c r="AT84" s="197" t="s">
        <v>71</v>
      </c>
      <c r="AU84" s="197" t="s">
        <v>80</v>
      </c>
      <c r="AY84" s="189" t="s">
        <v>132</v>
      </c>
      <c r="BK84" s="198">
        <f>SUM(BK85:BK97)</f>
        <v>0</v>
      </c>
    </row>
    <row r="85" s="1" customFormat="1" ht="16.5" customHeight="1">
      <c r="B85" s="201"/>
      <c r="C85" s="202" t="s">
        <v>80</v>
      </c>
      <c r="D85" s="202" t="s">
        <v>135</v>
      </c>
      <c r="E85" s="203" t="s">
        <v>228</v>
      </c>
      <c r="F85" s="204" t="s">
        <v>229</v>
      </c>
      <c r="G85" s="205" t="s">
        <v>216</v>
      </c>
      <c r="H85" s="206">
        <v>9.8960000000000008</v>
      </c>
      <c r="I85" s="207"/>
      <c r="J85" s="208">
        <f>ROUND(I85*H85,2)</f>
        <v>0</v>
      </c>
      <c r="K85" s="204" t="s">
        <v>139</v>
      </c>
      <c r="L85" s="47"/>
      <c r="M85" s="209" t="s">
        <v>5</v>
      </c>
      <c r="N85" s="210" t="s">
        <v>43</v>
      </c>
      <c r="O85" s="48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5" t="s">
        <v>195</v>
      </c>
      <c r="AT85" s="25" t="s">
        <v>135</v>
      </c>
      <c r="AU85" s="25" t="s">
        <v>82</v>
      </c>
      <c r="AY85" s="25" t="s">
        <v>132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80</v>
      </c>
      <c r="BK85" s="213">
        <f>ROUND(I85*H85,2)</f>
        <v>0</v>
      </c>
      <c r="BL85" s="25" t="s">
        <v>195</v>
      </c>
      <c r="BM85" s="25" t="s">
        <v>825</v>
      </c>
    </row>
    <row r="86" s="11" customFormat="1">
      <c r="B86" s="219"/>
      <c r="D86" s="220" t="s">
        <v>197</v>
      </c>
      <c r="E86" s="221" t="s">
        <v>5</v>
      </c>
      <c r="F86" s="222" t="s">
        <v>826</v>
      </c>
      <c r="H86" s="221" t="s">
        <v>5</v>
      </c>
      <c r="I86" s="223"/>
      <c r="L86" s="219"/>
      <c r="M86" s="224"/>
      <c r="N86" s="225"/>
      <c r="O86" s="225"/>
      <c r="P86" s="225"/>
      <c r="Q86" s="225"/>
      <c r="R86" s="225"/>
      <c r="S86" s="225"/>
      <c r="T86" s="226"/>
      <c r="AT86" s="221" t="s">
        <v>197</v>
      </c>
      <c r="AU86" s="221" t="s">
        <v>82</v>
      </c>
      <c r="AV86" s="11" t="s">
        <v>80</v>
      </c>
      <c r="AW86" s="11" t="s">
        <v>35</v>
      </c>
      <c r="AX86" s="11" t="s">
        <v>72</v>
      </c>
      <c r="AY86" s="221" t="s">
        <v>132</v>
      </c>
    </row>
    <row r="87" s="12" customFormat="1">
      <c r="B87" s="227"/>
      <c r="D87" s="220" t="s">
        <v>197</v>
      </c>
      <c r="E87" s="228" t="s">
        <v>5</v>
      </c>
      <c r="F87" s="229" t="s">
        <v>827</v>
      </c>
      <c r="H87" s="230">
        <v>9.8960000000000008</v>
      </c>
      <c r="I87" s="231"/>
      <c r="L87" s="227"/>
      <c r="M87" s="232"/>
      <c r="N87" s="233"/>
      <c r="O87" s="233"/>
      <c r="P87" s="233"/>
      <c r="Q87" s="233"/>
      <c r="R87" s="233"/>
      <c r="S87" s="233"/>
      <c r="T87" s="234"/>
      <c r="AT87" s="228" t="s">
        <v>197</v>
      </c>
      <c r="AU87" s="228" t="s">
        <v>82</v>
      </c>
      <c r="AV87" s="12" t="s">
        <v>82</v>
      </c>
      <c r="AW87" s="12" t="s">
        <v>35</v>
      </c>
      <c r="AX87" s="12" t="s">
        <v>72</v>
      </c>
      <c r="AY87" s="228" t="s">
        <v>132</v>
      </c>
    </row>
    <row r="88" s="13" customFormat="1">
      <c r="B88" s="235"/>
      <c r="D88" s="220" t="s">
        <v>197</v>
      </c>
      <c r="E88" s="236" t="s">
        <v>165</v>
      </c>
      <c r="F88" s="237" t="s">
        <v>209</v>
      </c>
      <c r="H88" s="238">
        <v>9.8960000000000008</v>
      </c>
      <c r="I88" s="239"/>
      <c r="L88" s="235"/>
      <c r="M88" s="240"/>
      <c r="N88" s="241"/>
      <c r="O88" s="241"/>
      <c r="P88" s="241"/>
      <c r="Q88" s="241"/>
      <c r="R88" s="241"/>
      <c r="S88" s="241"/>
      <c r="T88" s="242"/>
      <c r="AT88" s="236" t="s">
        <v>197</v>
      </c>
      <c r="AU88" s="236" t="s">
        <v>82</v>
      </c>
      <c r="AV88" s="13" t="s">
        <v>195</v>
      </c>
      <c r="AW88" s="13" t="s">
        <v>35</v>
      </c>
      <c r="AX88" s="13" t="s">
        <v>80</v>
      </c>
      <c r="AY88" s="236" t="s">
        <v>132</v>
      </c>
    </row>
    <row r="89" s="1" customFormat="1" ht="16.5" customHeight="1">
      <c r="B89" s="201"/>
      <c r="C89" s="202" t="s">
        <v>82</v>
      </c>
      <c r="D89" s="202" t="s">
        <v>135</v>
      </c>
      <c r="E89" s="203" t="s">
        <v>234</v>
      </c>
      <c r="F89" s="204" t="s">
        <v>235</v>
      </c>
      <c r="G89" s="205" t="s">
        <v>216</v>
      </c>
      <c r="H89" s="206">
        <v>9.8960000000000008</v>
      </c>
      <c r="I89" s="207"/>
      <c r="J89" s="208">
        <f>ROUND(I89*H89,2)</f>
        <v>0</v>
      </c>
      <c r="K89" s="204" t="s">
        <v>139</v>
      </c>
      <c r="L89" s="47"/>
      <c r="M89" s="209" t="s">
        <v>5</v>
      </c>
      <c r="N89" s="210" t="s">
        <v>43</v>
      </c>
      <c r="O89" s="48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195</v>
      </c>
      <c r="AT89" s="25" t="s">
        <v>135</v>
      </c>
      <c r="AU89" s="25" t="s">
        <v>82</v>
      </c>
      <c r="AY89" s="25" t="s">
        <v>132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80</v>
      </c>
      <c r="BK89" s="213">
        <f>ROUND(I89*H89,2)</f>
        <v>0</v>
      </c>
      <c r="BL89" s="25" t="s">
        <v>195</v>
      </c>
      <c r="BM89" s="25" t="s">
        <v>828</v>
      </c>
    </row>
    <row r="90" s="12" customFormat="1">
      <c r="B90" s="227"/>
      <c r="D90" s="220" t="s">
        <v>197</v>
      </c>
      <c r="E90" s="228" t="s">
        <v>5</v>
      </c>
      <c r="F90" s="229" t="s">
        <v>165</v>
      </c>
      <c r="H90" s="230">
        <v>9.8960000000000008</v>
      </c>
      <c r="I90" s="231"/>
      <c r="L90" s="227"/>
      <c r="M90" s="232"/>
      <c r="N90" s="233"/>
      <c r="O90" s="233"/>
      <c r="P90" s="233"/>
      <c r="Q90" s="233"/>
      <c r="R90" s="233"/>
      <c r="S90" s="233"/>
      <c r="T90" s="234"/>
      <c r="AT90" s="228" t="s">
        <v>197</v>
      </c>
      <c r="AU90" s="228" t="s">
        <v>82</v>
      </c>
      <c r="AV90" s="12" t="s">
        <v>82</v>
      </c>
      <c r="AW90" s="12" t="s">
        <v>35</v>
      </c>
      <c r="AX90" s="12" t="s">
        <v>80</v>
      </c>
      <c r="AY90" s="228" t="s">
        <v>132</v>
      </c>
    </row>
    <row r="91" s="1" customFormat="1" ht="16.5" customHeight="1">
      <c r="B91" s="201"/>
      <c r="C91" s="202" t="s">
        <v>213</v>
      </c>
      <c r="D91" s="202" t="s">
        <v>135</v>
      </c>
      <c r="E91" s="203" t="s">
        <v>238</v>
      </c>
      <c r="F91" s="204" t="s">
        <v>239</v>
      </c>
      <c r="G91" s="205" t="s">
        <v>216</v>
      </c>
      <c r="H91" s="206">
        <v>9.8960000000000008</v>
      </c>
      <c r="I91" s="207"/>
      <c r="J91" s="208">
        <f>ROUND(I91*H91,2)</f>
        <v>0</v>
      </c>
      <c r="K91" s="204" t="s">
        <v>139</v>
      </c>
      <c r="L91" s="47"/>
      <c r="M91" s="209" t="s">
        <v>5</v>
      </c>
      <c r="N91" s="210" t="s">
        <v>43</v>
      </c>
      <c r="O91" s="48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195</v>
      </c>
      <c r="AT91" s="25" t="s">
        <v>135</v>
      </c>
      <c r="AU91" s="25" t="s">
        <v>82</v>
      </c>
      <c r="AY91" s="25" t="s">
        <v>132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80</v>
      </c>
      <c r="BK91" s="213">
        <f>ROUND(I91*H91,2)</f>
        <v>0</v>
      </c>
      <c r="BL91" s="25" t="s">
        <v>195</v>
      </c>
      <c r="BM91" s="25" t="s">
        <v>829</v>
      </c>
    </row>
    <row r="92" s="12" customFormat="1">
      <c r="B92" s="227"/>
      <c r="D92" s="220" t="s">
        <v>197</v>
      </c>
      <c r="E92" s="228" t="s">
        <v>5</v>
      </c>
      <c r="F92" s="229" t="s">
        <v>165</v>
      </c>
      <c r="H92" s="230">
        <v>9.8960000000000008</v>
      </c>
      <c r="I92" s="231"/>
      <c r="L92" s="227"/>
      <c r="M92" s="232"/>
      <c r="N92" s="233"/>
      <c r="O92" s="233"/>
      <c r="P92" s="233"/>
      <c r="Q92" s="233"/>
      <c r="R92" s="233"/>
      <c r="S92" s="233"/>
      <c r="T92" s="234"/>
      <c r="AT92" s="228" t="s">
        <v>197</v>
      </c>
      <c r="AU92" s="228" t="s">
        <v>82</v>
      </c>
      <c r="AV92" s="12" t="s">
        <v>82</v>
      </c>
      <c r="AW92" s="12" t="s">
        <v>35</v>
      </c>
      <c r="AX92" s="12" t="s">
        <v>72</v>
      </c>
      <c r="AY92" s="228" t="s">
        <v>132</v>
      </c>
    </row>
    <row r="93" s="13" customFormat="1">
      <c r="B93" s="235"/>
      <c r="D93" s="220" t="s">
        <v>197</v>
      </c>
      <c r="E93" s="236" t="s">
        <v>154</v>
      </c>
      <c r="F93" s="237" t="s">
        <v>209</v>
      </c>
      <c r="H93" s="238">
        <v>9.8960000000000008</v>
      </c>
      <c r="I93" s="239"/>
      <c r="L93" s="235"/>
      <c r="M93" s="240"/>
      <c r="N93" s="241"/>
      <c r="O93" s="241"/>
      <c r="P93" s="241"/>
      <c r="Q93" s="241"/>
      <c r="R93" s="241"/>
      <c r="S93" s="241"/>
      <c r="T93" s="242"/>
      <c r="AT93" s="236" t="s">
        <v>197</v>
      </c>
      <c r="AU93" s="236" t="s">
        <v>82</v>
      </c>
      <c r="AV93" s="13" t="s">
        <v>195</v>
      </c>
      <c r="AW93" s="13" t="s">
        <v>35</v>
      </c>
      <c r="AX93" s="13" t="s">
        <v>80</v>
      </c>
      <c r="AY93" s="236" t="s">
        <v>132</v>
      </c>
    </row>
    <row r="94" s="1" customFormat="1" ht="16.5" customHeight="1">
      <c r="B94" s="201"/>
      <c r="C94" s="202" t="s">
        <v>195</v>
      </c>
      <c r="D94" s="202" t="s">
        <v>135</v>
      </c>
      <c r="E94" s="203" t="s">
        <v>244</v>
      </c>
      <c r="F94" s="204" t="s">
        <v>245</v>
      </c>
      <c r="G94" s="205" t="s">
        <v>216</v>
      </c>
      <c r="H94" s="206">
        <v>9.8960000000000008</v>
      </c>
      <c r="I94" s="207"/>
      <c r="J94" s="208">
        <f>ROUND(I94*H94,2)</f>
        <v>0</v>
      </c>
      <c r="K94" s="204" t="s">
        <v>139</v>
      </c>
      <c r="L94" s="47"/>
      <c r="M94" s="209" t="s">
        <v>5</v>
      </c>
      <c r="N94" s="210" t="s">
        <v>43</v>
      </c>
      <c r="O94" s="48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195</v>
      </c>
      <c r="AT94" s="25" t="s">
        <v>135</v>
      </c>
      <c r="AU94" s="25" t="s">
        <v>82</v>
      </c>
      <c r="AY94" s="25" t="s">
        <v>132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80</v>
      </c>
      <c r="BK94" s="213">
        <f>ROUND(I94*H94,2)</f>
        <v>0</v>
      </c>
      <c r="BL94" s="25" t="s">
        <v>195</v>
      </c>
      <c r="BM94" s="25" t="s">
        <v>830</v>
      </c>
    </row>
    <row r="95" s="12" customFormat="1">
      <c r="B95" s="227"/>
      <c r="D95" s="220" t="s">
        <v>197</v>
      </c>
      <c r="E95" s="228" t="s">
        <v>5</v>
      </c>
      <c r="F95" s="229" t="s">
        <v>154</v>
      </c>
      <c r="H95" s="230">
        <v>9.8960000000000008</v>
      </c>
      <c r="I95" s="231"/>
      <c r="L95" s="227"/>
      <c r="M95" s="232"/>
      <c r="N95" s="233"/>
      <c r="O95" s="233"/>
      <c r="P95" s="233"/>
      <c r="Q95" s="233"/>
      <c r="R95" s="233"/>
      <c r="S95" s="233"/>
      <c r="T95" s="234"/>
      <c r="AT95" s="228" t="s">
        <v>197</v>
      </c>
      <c r="AU95" s="228" t="s">
        <v>82</v>
      </c>
      <c r="AV95" s="12" t="s">
        <v>82</v>
      </c>
      <c r="AW95" s="12" t="s">
        <v>35</v>
      </c>
      <c r="AX95" s="12" t="s">
        <v>80</v>
      </c>
      <c r="AY95" s="228" t="s">
        <v>132</v>
      </c>
    </row>
    <row r="96" s="1" customFormat="1" ht="16.5" customHeight="1">
      <c r="B96" s="201"/>
      <c r="C96" s="202" t="s">
        <v>131</v>
      </c>
      <c r="D96" s="202" t="s">
        <v>135</v>
      </c>
      <c r="E96" s="203" t="s">
        <v>248</v>
      </c>
      <c r="F96" s="204" t="s">
        <v>249</v>
      </c>
      <c r="G96" s="205" t="s">
        <v>250</v>
      </c>
      <c r="H96" s="206">
        <v>17.812999999999999</v>
      </c>
      <c r="I96" s="207"/>
      <c r="J96" s="208">
        <f>ROUND(I96*H96,2)</f>
        <v>0</v>
      </c>
      <c r="K96" s="204" t="s">
        <v>139</v>
      </c>
      <c r="L96" s="47"/>
      <c r="M96" s="209" t="s">
        <v>5</v>
      </c>
      <c r="N96" s="210" t="s">
        <v>43</v>
      </c>
      <c r="O96" s="48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195</v>
      </c>
      <c r="AT96" s="25" t="s">
        <v>135</v>
      </c>
      <c r="AU96" s="25" t="s">
        <v>82</v>
      </c>
      <c r="AY96" s="25" t="s">
        <v>132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80</v>
      </c>
      <c r="BK96" s="213">
        <f>ROUND(I96*H96,2)</f>
        <v>0</v>
      </c>
      <c r="BL96" s="25" t="s">
        <v>195</v>
      </c>
      <c r="BM96" s="25" t="s">
        <v>831</v>
      </c>
    </row>
    <row r="97" s="12" customFormat="1">
      <c r="B97" s="227"/>
      <c r="D97" s="220" t="s">
        <v>197</v>
      </c>
      <c r="E97" s="228" t="s">
        <v>5</v>
      </c>
      <c r="F97" s="229" t="s">
        <v>252</v>
      </c>
      <c r="H97" s="230">
        <v>17.812999999999999</v>
      </c>
      <c r="I97" s="231"/>
      <c r="L97" s="227"/>
      <c r="M97" s="232"/>
      <c r="N97" s="233"/>
      <c r="O97" s="233"/>
      <c r="P97" s="233"/>
      <c r="Q97" s="233"/>
      <c r="R97" s="233"/>
      <c r="S97" s="233"/>
      <c r="T97" s="234"/>
      <c r="AT97" s="228" t="s">
        <v>197</v>
      </c>
      <c r="AU97" s="228" t="s">
        <v>82</v>
      </c>
      <c r="AV97" s="12" t="s">
        <v>82</v>
      </c>
      <c r="AW97" s="12" t="s">
        <v>35</v>
      </c>
      <c r="AX97" s="12" t="s">
        <v>80</v>
      </c>
      <c r="AY97" s="228" t="s">
        <v>132</v>
      </c>
    </row>
    <row r="98" s="10" customFormat="1" ht="29.88" customHeight="1">
      <c r="B98" s="188"/>
      <c r="D98" s="189" t="s">
        <v>71</v>
      </c>
      <c r="E98" s="199" t="s">
        <v>82</v>
      </c>
      <c r="F98" s="199" t="s">
        <v>258</v>
      </c>
      <c r="I98" s="191"/>
      <c r="J98" s="200">
        <f>BK98</f>
        <v>0</v>
      </c>
      <c r="L98" s="188"/>
      <c r="M98" s="193"/>
      <c r="N98" s="194"/>
      <c r="O98" s="194"/>
      <c r="P98" s="195">
        <f>SUM(P99:P102)</f>
        <v>0</v>
      </c>
      <c r="Q98" s="194"/>
      <c r="R98" s="195">
        <f>SUM(R99:R102)</f>
        <v>24.277757840000003</v>
      </c>
      <c r="S98" s="194"/>
      <c r="T98" s="196">
        <f>SUM(T99:T102)</f>
        <v>0</v>
      </c>
      <c r="AR98" s="189" t="s">
        <v>80</v>
      </c>
      <c r="AT98" s="197" t="s">
        <v>71</v>
      </c>
      <c r="AU98" s="197" t="s">
        <v>80</v>
      </c>
      <c r="AY98" s="189" t="s">
        <v>132</v>
      </c>
      <c r="BK98" s="198">
        <f>SUM(BK99:BK102)</f>
        <v>0</v>
      </c>
    </row>
    <row r="99" s="1" customFormat="1" ht="16.5" customHeight="1">
      <c r="B99" s="201"/>
      <c r="C99" s="202" t="s">
        <v>237</v>
      </c>
      <c r="D99" s="202" t="s">
        <v>135</v>
      </c>
      <c r="E99" s="203" t="s">
        <v>284</v>
      </c>
      <c r="F99" s="204" t="s">
        <v>285</v>
      </c>
      <c r="G99" s="205" t="s">
        <v>216</v>
      </c>
      <c r="H99" s="206">
        <v>9.8960000000000008</v>
      </c>
      <c r="I99" s="207"/>
      <c r="J99" s="208">
        <f>ROUND(I99*H99,2)</f>
        <v>0</v>
      </c>
      <c r="K99" s="204" t="s">
        <v>139</v>
      </c>
      <c r="L99" s="47"/>
      <c r="M99" s="209" t="s">
        <v>5</v>
      </c>
      <c r="N99" s="210" t="s">
        <v>43</v>
      </c>
      <c r="O99" s="48"/>
      <c r="P99" s="211">
        <f>O99*H99</f>
        <v>0</v>
      </c>
      <c r="Q99" s="211">
        <v>2.45329</v>
      </c>
      <c r="R99" s="211">
        <f>Q99*H99</f>
        <v>24.277757840000003</v>
      </c>
      <c r="S99" s="211">
        <v>0</v>
      </c>
      <c r="T99" s="212">
        <f>S99*H99</f>
        <v>0</v>
      </c>
      <c r="AR99" s="25" t="s">
        <v>195</v>
      </c>
      <c r="AT99" s="25" t="s">
        <v>135</v>
      </c>
      <c r="AU99" s="25" t="s">
        <v>82</v>
      </c>
      <c r="AY99" s="25" t="s">
        <v>132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80</v>
      </c>
      <c r="BK99" s="213">
        <f>ROUND(I99*H99,2)</f>
        <v>0</v>
      </c>
      <c r="BL99" s="25" t="s">
        <v>195</v>
      </c>
      <c r="BM99" s="25" t="s">
        <v>832</v>
      </c>
    </row>
    <row r="100" s="11" customFormat="1">
      <c r="B100" s="219"/>
      <c r="D100" s="220" t="s">
        <v>197</v>
      </c>
      <c r="E100" s="221" t="s">
        <v>5</v>
      </c>
      <c r="F100" s="222" t="s">
        <v>833</v>
      </c>
      <c r="H100" s="221" t="s">
        <v>5</v>
      </c>
      <c r="I100" s="223"/>
      <c r="L100" s="219"/>
      <c r="M100" s="224"/>
      <c r="N100" s="225"/>
      <c r="O100" s="225"/>
      <c r="P100" s="225"/>
      <c r="Q100" s="225"/>
      <c r="R100" s="225"/>
      <c r="S100" s="225"/>
      <c r="T100" s="226"/>
      <c r="AT100" s="221" t="s">
        <v>197</v>
      </c>
      <c r="AU100" s="221" t="s">
        <v>82</v>
      </c>
      <c r="AV100" s="11" t="s">
        <v>80</v>
      </c>
      <c r="AW100" s="11" t="s">
        <v>35</v>
      </c>
      <c r="AX100" s="11" t="s">
        <v>72</v>
      </c>
      <c r="AY100" s="221" t="s">
        <v>132</v>
      </c>
    </row>
    <row r="101" s="12" customFormat="1">
      <c r="B101" s="227"/>
      <c r="D101" s="220" t="s">
        <v>197</v>
      </c>
      <c r="E101" s="228" t="s">
        <v>5</v>
      </c>
      <c r="F101" s="229" t="s">
        <v>827</v>
      </c>
      <c r="H101" s="230">
        <v>9.8960000000000008</v>
      </c>
      <c r="I101" s="231"/>
      <c r="L101" s="227"/>
      <c r="M101" s="232"/>
      <c r="N101" s="233"/>
      <c r="O101" s="233"/>
      <c r="P101" s="233"/>
      <c r="Q101" s="233"/>
      <c r="R101" s="233"/>
      <c r="S101" s="233"/>
      <c r="T101" s="234"/>
      <c r="AT101" s="228" t="s">
        <v>197</v>
      </c>
      <c r="AU101" s="228" t="s">
        <v>82</v>
      </c>
      <c r="AV101" s="12" t="s">
        <v>82</v>
      </c>
      <c r="AW101" s="12" t="s">
        <v>35</v>
      </c>
      <c r="AX101" s="12" t="s">
        <v>72</v>
      </c>
      <c r="AY101" s="228" t="s">
        <v>132</v>
      </c>
    </row>
    <row r="102" s="13" customFormat="1">
      <c r="B102" s="235"/>
      <c r="D102" s="220" t="s">
        <v>197</v>
      </c>
      <c r="E102" s="236" t="s">
        <v>5</v>
      </c>
      <c r="F102" s="237" t="s">
        <v>209</v>
      </c>
      <c r="H102" s="238">
        <v>9.8960000000000008</v>
      </c>
      <c r="I102" s="239"/>
      <c r="L102" s="235"/>
      <c r="M102" s="240"/>
      <c r="N102" s="241"/>
      <c r="O102" s="241"/>
      <c r="P102" s="241"/>
      <c r="Q102" s="241"/>
      <c r="R102" s="241"/>
      <c r="S102" s="241"/>
      <c r="T102" s="242"/>
      <c r="AT102" s="236" t="s">
        <v>197</v>
      </c>
      <c r="AU102" s="236" t="s">
        <v>82</v>
      </c>
      <c r="AV102" s="13" t="s">
        <v>195</v>
      </c>
      <c r="AW102" s="13" t="s">
        <v>35</v>
      </c>
      <c r="AX102" s="13" t="s">
        <v>80</v>
      </c>
      <c r="AY102" s="236" t="s">
        <v>132</v>
      </c>
    </row>
    <row r="103" s="10" customFormat="1" ht="29.88" customHeight="1">
      <c r="B103" s="188"/>
      <c r="D103" s="189" t="s">
        <v>71</v>
      </c>
      <c r="E103" s="199" t="s">
        <v>213</v>
      </c>
      <c r="F103" s="199" t="s">
        <v>299</v>
      </c>
      <c r="I103" s="191"/>
      <c r="J103" s="200">
        <f>BK103</f>
        <v>0</v>
      </c>
      <c r="L103" s="188"/>
      <c r="M103" s="193"/>
      <c r="N103" s="194"/>
      <c r="O103" s="194"/>
      <c r="P103" s="195">
        <f>SUM(P104:P118)</f>
        <v>0</v>
      </c>
      <c r="Q103" s="194"/>
      <c r="R103" s="195">
        <f>SUM(R104:R118)</f>
        <v>48.025680000000001</v>
      </c>
      <c r="S103" s="194"/>
      <c r="T103" s="196">
        <f>SUM(T104:T118)</f>
        <v>0</v>
      </c>
      <c r="AR103" s="189" t="s">
        <v>80</v>
      </c>
      <c r="AT103" s="197" t="s">
        <v>71</v>
      </c>
      <c r="AU103" s="197" t="s">
        <v>80</v>
      </c>
      <c r="AY103" s="189" t="s">
        <v>132</v>
      </c>
      <c r="BK103" s="198">
        <f>SUM(BK104:BK118)</f>
        <v>0</v>
      </c>
    </row>
    <row r="104" s="1" customFormat="1" ht="25.5" customHeight="1">
      <c r="B104" s="201"/>
      <c r="C104" s="202" t="s">
        <v>243</v>
      </c>
      <c r="D104" s="202" t="s">
        <v>135</v>
      </c>
      <c r="E104" s="203" t="s">
        <v>834</v>
      </c>
      <c r="F104" s="204" t="s">
        <v>835</v>
      </c>
      <c r="G104" s="205" t="s">
        <v>537</v>
      </c>
      <c r="H104" s="206">
        <v>42</v>
      </c>
      <c r="I104" s="207"/>
      <c r="J104" s="208">
        <f>ROUND(I104*H104,2)</f>
        <v>0</v>
      </c>
      <c r="K104" s="204" t="s">
        <v>139</v>
      </c>
      <c r="L104" s="47"/>
      <c r="M104" s="209" t="s">
        <v>5</v>
      </c>
      <c r="N104" s="210" t="s">
        <v>43</v>
      </c>
      <c r="O104" s="48"/>
      <c r="P104" s="211">
        <f>O104*H104</f>
        <v>0</v>
      </c>
      <c r="Q104" s="211">
        <v>0.72870000000000001</v>
      </c>
      <c r="R104" s="211">
        <f>Q104*H104</f>
        <v>30.605399999999999</v>
      </c>
      <c r="S104" s="211">
        <v>0</v>
      </c>
      <c r="T104" s="212">
        <f>S104*H104</f>
        <v>0</v>
      </c>
      <c r="AR104" s="25" t="s">
        <v>195</v>
      </c>
      <c r="AT104" s="25" t="s">
        <v>135</v>
      </c>
      <c r="AU104" s="25" t="s">
        <v>82</v>
      </c>
      <c r="AY104" s="25" t="s">
        <v>132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80</v>
      </c>
      <c r="BK104" s="213">
        <f>ROUND(I104*H104,2)</f>
        <v>0</v>
      </c>
      <c r="BL104" s="25" t="s">
        <v>195</v>
      </c>
      <c r="BM104" s="25" t="s">
        <v>836</v>
      </c>
    </row>
    <row r="105" s="1" customFormat="1" ht="16.5" customHeight="1">
      <c r="B105" s="201"/>
      <c r="C105" s="251" t="s">
        <v>247</v>
      </c>
      <c r="D105" s="251" t="s">
        <v>413</v>
      </c>
      <c r="E105" s="252" t="s">
        <v>837</v>
      </c>
      <c r="F105" s="253" t="s">
        <v>838</v>
      </c>
      <c r="G105" s="254" t="s">
        <v>839</v>
      </c>
      <c r="H105" s="255">
        <v>40</v>
      </c>
      <c r="I105" s="256"/>
      <c r="J105" s="257">
        <f>ROUND(I105*H105,2)</f>
        <v>0</v>
      </c>
      <c r="K105" s="253" t="s">
        <v>5</v>
      </c>
      <c r="L105" s="258"/>
      <c r="M105" s="259" t="s">
        <v>5</v>
      </c>
      <c r="N105" s="260" t="s">
        <v>43</v>
      </c>
      <c r="O105" s="48"/>
      <c r="P105" s="211">
        <f>O105*H105</f>
        <v>0</v>
      </c>
      <c r="Q105" s="211">
        <v>0.095000000000000001</v>
      </c>
      <c r="R105" s="211">
        <f>Q105*H105</f>
        <v>3.7999999999999998</v>
      </c>
      <c r="S105" s="211">
        <v>0</v>
      </c>
      <c r="T105" s="212">
        <f>S105*H105</f>
        <v>0</v>
      </c>
      <c r="AR105" s="25" t="s">
        <v>247</v>
      </c>
      <c r="AT105" s="25" t="s">
        <v>413</v>
      </c>
      <c r="AU105" s="25" t="s">
        <v>82</v>
      </c>
      <c r="AY105" s="25" t="s">
        <v>132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80</v>
      </c>
      <c r="BK105" s="213">
        <f>ROUND(I105*H105,2)</f>
        <v>0</v>
      </c>
      <c r="BL105" s="25" t="s">
        <v>195</v>
      </c>
      <c r="BM105" s="25" t="s">
        <v>840</v>
      </c>
    </row>
    <row r="106" s="1" customFormat="1" ht="16.5" customHeight="1">
      <c r="B106" s="201"/>
      <c r="C106" s="251" t="s">
        <v>253</v>
      </c>
      <c r="D106" s="251" t="s">
        <v>413</v>
      </c>
      <c r="E106" s="252" t="s">
        <v>841</v>
      </c>
      <c r="F106" s="253" t="s">
        <v>842</v>
      </c>
      <c r="G106" s="254" t="s">
        <v>839</v>
      </c>
      <c r="H106" s="255">
        <v>2</v>
      </c>
      <c r="I106" s="256"/>
      <c r="J106" s="257">
        <f>ROUND(I106*H106,2)</f>
        <v>0</v>
      </c>
      <c r="K106" s="253" t="s">
        <v>5</v>
      </c>
      <c r="L106" s="258"/>
      <c r="M106" s="259" t="s">
        <v>5</v>
      </c>
      <c r="N106" s="260" t="s">
        <v>43</v>
      </c>
      <c r="O106" s="48"/>
      <c r="P106" s="211">
        <f>O106*H106</f>
        <v>0</v>
      </c>
      <c r="Q106" s="211">
        <v>0.11509</v>
      </c>
      <c r="R106" s="211">
        <f>Q106*H106</f>
        <v>0.23018</v>
      </c>
      <c r="S106" s="211">
        <v>0</v>
      </c>
      <c r="T106" s="212">
        <f>S106*H106</f>
        <v>0</v>
      </c>
      <c r="AR106" s="25" t="s">
        <v>247</v>
      </c>
      <c r="AT106" s="25" t="s">
        <v>413</v>
      </c>
      <c r="AU106" s="25" t="s">
        <v>82</v>
      </c>
      <c r="AY106" s="25" t="s">
        <v>132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80</v>
      </c>
      <c r="BK106" s="213">
        <f>ROUND(I106*H106,2)</f>
        <v>0</v>
      </c>
      <c r="BL106" s="25" t="s">
        <v>195</v>
      </c>
      <c r="BM106" s="25" t="s">
        <v>843</v>
      </c>
    </row>
    <row r="107" s="1" customFormat="1" ht="16.5" customHeight="1">
      <c r="B107" s="201"/>
      <c r="C107" s="202" t="s">
        <v>259</v>
      </c>
      <c r="D107" s="202" t="s">
        <v>135</v>
      </c>
      <c r="E107" s="203" t="s">
        <v>844</v>
      </c>
      <c r="F107" s="204" t="s">
        <v>845</v>
      </c>
      <c r="G107" s="205" t="s">
        <v>839</v>
      </c>
      <c r="H107" s="206">
        <v>42</v>
      </c>
      <c r="I107" s="207"/>
      <c r="J107" s="208">
        <f>ROUND(I107*H107,2)</f>
        <v>0</v>
      </c>
      <c r="K107" s="204" t="s">
        <v>5</v>
      </c>
      <c r="L107" s="47"/>
      <c r="M107" s="209" t="s">
        <v>5</v>
      </c>
      <c r="N107" s="210" t="s">
        <v>43</v>
      </c>
      <c r="O107" s="48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195</v>
      </c>
      <c r="AT107" s="25" t="s">
        <v>135</v>
      </c>
      <c r="AU107" s="25" t="s">
        <v>82</v>
      </c>
      <c r="AY107" s="25" t="s">
        <v>132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80</v>
      </c>
      <c r="BK107" s="213">
        <f>ROUND(I107*H107,2)</f>
        <v>0</v>
      </c>
      <c r="BL107" s="25" t="s">
        <v>195</v>
      </c>
      <c r="BM107" s="25" t="s">
        <v>846</v>
      </c>
    </row>
    <row r="108" s="1" customFormat="1" ht="16.5" customHeight="1">
      <c r="B108" s="201"/>
      <c r="C108" s="202" t="s">
        <v>269</v>
      </c>
      <c r="D108" s="202" t="s">
        <v>135</v>
      </c>
      <c r="E108" s="203" t="s">
        <v>847</v>
      </c>
      <c r="F108" s="204" t="s">
        <v>848</v>
      </c>
      <c r="G108" s="205" t="s">
        <v>537</v>
      </c>
      <c r="H108" s="206">
        <v>205</v>
      </c>
      <c r="I108" s="207"/>
      <c r="J108" s="208">
        <f>ROUND(I108*H108,2)</f>
        <v>0</v>
      </c>
      <c r="K108" s="204" t="s">
        <v>5</v>
      </c>
      <c r="L108" s="47"/>
      <c r="M108" s="209" t="s">
        <v>5</v>
      </c>
      <c r="N108" s="210" t="s">
        <v>43</v>
      </c>
      <c r="O108" s="48"/>
      <c r="P108" s="211">
        <f>O108*H108</f>
        <v>0</v>
      </c>
      <c r="Q108" s="211">
        <v>0.0070200000000000002</v>
      </c>
      <c r="R108" s="211">
        <f>Q108*H108</f>
        <v>1.4391000000000001</v>
      </c>
      <c r="S108" s="211">
        <v>0</v>
      </c>
      <c r="T108" s="212">
        <f>S108*H108</f>
        <v>0</v>
      </c>
      <c r="AR108" s="25" t="s">
        <v>195</v>
      </c>
      <c r="AT108" s="25" t="s">
        <v>135</v>
      </c>
      <c r="AU108" s="25" t="s">
        <v>82</v>
      </c>
      <c r="AY108" s="25" t="s">
        <v>132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80</v>
      </c>
      <c r="BK108" s="213">
        <f>ROUND(I108*H108,2)</f>
        <v>0</v>
      </c>
      <c r="BL108" s="25" t="s">
        <v>195</v>
      </c>
      <c r="BM108" s="25" t="s">
        <v>849</v>
      </c>
    </row>
    <row r="109" s="12" customFormat="1">
      <c r="B109" s="227"/>
      <c r="D109" s="220" t="s">
        <v>197</v>
      </c>
      <c r="E109" s="228" t="s">
        <v>5</v>
      </c>
      <c r="F109" s="229" t="s">
        <v>850</v>
      </c>
      <c r="H109" s="230">
        <v>205</v>
      </c>
      <c r="I109" s="231"/>
      <c r="L109" s="227"/>
      <c r="M109" s="232"/>
      <c r="N109" s="233"/>
      <c r="O109" s="233"/>
      <c r="P109" s="233"/>
      <c r="Q109" s="233"/>
      <c r="R109" s="233"/>
      <c r="S109" s="233"/>
      <c r="T109" s="234"/>
      <c r="AT109" s="228" t="s">
        <v>197</v>
      </c>
      <c r="AU109" s="228" t="s">
        <v>82</v>
      </c>
      <c r="AV109" s="12" t="s">
        <v>82</v>
      </c>
      <c r="AW109" s="12" t="s">
        <v>35</v>
      </c>
      <c r="AX109" s="12" t="s">
        <v>80</v>
      </c>
      <c r="AY109" s="228" t="s">
        <v>132</v>
      </c>
    </row>
    <row r="110" s="1" customFormat="1" ht="16.5" customHeight="1">
      <c r="B110" s="201"/>
      <c r="C110" s="251" t="s">
        <v>279</v>
      </c>
      <c r="D110" s="251" t="s">
        <v>413</v>
      </c>
      <c r="E110" s="252" t="s">
        <v>844</v>
      </c>
      <c r="F110" s="253" t="s">
        <v>851</v>
      </c>
      <c r="G110" s="254" t="s">
        <v>839</v>
      </c>
      <c r="H110" s="255">
        <v>135</v>
      </c>
      <c r="I110" s="256"/>
      <c r="J110" s="257">
        <f>ROUND(I110*H110,2)</f>
        <v>0</v>
      </c>
      <c r="K110" s="253" t="s">
        <v>5</v>
      </c>
      <c r="L110" s="258"/>
      <c r="M110" s="259" t="s">
        <v>5</v>
      </c>
      <c r="N110" s="260" t="s">
        <v>43</v>
      </c>
      <c r="O110" s="48"/>
      <c r="P110" s="211">
        <f>O110*H110</f>
        <v>0</v>
      </c>
      <c r="Q110" s="211">
        <v>0.074999999999999997</v>
      </c>
      <c r="R110" s="211">
        <f>Q110*H110</f>
        <v>10.125</v>
      </c>
      <c r="S110" s="211">
        <v>0</v>
      </c>
      <c r="T110" s="212">
        <f>S110*H110</f>
        <v>0</v>
      </c>
      <c r="AR110" s="25" t="s">
        <v>247</v>
      </c>
      <c r="AT110" s="25" t="s">
        <v>413</v>
      </c>
      <c r="AU110" s="25" t="s">
        <v>82</v>
      </c>
      <c r="AY110" s="25" t="s">
        <v>132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80</v>
      </c>
      <c r="BK110" s="213">
        <f>ROUND(I110*H110,2)</f>
        <v>0</v>
      </c>
      <c r="BL110" s="25" t="s">
        <v>195</v>
      </c>
      <c r="BM110" s="25" t="s">
        <v>852</v>
      </c>
    </row>
    <row r="111" s="12" customFormat="1">
      <c r="B111" s="227"/>
      <c r="D111" s="220" t="s">
        <v>197</v>
      </c>
      <c r="E111" s="228" t="s">
        <v>5</v>
      </c>
      <c r="F111" s="229" t="s">
        <v>853</v>
      </c>
      <c r="H111" s="230">
        <v>205</v>
      </c>
      <c r="I111" s="231"/>
      <c r="L111" s="227"/>
      <c r="M111" s="232"/>
      <c r="N111" s="233"/>
      <c r="O111" s="233"/>
      <c r="P111" s="233"/>
      <c r="Q111" s="233"/>
      <c r="R111" s="233"/>
      <c r="S111" s="233"/>
      <c r="T111" s="234"/>
      <c r="AT111" s="228" t="s">
        <v>197</v>
      </c>
      <c r="AU111" s="228" t="s">
        <v>82</v>
      </c>
      <c r="AV111" s="12" t="s">
        <v>82</v>
      </c>
      <c r="AW111" s="12" t="s">
        <v>35</v>
      </c>
      <c r="AX111" s="12" t="s">
        <v>72</v>
      </c>
      <c r="AY111" s="228" t="s">
        <v>132</v>
      </c>
    </row>
    <row r="112" s="12" customFormat="1">
      <c r="B112" s="227"/>
      <c r="D112" s="220" t="s">
        <v>197</v>
      </c>
      <c r="E112" s="228" t="s">
        <v>5</v>
      </c>
      <c r="F112" s="229" t="s">
        <v>854</v>
      </c>
      <c r="H112" s="230">
        <v>-70</v>
      </c>
      <c r="I112" s="231"/>
      <c r="L112" s="227"/>
      <c r="M112" s="232"/>
      <c r="N112" s="233"/>
      <c r="O112" s="233"/>
      <c r="P112" s="233"/>
      <c r="Q112" s="233"/>
      <c r="R112" s="233"/>
      <c r="S112" s="233"/>
      <c r="T112" s="234"/>
      <c r="AT112" s="228" t="s">
        <v>197</v>
      </c>
      <c r="AU112" s="228" t="s">
        <v>82</v>
      </c>
      <c r="AV112" s="12" t="s">
        <v>82</v>
      </c>
      <c r="AW112" s="12" t="s">
        <v>35</v>
      </c>
      <c r="AX112" s="12" t="s">
        <v>72</v>
      </c>
      <c r="AY112" s="228" t="s">
        <v>132</v>
      </c>
    </row>
    <row r="113" s="13" customFormat="1">
      <c r="B113" s="235"/>
      <c r="D113" s="220" t="s">
        <v>197</v>
      </c>
      <c r="E113" s="236" t="s">
        <v>5</v>
      </c>
      <c r="F113" s="237" t="s">
        <v>209</v>
      </c>
      <c r="H113" s="238">
        <v>135</v>
      </c>
      <c r="I113" s="239"/>
      <c r="L113" s="235"/>
      <c r="M113" s="240"/>
      <c r="N113" s="241"/>
      <c r="O113" s="241"/>
      <c r="P113" s="241"/>
      <c r="Q113" s="241"/>
      <c r="R113" s="241"/>
      <c r="S113" s="241"/>
      <c r="T113" s="242"/>
      <c r="AT113" s="236" t="s">
        <v>197</v>
      </c>
      <c r="AU113" s="236" t="s">
        <v>82</v>
      </c>
      <c r="AV113" s="13" t="s">
        <v>195</v>
      </c>
      <c r="AW113" s="13" t="s">
        <v>35</v>
      </c>
      <c r="AX113" s="13" t="s">
        <v>80</v>
      </c>
      <c r="AY113" s="236" t="s">
        <v>132</v>
      </c>
    </row>
    <row r="114" s="1" customFormat="1" ht="25.5" customHeight="1">
      <c r="B114" s="201"/>
      <c r="C114" s="202" t="s">
        <v>283</v>
      </c>
      <c r="D114" s="202" t="s">
        <v>135</v>
      </c>
      <c r="E114" s="203" t="s">
        <v>855</v>
      </c>
      <c r="F114" s="204" t="s">
        <v>856</v>
      </c>
      <c r="G114" s="205" t="s">
        <v>410</v>
      </c>
      <c r="H114" s="206">
        <v>166</v>
      </c>
      <c r="I114" s="207"/>
      <c r="J114" s="208">
        <f>ROUND(I114*H114,2)</f>
        <v>0</v>
      </c>
      <c r="K114" s="204" t="s">
        <v>139</v>
      </c>
      <c r="L114" s="47"/>
      <c r="M114" s="209" t="s">
        <v>5</v>
      </c>
      <c r="N114" s="210" t="s">
        <v>43</v>
      </c>
      <c r="O114" s="48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195</v>
      </c>
      <c r="AT114" s="25" t="s">
        <v>135</v>
      </c>
      <c r="AU114" s="25" t="s">
        <v>82</v>
      </c>
      <c r="AY114" s="25" t="s">
        <v>132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80</v>
      </c>
      <c r="BK114" s="213">
        <f>ROUND(I114*H114,2)</f>
        <v>0</v>
      </c>
      <c r="BL114" s="25" t="s">
        <v>195</v>
      </c>
      <c r="BM114" s="25" t="s">
        <v>857</v>
      </c>
    </row>
    <row r="115" s="11" customFormat="1">
      <c r="B115" s="219"/>
      <c r="D115" s="220" t="s">
        <v>197</v>
      </c>
      <c r="E115" s="221" t="s">
        <v>5</v>
      </c>
      <c r="F115" s="222" t="s">
        <v>858</v>
      </c>
      <c r="H115" s="221" t="s">
        <v>5</v>
      </c>
      <c r="I115" s="223"/>
      <c r="L115" s="219"/>
      <c r="M115" s="224"/>
      <c r="N115" s="225"/>
      <c r="O115" s="225"/>
      <c r="P115" s="225"/>
      <c r="Q115" s="225"/>
      <c r="R115" s="225"/>
      <c r="S115" s="225"/>
      <c r="T115" s="226"/>
      <c r="AT115" s="221" t="s">
        <v>197</v>
      </c>
      <c r="AU115" s="221" t="s">
        <v>82</v>
      </c>
      <c r="AV115" s="11" t="s">
        <v>80</v>
      </c>
      <c r="AW115" s="11" t="s">
        <v>35</v>
      </c>
      <c r="AX115" s="11" t="s">
        <v>72</v>
      </c>
      <c r="AY115" s="221" t="s">
        <v>132</v>
      </c>
    </row>
    <row r="116" s="12" customFormat="1">
      <c r="B116" s="227"/>
      <c r="D116" s="220" t="s">
        <v>197</v>
      </c>
      <c r="E116" s="228" t="s">
        <v>5</v>
      </c>
      <c r="F116" s="229" t="s">
        <v>859</v>
      </c>
      <c r="H116" s="230">
        <v>166</v>
      </c>
      <c r="I116" s="231"/>
      <c r="L116" s="227"/>
      <c r="M116" s="232"/>
      <c r="N116" s="233"/>
      <c r="O116" s="233"/>
      <c r="P116" s="233"/>
      <c r="Q116" s="233"/>
      <c r="R116" s="233"/>
      <c r="S116" s="233"/>
      <c r="T116" s="234"/>
      <c r="AT116" s="228" t="s">
        <v>197</v>
      </c>
      <c r="AU116" s="228" t="s">
        <v>82</v>
      </c>
      <c r="AV116" s="12" t="s">
        <v>82</v>
      </c>
      <c r="AW116" s="12" t="s">
        <v>35</v>
      </c>
      <c r="AX116" s="12" t="s">
        <v>80</v>
      </c>
      <c r="AY116" s="228" t="s">
        <v>132</v>
      </c>
    </row>
    <row r="117" s="1" customFormat="1" ht="16.5" customHeight="1">
      <c r="B117" s="201"/>
      <c r="C117" s="251" t="s">
        <v>289</v>
      </c>
      <c r="D117" s="251" t="s">
        <v>413</v>
      </c>
      <c r="E117" s="252" t="s">
        <v>860</v>
      </c>
      <c r="F117" s="253" t="s">
        <v>861</v>
      </c>
      <c r="G117" s="254" t="s">
        <v>410</v>
      </c>
      <c r="H117" s="255">
        <v>182.59999999999999</v>
      </c>
      <c r="I117" s="256"/>
      <c r="J117" s="257">
        <f>ROUND(I117*H117,2)</f>
        <v>0</v>
      </c>
      <c r="K117" s="253" t="s">
        <v>5</v>
      </c>
      <c r="L117" s="258"/>
      <c r="M117" s="259" t="s">
        <v>5</v>
      </c>
      <c r="N117" s="260" t="s">
        <v>43</v>
      </c>
      <c r="O117" s="48"/>
      <c r="P117" s="211">
        <f>O117*H117</f>
        <v>0</v>
      </c>
      <c r="Q117" s="211">
        <v>0.01</v>
      </c>
      <c r="R117" s="211">
        <f>Q117*H117</f>
        <v>1.8260000000000001</v>
      </c>
      <c r="S117" s="211">
        <v>0</v>
      </c>
      <c r="T117" s="212">
        <f>S117*H117</f>
        <v>0</v>
      </c>
      <c r="AR117" s="25" t="s">
        <v>247</v>
      </c>
      <c r="AT117" s="25" t="s">
        <v>413</v>
      </c>
      <c r="AU117" s="25" t="s">
        <v>82</v>
      </c>
      <c r="AY117" s="25" t="s">
        <v>132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80</v>
      </c>
      <c r="BK117" s="213">
        <f>ROUND(I117*H117,2)</f>
        <v>0</v>
      </c>
      <c r="BL117" s="25" t="s">
        <v>195</v>
      </c>
      <c r="BM117" s="25" t="s">
        <v>862</v>
      </c>
    </row>
    <row r="118" s="12" customFormat="1">
      <c r="B118" s="227"/>
      <c r="D118" s="220" t="s">
        <v>197</v>
      </c>
      <c r="E118" s="228" t="s">
        <v>5</v>
      </c>
      <c r="F118" s="229" t="s">
        <v>863</v>
      </c>
      <c r="H118" s="230">
        <v>182.59999999999999</v>
      </c>
      <c r="I118" s="231"/>
      <c r="L118" s="227"/>
      <c r="M118" s="232"/>
      <c r="N118" s="233"/>
      <c r="O118" s="233"/>
      <c r="P118" s="233"/>
      <c r="Q118" s="233"/>
      <c r="R118" s="233"/>
      <c r="S118" s="233"/>
      <c r="T118" s="234"/>
      <c r="AT118" s="228" t="s">
        <v>197</v>
      </c>
      <c r="AU118" s="228" t="s">
        <v>82</v>
      </c>
      <c r="AV118" s="12" t="s">
        <v>82</v>
      </c>
      <c r="AW118" s="12" t="s">
        <v>35</v>
      </c>
      <c r="AX118" s="12" t="s">
        <v>80</v>
      </c>
      <c r="AY118" s="228" t="s">
        <v>132</v>
      </c>
    </row>
    <row r="119" s="10" customFormat="1" ht="29.88" customHeight="1">
      <c r="B119" s="188"/>
      <c r="D119" s="189" t="s">
        <v>71</v>
      </c>
      <c r="E119" s="199" t="s">
        <v>253</v>
      </c>
      <c r="F119" s="199" t="s">
        <v>430</v>
      </c>
      <c r="I119" s="191"/>
      <c r="J119" s="200">
        <f>BK119</f>
        <v>0</v>
      </c>
      <c r="L119" s="188"/>
      <c r="M119" s="193"/>
      <c r="N119" s="194"/>
      <c r="O119" s="194"/>
      <c r="P119" s="195">
        <f>P120</f>
        <v>0</v>
      </c>
      <c r="Q119" s="194"/>
      <c r="R119" s="195">
        <f>R120</f>
        <v>0</v>
      </c>
      <c r="S119" s="194"/>
      <c r="T119" s="196">
        <f>T120</f>
        <v>0</v>
      </c>
      <c r="AR119" s="189" t="s">
        <v>80</v>
      </c>
      <c r="AT119" s="197" t="s">
        <v>71</v>
      </c>
      <c r="AU119" s="197" t="s">
        <v>80</v>
      </c>
      <c r="AY119" s="189" t="s">
        <v>132</v>
      </c>
      <c r="BK119" s="198">
        <f>BK120</f>
        <v>0</v>
      </c>
    </row>
    <row r="120" s="1" customFormat="1" ht="16.5" customHeight="1">
      <c r="B120" s="201"/>
      <c r="C120" s="202" t="s">
        <v>11</v>
      </c>
      <c r="D120" s="202" t="s">
        <v>135</v>
      </c>
      <c r="E120" s="203" t="s">
        <v>864</v>
      </c>
      <c r="F120" s="204" t="s">
        <v>865</v>
      </c>
      <c r="G120" s="205" t="s">
        <v>410</v>
      </c>
      <c r="H120" s="206">
        <v>31</v>
      </c>
      <c r="I120" s="207"/>
      <c r="J120" s="208">
        <f>ROUND(I120*H120,2)</f>
        <v>0</v>
      </c>
      <c r="K120" s="204" t="s">
        <v>5</v>
      </c>
      <c r="L120" s="47"/>
      <c r="M120" s="209" t="s">
        <v>5</v>
      </c>
      <c r="N120" s="210" t="s">
        <v>43</v>
      </c>
      <c r="O120" s="48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195</v>
      </c>
      <c r="AT120" s="25" t="s">
        <v>135</v>
      </c>
      <c r="AU120" s="25" t="s">
        <v>82</v>
      </c>
      <c r="AY120" s="25" t="s">
        <v>132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80</v>
      </c>
      <c r="BK120" s="213">
        <f>ROUND(I120*H120,2)</f>
        <v>0</v>
      </c>
      <c r="BL120" s="25" t="s">
        <v>195</v>
      </c>
      <c r="BM120" s="25" t="s">
        <v>866</v>
      </c>
    </row>
    <row r="121" s="10" customFormat="1" ht="29.88" customHeight="1">
      <c r="B121" s="188"/>
      <c r="D121" s="189" t="s">
        <v>71</v>
      </c>
      <c r="E121" s="199" t="s">
        <v>498</v>
      </c>
      <c r="F121" s="199" t="s">
        <v>499</v>
      </c>
      <c r="I121" s="191"/>
      <c r="J121" s="200">
        <f>BK121</f>
        <v>0</v>
      </c>
      <c r="L121" s="188"/>
      <c r="M121" s="193"/>
      <c r="N121" s="194"/>
      <c r="O121" s="194"/>
      <c r="P121" s="195">
        <f>P122</f>
        <v>0</v>
      </c>
      <c r="Q121" s="194"/>
      <c r="R121" s="195">
        <f>R122</f>
        <v>0</v>
      </c>
      <c r="S121" s="194"/>
      <c r="T121" s="196">
        <f>T122</f>
        <v>0</v>
      </c>
      <c r="AR121" s="189" t="s">
        <v>80</v>
      </c>
      <c r="AT121" s="197" t="s">
        <v>71</v>
      </c>
      <c r="AU121" s="197" t="s">
        <v>80</v>
      </c>
      <c r="AY121" s="189" t="s">
        <v>132</v>
      </c>
      <c r="BK121" s="198">
        <f>BK122</f>
        <v>0</v>
      </c>
    </row>
    <row r="122" s="1" customFormat="1" ht="16.5" customHeight="1">
      <c r="B122" s="201"/>
      <c r="C122" s="202" t="s">
        <v>300</v>
      </c>
      <c r="D122" s="202" t="s">
        <v>135</v>
      </c>
      <c r="E122" s="203" t="s">
        <v>867</v>
      </c>
      <c r="F122" s="204" t="s">
        <v>868</v>
      </c>
      <c r="G122" s="205" t="s">
        <v>250</v>
      </c>
      <c r="H122" s="206">
        <v>72.302999999999997</v>
      </c>
      <c r="I122" s="207"/>
      <c r="J122" s="208">
        <f>ROUND(I122*H122,2)</f>
        <v>0</v>
      </c>
      <c r="K122" s="204" t="s">
        <v>5</v>
      </c>
      <c r="L122" s="47"/>
      <c r="M122" s="209" t="s">
        <v>5</v>
      </c>
      <c r="N122" s="214" t="s">
        <v>43</v>
      </c>
      <c r="O122" s="215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AR122" s="25" t="s">
        <v>195</v>
      </c>
      <c r="AT122" s="25" t="s">
        <v>135</v>
      </c>
      <c r="AU122" s="25" t="s">
        <v>82</v>
      </c>
      <c r="AY122" s="25" t="s">
        <v>132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80</v>
      </c>
      <c r="BK122" s="213">
        <f>ROUND(I122*H122,2)</f>
        <v>0</v>
      </c>
      <c r="BL122" s="25" t="s">
        <v>195</v>
      </c>
      <c r="BM122" s="25" t="s">
        <v>869</v>
      </c>
    </row>
    <row r="123" s="1" customFormat="1" ht="6.96" customHeight="1">
      <c r="B123" s="68"/>
      <c r="C123" s="69"/>
      <c r="D123" s="69"/>
      <c r="E123" s="69"/>
      <c r="F123" s="69"/>
      <c r="G123" s="69"/>
      <c r="H123" s="69"/>
      <c r="I123" s="153"/>
      <c r="J123" s="69"/>
      <c r="K123" s="69"/>
      <c r="L123" s="47"/>
    </row>
  </sheetData>
  <autoFilter ref="C81:K122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95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</row>
    <row r="4" ht="36.96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870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871</v>
      </c>
      <c r="G12" s="48"/>
      <c r="H12" s="48"/>
      <c r="I12" s="133" t="s">
        <v>25</v>
      </c>
      <c r="J12" s="134" t="str">
        <f>'Rekapitulace stavby'!AN8</f>
        <v>13.10.2016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6" t="str">
        <f>IF('Rekapitulace stavby'!E11="","",'Rekapitulace stavby'!E11)</f>
        <v>Město Trutnov</v>
      </c>
      <c r="F15" s="48"/>
      <c r="G15" s="48"/>
      <c r="H15" s="48"/>
      <c r="I15" s="133" t="s">
        <v>30</v>
      </c>
      <c r="J15" s="36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tr">
        <f>IF('Rekapitulace stavby'!AN16="","",'Rekapitulace stavby'!AN16)</f>
        <v/>
      </c>
      <c r="K20" s="52"/>
    </row>
    <row r="21" s="1" customFormat="1" ht="18" customHeight="1">
      <c r="B21" s="47"/>
      <c r="C21" s="48"/>
      <c r="D21" s="48"/>
      <c r="E21" s="36" t="str">
        <f>IF('Rekapitulace stavby'!E17="","",'Rekapitulace stavby'!E17)</f>
        <v>Ing. Oldřich Hlíza</v>
      </c>
      <c r="F21" s="48"/>
      <c r="G21" s="48"/>
      <c r="H21" s="48"/>
      <c r="I21" s="133" t="s">
        <v>30</v>
      </c>
      <c r="J21" s="36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ROUND(J78,2)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ROUND(SUM(BE78:BE109), 2)</f>
        <v>0</v>
      </c>
      <c r="G30" s="48"/>
      <c r="H30" s="48"/>
      <c r="I30" s="145">
        <v>0.20999999999999999</v>
      </c>
      <c r="J30" s="144">
        <f>ROUND(ROUND((SUM(BE78:BE109)),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ROUND(SUM(BF78:BF109), 2)</f>
        <v>0</v>
      </c>
      <c r="G31" s="48"/>
      <c r="H31" s="48"/>
      <c r="I31" s="145">
        <v>0.14999999999999999</v>
      </c>
      <c r="J31" s="144">
        <f>ROUND(ROUND((SUM(BF78:BF109)),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ROUND(SUM(BG78:BG109),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ROUND(SUM(BH78:BH109),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ROUND(SUM(BI78:BI109),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004 - Rozšíření kamerového systému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 xml:space="preserve"> 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J78</f>
        <v>0</v>
      </c>
      <c r="K56" s="52"/>
      <c r="AU56" s="25" t="s">
        <v>111</v>
      </c>
    </row>
    <row r="57" s="7" customFormat="1" ht="24.96" customHeight="1">
      <c r="B57" s="162"/>
      <c r="C57" s="163"/>
      <c r="D57" s="164" t="s">
        <v>182</v>
      </c>
      <c r="E57" s="165"/>
      <c r="F57" s="165"/>
      <c r="G57" s="165"/>
      <c r="H57" s="165"/>
      <c r="I57" s="166"/>
      <c r="J57" s="167">
        <f>J79</f>
        <v>0</v>
      </c>
      <c r="K57" s="168"/>
    </row>
    <row r="58" s="8" customFormat="1" ht="19.92" customHeight="1">
      <c r="B58" s="169"/>
      <c r="C58" s="170"/>
      <c r="D58" s="171" t="s">
        <v>872</v>
      </c>
      <c r="E58" s="172"/>
      <c r="F58" s="172"/>
      <c r="G58" s="172"/>
      <c r="H58" s="172"/>
      <c r="I58" s="173"/>
      <c r="J58" s="174">
        <f>J80</f>
        <v>0</v>
      </c>
      <c r="K58" s="175"/>
    </row>
    <row r="59" s="1" customFormat="1" ht="21.84" customHeight="1">
      <c r="B59" s="47"/>
      <c r="C59" s="48"/>
      <c r="D59" s="48"/>
      <c r="E59" s="48"/>
      <c r="F59" s="48"/>
      <c r="G59" s="48"/>
      <c r="H59" s="48"/>
      <c r="I59" s="131"/>
      <c r="J59" s="48"/>
      <c r="K59" s="52"/>
    </row>
    <row r="60" s="1" customFormat="1" ht="6.96" customHeight="1">
      <c r="B60" s="68"/>
      <c r="C60" s="69"/>
      <c r="D60" s="69"/>
      <c r="E60" s="69"/>
      <c r="F60" s="69"/>
      <c r="G60" s="69"/>
      <c r="H60" s="69"/>
      <c r="I60" s="153"/>
      <c r="J60" s="69"/>
      <c r="K60" s="70"/>
    </row>
    <row r="64" s="1" customFormat="1" ht="6.96" customHeight="1">
      <c r="B64" s="71"/>
      <c r="C64" s="72"/>
      <c r="D64" s="72"/>
      <c r="E64" s="72"/>
      <c r="F64" s="72"/>
      <c r="G64" s="72"/>
      <c r="H64" s="72"/>
      <c r="I64" s="154"/>
      <c r="J64" s="72"/>
      <c r="K64" s="72"/>
      <c r="L64" s="47"/>
    </row>
    <row r="65" s="1" customFormat="1" ht="36.96" customHeight="1">
      <c r="B65" s="47"/>
      <c r="C65" s="73" t="s">
        <v>115</v>
      </c>
      <c r="L65" s="47"/>
    </row>
    <row r="66" s="1" customFormat="1" ht="6.96" customHeight="1">
      <c r="B66" s="47"/>
      <c r="L66" s="47"/>
    </row>
    <row r="67" s="1" customFormat="1" ht="14.4" customHeight="1">
      <c r="B67" s="47"/>
      <c r="C67" s="75" t="s">
        <v>19</v>
      </c>
      <c r="L67" s="47"/>
    </row>
    <row r="68" s="1" customFormat="1" ht="16.5" customHeight="1">
      <c r="B68" s="47"/>
      <c r="E68" s="176" t="str">
        <f>E7</f>
        <v>Rozšíření sběrného dvora Trutnov DSM</v>
      </c>
      <c r="F68" s="75"/>
      <c r="G68" s="75"/>
      <c r="H68" s="75"/>
      <c r="L68" s="47"/>
    </row>
    <row r="69" s="1" customFormat="1" ht="14.4" customHeight="1">
      <c r="B69" s="47"/>
      <c r="C69" s="75" t="s">
        <v>105</v>
      </c>
      <c r="L69" s="47"/>
    </row>
    <row r="70" s="1" customFormat="1" ht="17.25" customHeight="1">
      <c r="B70" s="47"/>
      <c r="E70" s="78" t="str">
        <f>E9</f>
        <v>004 - Rozšíření kamerového systému</v>
      </c>
      <c r="F70" s="1"/>
      <c r="G70" s="1"/>
      <c r="H70" s="1"/>
      <c r="L70" s="47"/>
    </row>
    <row r="71" s="1" customFormat="1" ht="6.96" customHeight="1">
      <c r="B71" s="47"/>
      <c r="L71" s="47"/>
    </row>
    <row r="72" s="1" customFormat="1" ht="18" customHeight="1">
      <c r="B72" s="47"/>
      <c r="C72" s="75" t="s">
        <v>23</v>
      </c>
      <c r="F72" s="177" t="str">
        <f>F12</f>
        <v xml:space="preserve"> </v>
      </c>
      <c r="I72" s="178" t="s">
        <v>25</v>
      </c>
      <c r="J72" s="80" t="str">
        <f>IF(J12="","",J12)</f>
        <v>13.10.2016</v>
      </c>
      <c r="L72" s="47"/>
    </row>
    <row r="73" s="1" customFormat="1" ht="6.96" customHeight="1">
      <c r="B73" s="47"/>
      <c r="L73" s="47"/>
    </row>
    <row r="74" s="1" customFormat="1">
      <c r="B74" s="47"/>
      <c r="C74" s="75" t="s">
        <v>27</v>
      </c>
      <c r="F74" s="177" t="str">
        <f>E15</f>
        <v>Město Trutnov</v>
      </c>
      <c r="I74" s="178" t="s">
        <v>33</v>
      </c>
      <c r="J74" s="177" t="str">
        <f>E21</f>
        <v>Ing. Oldřich Hlíza</v>
      </c>
      <c r="L74" s="47"/>
    </row>
    <row r="75" s="1" customFormat="1" ht="14.4" customHeight="1">
      <c r="B75" s="47"/>
      <c r="C75" s="75" t="s">
        <v>31</v>
      </c>
      <c r="F75" s="177" t="str">
        <f>IF(E18="","",E18)</f>
        <v/>
      </c>
      <c r="L75" s="47"/>
    </row>
    <row r="76" s="1" customFormat="1" ht="10.32" customHeight="1">
      <c r="B76" s="47"/>
      <c r="L76" s="47"/>
    </row>
    <row r="77" s="9" customFormat="1" ht="29.28" customHeight="1">
      <c r="B77" s="179"/>
      <c r="C77" s="180" t="s">
        <v>116</v>
      </c>
      <c r="D77" s="181" t="s">
        <v>57</v>
      </c>
      <c r="E77" s="181" t="s">
        <v>53</v>
      </c>
      <c r="F77" s="181" t="s">
        <v>117</v>
      </c>
      <c r="G77" s="181" t="s">
        <v>118</v>
      </c>
      <c r="H77" s="181" t="s">
        <v>119</v>
      </c>
      <c r="I77" s="182" t="s">
        <v>120</v>
      </c>
      <c r="J77" s="181" t="s">
        <v>109</v>
      </c>
      <c r="K77" s="183" t="s">
        <v>121</v>
      </c>
      <c r="L77" s="179"/>
      <c r="M77" s="93" t="s">
        <v>122</v>
      </c>
      <c r="N77" s="94" t="s">
        <v>42</v>
      </c>
      <c r="O77" s="94" t="s">
        <v>123</v>
      </c>
      <c r="P77" s="94" t="s">
        <v>124</v>
      </c>
      <c r="Q77" s="94" t="s">
        <v>125</v>
      </c>
      <c r="R77" s="94" t="s">
        <v>126</v>
      </c>
      <c r="S77" s="94" t="s">
        <v>127</v>
      </c>
      <c r="T77" s="95" t="s">
        <v>128</v>
      </c>
    </row>
    <row r="78" s="1" customFormat="1" ht="29.28" customHeight="1">
      <c r="B78" s="47"/>
      <c r="C78" s="97" t="s">
        <v>110</v>
      </c>
      <c r="J78" s="184">
        <f>BK78</f>
        <v>0</v>
      </c>
      <c r="L78" s="47"/>
      <c r="M78" s="96"/>
      <c r="N78" s="83"/>
      <c r="O78" s="83"/>
      <c r="P78" s="185">
        <f>P79</f>
        <v>0</v>
      </c>
      <c r="Q78" s="83"/>
      <c r="R78" s="185">
        <f>R79</f>
        <v>0</v>
      </c>
      <c r="S78" s="83"/>
      <c r="T78" s="186">
        <f>T79</f>
        <v>0</v>
      </c>
      <c r="AT78" s="25" t="s">
        <v>71</v>
      </c>
      <c r="AU78" s="25" t="s">
        <v>111</v>
      </c>
      <c r="BK78" s="187">
        <f>BK79</f>
        <v>0</v>
      </c>
    </row>
    <row r="79" s="10" customFormat="1" ht="37.44" customHeight="1">
      <c r="B79" s="188"/>
      <c r="D79" s="189" t="s">
        <v>71</v>
      </c>
      <c r="E79" s="190" t="s">
        <v>504</v>
      </c>
      <c r="F79" s="190" t="s">
        <v>505</v>
      </c>
      <c r="I79" s="191"/>
      <c r="J79" s="192">
        <f>BK79</f>
        <v>0</v>
      </c>
      <c r="L79" s="188"/>
      <c r="M79" s="193"/>
      <c r="N79" s="194"/>
      <c r="O79" s="194"/>
      <c r="P79" s="195">
        <f>P80</f>
        <v>0</v>
      </c>
      <c r="Q79" s="194"/>
      <c r="R79" s="195">
        <f>R80</f>
        <v>0</v>
      </c>
      <c r="S79" s="194"/>
      <c r="T79" s="196">
        <f>T80</f>
        <v>0</v>
      </c>
      <c r="AR79" s="189" t="s">
        <v>82</v>
      </c>
      <c r="AT79" s="197" t="s">
        <v>71</v>
      </c>
      <c r="AU79" s="197" t="s">
        <v>72</v>
      </c>
      <c r="AY79" s="189" t="s">
        <v>132</v>
      </c>
      <c r="BK79" s="198">
        <f>BK80</f>
        <v>0</v>
      </c>
    </row>
    <row r="80" s="10" customFormat="1" ht="19.92" customHeight="1">
      <c r="B80" s="188"/>
      <c r="D80" s="189" t="s">
        <v>71</v>
      </c>
      <c r="E80" s="199" t="s">
        <v>873</v>
      </c>
      <c r="F80" s="199" t="s">
        <v>874</v>
      </c>
      <c r="I80" s="191"/>
      <c r="J80" s="200">
        <f>BK80</f>
        <v>0</v>
      </c>
      <c r="L80" s="188"/>
      <c r="M80" s="193"/>
      <c r="N80" s="194"/>
      <c r="O80" s="194"/>
      <c r="P80" s="195">
        <f>SUM(P81:P109)</f>
        <v>0</v>
      </c>
      <c r="Q80" s="194"/>
      <c r="R80" s="195">
        <f>SUM(R81:R109)</f>
        <v>0</v>
      </c>
      <c r="S80" s="194"/>
      <c r="T80" s="196">
        <f>SUM(T81:T109)</f>
        <v>0</v>
      </c>
      <c r="AR80" s="189" t="s">
        <v>82</v>
      </c>
      <c r="AT80" s="197" t="s">
        <v>71</v>
      </c>
      <c r="AU80" s="197" t="s">
        <v>80</v>
      </c>
      <c r="AY80" s="189" t="s">
        <v>132</v>
      </c>
      <c r="BK80" s="198">
        <f>SUM(BK81:BK109)</f>
        <v>0</v>
      </c>
    </row>
    <row r="81" s="1" customFormat="1" ht="51" customHeight="1">
      <c r="B81" s="201"/>
      <c r="C81" s="202" t="s">
        <v>80</v>
      </c>
      <c r="D81" s="202" t="s">
        <v>135</v>
      </c>
      <c r="E81" s="203" t="s">
        <v>80</v>
      </c>
      <c r="F81" s="204" t="s">
        <v>875</v>
      </c>
      <c r="G81" s="205" t="s">
        <v>839</v>
      </c>
      <c r="H81" s="206">
        <v>5</v>
      </c>
      <c r="I81" s="207"/>
      <c r="J81" s="208">
        <f>ROUND(I81*H81,2)</f>
        <v>0</v>
      </c>
      <c r="K81" s="204" t="s">
        <v>5</v>
      </c>
      <c r="L81" s="47"/>
      <c r="M81" s="209" t="s">
        <v>5</v>
      </c>
      <c r="N81" s="210" t="s">
        <v>43</v>
      </c>
      <c r="O81" s="48"/>
      <c r="P81" s="211">
        <f>O81*H81</f>
        <v>0</v>
      </c>
      <c r="Q81" s="211">
        <v>0</v>
      </c>
      <c r="R81" s="211">
        <f>Q81*H81</f>
        <v>0</v>
      </c>
      <c r="S81" s="211">
        <v>0</v>
      </c>
      <c r="T81" s="212">
        <f>S81*H81</f>
        <v>0</v>
      </c>
      <c r="AR81" s="25" t="s">
        <v>300</v>
      </c>
      <c r="AT81" s="25" t="s">
        <v>135</v>
      </c>
      <c r="AU81" s="25" t="s">
        <v>82</v>
      </c>
      <c r="AY81" s="25" t="s">
        <v>132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5" t="s">
        <v>80</v>
      </c>
      <c r="BK81" s="213">
        <f>ROUND(I81*H81,2)</f>
        <v>0</v>
      </c>
      <c r="BL81" s="25" t="s">
        <v>300</v>
      </c>
      <c r="BM81" s="25" t="s">
        <v>876</v>
      </c>
    </row>
    <row r="82" s="1" customFormat="1" ht="16.5" customHeight="1">
      <c r="B82" s="201"/>
      <c r="C82" s="202" t="s">
        <v>82</v>
      </c>
      <c r="D82" s="202" t="s">
        <v>135</v>
      </c>
      <c r="E82" s="203" t="s">
        <v>82</v>
      </c>
      <c r="F82" s="204" t="s">
        <v>877</v>
      </c>
      <c r="G82" s="205" t="s">
        <v>839</v>
      </c>
      <c r="H82" s="206">
        <v>5</v>
      </c>
      <c r="I82" s="207"/>
      <c r="J82" s="208">
        <f>ROUND(I82*H82,2)</f>
        <v>0</v>
      </c>
      <c r="K82" s="204" t="s">
        <v>5</v>
      </c>
      <c r="L82" s="47"/>
      <c r="M82" s="209" t="s">
        <v>5</v>
      </c>
      <c r="N82" s="210" t="s">
        <v>43</v>
      </c>
      <c r="O82" s="48"/>
      <c r="P82" s="211">
        <f>O82*H82</f>
        <v>0</v>
      </c>
      <c r="Q82" s="211">
        <v>0</v>
      </c>
      <c r="R82" s="211">
        <f>Q82*H82</f>
        <v>0</v>
      </c>
      <c r="S82" s="211">
        <v>0</v>
      </c>
      <c r="T82" s="212">
        <f>S82*H82</f>
        <v>0</v>
      </c>
      <c r="AR82" s="25" t="s">
        <v>300</v>
      </c>
      <c r="AT82" s="25" t="s">
        <v>135</v>
      </c>
      <c r="AU82" s="25" t="s">
        <v>82</v>
      </c>
      <c r="AY82" s="25" t="s">
        <v>132</v>
      </c>
      <c r="BE82" s="213">
        <f>IF(N82="základní",J82,0)</f>
        <v>0</v>
      </c>
      <c r="BF82" s="213">
        <f>IF(N82="snížená",J82,0)</f>
        <v>0</v>
      </c>
      <c r="BG82" s="213">
        <f>IF(N82="zákl. přenesená",J82,0)</f>
        <v>0</v>
      </c>
      <c r="BH82" s="213">
        <f>IF(N82="sníž. přenesená",J82,0)</f>
        <v>0</v>
      </c>
      <c r="BI82" s="213">
        <f>IF(N82="nulová",J82,0)</f>
        <v>0</v>
      </c>
      <c r="BJ82" s="25" t="s">
        <v>80</v>
      </c>
      <c r="BK82" s="213">
        <f>ROUND(I82*H82,2)</f>
        <v>0</v>
      </c>
      <c r="BL82" s="25" t="s">
        <v>300</v>
      </c>
      <c r="BM82" s="25" t="s">
        <v>878</v>
      </c>
    </row>
    <row r="83" s="1" customFormat="1" ht="16.5" customHeight="1">
      <c r="B83" s="201"/>
      <c r="C83" s="202" t="s">
        <v>213</v>
      </c>
      <c r="D83" s="202" t="s">
        <v>135</v>
      </c>
      <c r="E83" s="203" t="s">
        <v>213</v>
      </c>
      <c r="F83" s="204" t="s">
        <v>879</v>
      </c>
      <c r="G83" s="205" t="s">
        <v>839</v>
      </c>
      <c r="H83" s="206">
        <v>5</v>
      </c>
      <c r="I83" s="207"/>
      <c r="J83" s="208">
        <f>ROUND(I83*H83,2)</f>
        <v>0</v>
      </c>
      <c r="K83" s="204" t="s">
        <v>5</v>
      </c>
      <c r="L83" s="47"/>
      <c r="M83" s="209" t="s">
        <v>5</v>
      </c>
      <c r="N83" s="210" t="s">
        <v>43</v>
      </c>
      <c r="O83" s="48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AR83" s="25" t="s">
        <v>300</v>
      </c>
      <c r="AT83" s="25" t="s">
        <v>135</v>
      </c>
      <c r="AU83" s="25" t="s">
        <v>82</v>
      </c>
      <c r="AY83" s="25" t="s">
        <v>132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25" t="s">
        <v>80</v>
      </c>
      <c r="BK83" s="213">
        <f>ROUND(I83*H83,2)</f>
        <v>0</v>
      </c>
      <c r="BL83" s="25" t="s">
        <v>300</v>
      </c>
      <c r="BM83" s="25" t="s">
        <v>880</v>
      </c>
    </row>
    <row r="84" s="1" customFormat="1" ht="16.5" customHeight="1">
      <c r="B84" s="201"/>
      <c r="C84" s="202" t="s">
        <v>195</v>
      </c>
      <c r="D84" s="202" t="s">
        <v>135</v>
      </c>
      <c r="E84" s="203" t="s">
        <v>195</v>
      </c>
      <c r="F84" s="204" t="s">
        <v>881</v>
      </c>
      <c r="G84" s="205" t="s">
        <v>839</v>
      </c>
      <c r="H84" s="206">
        <v>1</v>
      </c>
      <c r="I84" s="207"/>
      <c r="J84" s="208">
        <f>ROUND(I84*H84,2)</f>
        <v>0</v>
      </c>
      <c r="K84" s="204" t="s">
        <v>5</v>
      </c>
      <c r="L84" s="47"/>
      <c r="M84" s="209" t="s">
        <v>5</v>
      </c>
      <c r="N84" s="210" t="s">
        <v>43</v>
      </c>
      <c r="O84" s="48"/>
      <c r="P84" s="211">
        <f>O84*H84</f>
        <v>0</v>
      </c>
      <c r="Q84" s="211">
        <v>0</v>
      </c>
      <c r="R84" s="211">
        <f>Q84*H84</f>
        <v>0</v>
      </c>
      <c r="S84" s="211">
        <v>0</v>
      </c>
      <c r="T84" s="212">
        <f>S84*H84</f>
        <v>0</v>
      </c>
      <c r="AR84" s="25" t="s">
        <v>300</v>
      </c>
      <c r="AT84" s="25" t="s">
        <v>135</v>
      </c>
      <c r="AU84" s="25" t="s">
        <v>82</v>
      </c>
      <c r="AY84" s="25" t="s">
        <v>132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25" t="s">
        <v>80</v>
      </c>
      <c r="BK84" s="213">
        <f>ROUND(I84*H84,2)</f>
        <v>0</v>
      </c>
      <c r="BL84" s="25" t="s">
        <v>300</v>
      </c>
      <c r="BM84" s="25" t="s">
        <v>882</v>
      </c>
    </row>
    <row r="85" s="1" customFormat="1" ht="16.5" customHeight="1">
      <c r="B85" s="201"/>
      <c r="C85" s="202" t="s">
        <v>131</v>
      </c>
      <c r="D85" s="202" t="s">
        <v>135</v>
      </c>
      <c r="E85" s="203" t="s">
        <v>131</v>
      </c>
      <c r="F85" s="204" t="s">
        <v>883</v>
      </c>
      <c r="G85" s="205" t="s">
        <v>839</v>
      </c>
      <c r="H85" s="206">
        <v>1</v>
      </c>
      <c r="I85" s="207"/>
      <c r="J85" s="208">
        <f>ROUND(I85*H85,2)</f>
        <v>0</v>
      </c>
      <c r="K85" s="204" t="s">
        <v>5</v>
      </c>
      <c r="L85" s="47"/>
      <c r="M85" s="209" t="s">
        <v>5</v>
      </c>
      <c r="N85" s="210" t="s">
        <v>43</v>
      </c>
      <c r="O85" s="48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5" t="s">
        <v>300</v>
      </c>
      <c r="AT85" s="25" t="s">
        <v>135</v>
      </c>
      <c r="AU85" s="25" t="s">
        <v>82</v>
      </c>
      <c r="AY85" s="25" t="s">
        <v>132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80</v>
      </c>
      <c r="BK85" s="213">
        <f>ROUND(I85*H85,2)</f>
        <v>0</v>
      </c>
      <c r="BL85" s="25" t="s">
        <v>300</v>
      </c>
      <c r="BM85" s="25" t="s">
        <v>884</v>
      </c>
    </row>
    <row r="86" s="1" customFormat="1" ht="25.5" customHeight="1">
      <c r="B86" s="201"/>
      <c r="C86" s="202" t="s">
        <v>237</v>
      </c>
      <c r="D86" s="202" t="s">
        <v>135</v>
      </c>
      <c r="E86" s="203" t="s">
        <v>237</v>
      </c>
      <c r="F86" s="204" t="s">
        <v>885</v>
      </c>
      <c r="G86" s="205" t="s">
        <v>839</v>
      </c>
      <c r="H86" s="206">
        <v>1</v>
      </c>
      <c r="I86" s="207"/>
      <c r="J86" s="208">
        <f>ROUND(I86*H86,2)</f>
        <v>0</v>
      </c>
      <c r="K86" s="204" t="s">
        <v>5</v>
      </c>
      <c r="L86" s="47"/>
      <c r="M86" s="209" t="s">
        <v>5</v>
      </c>
      <c r="N86" s="210" t="s">
        <v>43</v>
      </c>
      <c r="O86" s="48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25" t="s">
        <v>300</v>
      </c>
      <c r="AT86" s="25" t="s">
        <v>135</v>
      </c>
      <c r="AU86" s="25" t="s">
        <v>82</v>
      </c>
      <c r="AY86" s="25" t="s">
        <v>132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25" t="s">
        <v>80</v>
      </c>
      <c r="BK86" s="213">
        <f>ROUND(I86*H86,2)</f>
        <v>0</v>
      </c>
      <c r="BL86" s="25" t="s">
        <v>300</v>
      </c>
      <c r="BM86" s="25" t="s">
        <v>886</v>
      </c>
    </row>
    <row r="87" s="1" customFormat="1" ht="16.5" customHeight="1">
      <c r="B87" s="201"/>
      <c r="C87" s="202" t="s">
        <v>243</v>
      </c>
      <c r="D87" s="202" t="s">
        <v>135</v>
      </c>
      <c r="E87" s="203" t="s">
        <v>243</v>
      </c>
      <c r="F87" s="204" t="s">
        <v>887</v>
      </c>
      <c r="G87" s="205" t="s">
        <v>839</v>
      </c>
      <c r="H87" s="206">
        <v>1</v>
      </c>
      <c r="I87" s="207"/>
      <c r="J87" s="208">
        <f>ROUND(I87*H87,2)</f>
        <v>0</v>
      </c>
      <c r="K87" s="204" t="s">
        <v>5</v>
      </c>
      <c r="L87" s="47"/>
      <c r="M87" s="209" t="s">
        <v>5</v>
      </c>
      <c r="N87" s="210" t="s">
        <v>43</v>
      </c>
      <c r="O87" s="48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300</v>
      </c>
      <c r="AT87" s="25" t="s">
        <v>135</v>
      </c>
      <c r="AU87" s="25" t="s">
        <v>82</v>
      </c>
      <c r="AY87" s="25" t="s">
        <v>132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80</v>
      </c>
      <c r="BK87" s="213">
        <f>ROUND(I87*H87,2)</f>
        <v>0</v>
      </c>
      <c r="BL87" s="25" t="s">
        <v>300</v>
      </c>
      <c r="BM87" s="25" t="s">
        <v>888</v>
      </c>
    </row>
    <row r="88" s="1" customFormat="1" ht="16.5" customHeight="1">
      <c r="B88" s="201"/>
      <c r="C88" s="202" t="s">
        <v>247</v>
      </c>
      <c r="D88" s="202" t="s">
        <v>135</v>
      </c>
      <c r="E88" s="203" t="s">
        <v>247</v>
      </c>
      <c r="F88" s="204" t="s">
        <v>889</v>
      </c>
      <c r="G88" s="205" t="s">
        <v>839</v>
      </c>
      <c r="H88" s="206">
        <v>1</v>
      </c>
      <c r="I88" s="207"/>
      <c r="J88" s="208">
        <f>ROUND(I88*H88,2)</f>
        <v>0</v>
      </c>
      <c r="K88" s="204" t="s">
        <v>5</v>
      </c>
      <c r="L88" s="47"/>
      <c r="M88" s="209" t="s">
        <v>5</v>
      </c>
      <c r="N88" s="210" t="s">
        <v>43</v>
      </c>
      <c r="O88" s="48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5" t="s">
        <v>300</v>
      </c>
      <c r="AT88" s="25" t="s">
        <v>135</v>
      </c>
      <c r="AU88" s="25" t="s">
        <v>82</v>
      </c>
      <c r="AY88" s="25" t="s">
        <v>132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80</v>
      </c>
      <c r="BK88" s="213">
        <f>ROUND(I88*H88,2)</f>
        <v>0</v>
      </c>
      <c r="BL88" s="25" t="s">
        <v>300</v>
      </c>
      <c r="BM88" s="25" t="s">
        <v>890</v>
      </c>
    </row>
    <row r="89" s="1" customFormat="1" ht="16.5" customHeight="1">
      <c r="B89" s="201"/>
      <c r="C89" s="202" t="s">
        <v>253</v>
      </c>
      <c r="D89" s="202" t="s">
        <v>135</v>
      </c>
      <c r="E89" s="203" t="s">
        <v>253</v>
      </c>
      <c r="F89" s="204" t="s">
        <v>891</v>
      </c>
      <c r="G89" s="205" t="s">
        <v>839</v>
      </c>
      <c r="H89" s="206">
        <v>1</v>
      </c>
      <c r="I89" s="207"/>
      <c r="J89" s="208">
        <f>ROUND(I89*H89,2)</f>
        <v>0</v>
      </c>
      <c r="K89" s="204" t="s">
        <v>5</v>
      </c>
      <c r="L89" s="47"/>
      <c r="M89" s="209" t="s">
        <v>5</v>
      </c>
      <c r="N89" s="210" t="s">
        <v>43</v>
      </c>
      <c r="O89" s="48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300</v>
      </c>
      <c r="AT89" s="25" t="s">
        <v>135</v>
      </c>
      <c r="AU89" s="25" t="s">
        <v>82</v>
      </c>
      <c r="AY89" s="25" t="s">
        <v>132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80</v>
      </c>
      <c r="BK89" s="213">
        <f>ROUND(I89*H89,2)</f>
        <v>0</v>
      </c>
      <c r="BL89" s="25" t="s">
        <v>300</v>
      </c>
      <c r="BM89" s="25" t="s">
        <v>892</v>
      </c>
    </row>
    <row r="90" s="1" customFormat="1" ht="16.5" customHeight="1">
      <c r="B90" s="201"/>
      <c r="C90" s="202" t="s">
        <v>259</v>
      </c>
      <c r="D90" s="202" t="s">
        <v>135</v>
      </c>
      <c r="E90" s="203" t="s">
        <v>259</v>
      </c>
      <c r="F90" s="204" t="s">
        <v>893</v>
      </c>
      <c r="G90" s="205" t="s">
        <v>839</v>
      </c>
      <c r="H90" s="206">
        <v>1</v>
      </c>
      <c r="I90" s="207"/>
      <c r="J90" s="208">
        <f>ROUND(I90*H90,2)</f>
        <v>0</v>
      </c>
      <c r="K90" s="204" t="s">
        <v>5</v>
      </c>
      <c r="L90" s="47"/>
      <c r="M90" s="209" t="s">
        <v>5</v>
      </c>
      <c r="N90" s="210" t="s">
        <v>43</v>
      </c>
      <c r="O90" s="48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300</v>
      </c>
      <c r="AT90" s="25" t="s">
        <v>135</v>
      </c>
      <c r="AU90" s="25" t="s">
        <v>82</v>
      </c>
      <c r="AY90" s="25" t="s">
        <v>132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80</v>
      </c>
      <c r="BK90" s="213">
        <f>ROUND(I90*H90,2)</f>
        <v>0</v>
      </c>
      <c r="BL90" s="25" t="s">
        <v>300</v>
      </c>
      <c r="BM90" s="25" t="s">
        <v>894</v>
      </c>
    </row>
    <row r="91" s="1" customFormat="1" ht="38.25" customHeight="1">
      <c r="B91" s="201"/>
      <c r="C91" s="202" t="s">
        <v>269</v>
      </c>
      <c r="D91" s="202" t="s">
        <v>135</v>
      </c>
      <c r="E91" s="203" t="s">
        <v>269</v>
      </c>
      <c r="F91" s="204" t="s">
        <v>895</v>
      </c>
      <c r="G91" s="205" t="s">
        <v>839</v>
      </c>
      <c r="H91" s="206">
        <v>1</v>
      </c>
      <c r="I91" s="207"/>
      <c r="J91" s="208">
        <f>ROUND(I91*H91,2)</f>
        <v>0</v>
      </c>
      <c r="K91" s="204" t="s">
        <v>5</v>
      </c>
      <c r="L91" s="47"/>
      <c r="M91" s="209" t="s">
        <v>5</v>
      </c>
      <c r="N91" s="210" t="s">
        <v>43</v>
      </c>
      <c r="O91" s="48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300</v>
      </c>
      <c r="AT91" s="25" t="s">
        <v>135</v>
      </c>
      <c r="AU91" s="25" t="s">
        <v>82</v>
      </c>
      <c r="AY91" s="25" t="s">
        <v>132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80</v>
      </c>
      <c r="BK91" s="213">
        <f>ROUND(I91*H91,2)</f>
        <v>0</v>
      </c>
      <c r="BL91" s="25" t="s">
        <v>300</v>
      </c>
      <c r="BM91" s="25" t="s">
        <v>896</v>
      </c>
    </row>
    <row r="92" s="1" customFormat="1" ht="25.5" customHeight="1">
      <c r="B92" s="201"/>
      <c r="C92" s="202" t="s">
        <v>279</v>
      </c>
      <c r="D92" s="202" t="s">
        <v>135</v>
      </c>
      <c r="E92" s="203" t="s">
        <v>279</v>
      </c>
      <c r="F92" s="204" t="s">
        <v>897</v>
      </c>
      <c r="G92" s="205" t="s">
        <v>839</v>
      </c>
      <c r="H92" s="206">
        <v>2</v>
      </c>
      <c r="I92" s="207"/>
      <c r="J92" s="208">
        <f>ROUND(I92*H92,2)</f>
        <v>0</v>
      </c>
      <c r="K92" s="204" t="s">
        <v>5</v>
      </c>
      <c r="L92" s="47"/>
      <c r="M92" s="209" t="s">
        <v>5</v>
      </c>
      <c r="N92" s="210" t="s">
        <v>43</v>
      </c>
      <c r="O92" s="48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25" t="s">
        <v>300</v>
      </c>
      <c r="AT92" s="25" t="s">
        <v>135</v>
      </c>
      <c r="AU92" s="25" t="s">
        <v>82</v>
      </c>
      <c r="AY92" s="25" t="s">
        <v>132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80</v>
      </c>
      <c r="BK92" s="213">
        <f>ROUND(I92*H92,2)</f>
        <v>0</v>
      </c>
      <c r="BL92" s="25" t="s">
        <v>300</v>
      </c>
      <c r="BM92" s="25" t="s">
        <v>898</v>
      </c>
    </row>
    <row r="93" s="1" customFormat="1" ht="16.5" customHeight="1">
      <c r="B93" s="201"/>
      <c r="C93" s="202" t="s">
        <v>283</v>
      </c>
      <c r="D93" s="202" t="s">
        <v>135</v>
      </c>
      <c r="E93" s="203" t="s">
        <v>283</v>
      </c>
      <c r="F93" s="204" t="s">
        <v>899</v>
      </c>
      <c r="G93" s="205" t="s">
        <v>839</v>
      </c>
      <c r="H93" s="206">
        <v>1</v>
      </c>
      <c r="I93" s="207"/>
      <c r="J93" s="208">
        <f>ROUND(I93*H93,2)</f>
        <v>0</v>
      </c>
      <c r="K93" s="204" t="s">
        <v>5</v>
      </c>
      <c r="L93" s="47"/>
      <c r="M93" s="209" t="s">
        <v>5</v>
      </c>
      <c r="N93" s="210" t="s">
        <v>43</v>
      </c>
      <c r="O93" s="48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300</v>
      </c>
      <c r="AT93" s="25" t="s">
        <v>135</v>
      </c>
      <c r="AU93" s="25" t="s">
        <v>82</v>
      </c>
      <c r="AY93" s="25" t="s">
        <v>132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80</v>
      </c>
      <c r="BK93" s="213">
        <f>ROUND(I93*H93,2)</f>
        <v>0</v>
      </c>
      <c r="BL93" s="25" t="s">
        <v>300</v>
      </c>
      <c r="BM93" s="25" t="s">
        <v>900</v>
      </c>
    </row>
    <row r="94" s="1" customFormat="1" ht="16.5" customHeight="1">
      <c r="B94" s="201"/>
      <c r="C94" s="202" t="s">
        <v>289</v>
      </c>
      <c r="D94" s="202" t="s">
        <v>135</v>
      </c>
      <c r="E94" s="203" t="s">
        <v>289</v>
      </c>
      <c r="F94" s="204" t="s">
        <v>901</v>
      </c>
      <c r="G94" s="205" t="s">
        <v>839</v>
      </c>
      <c r="H94" s="206">
        <v>1</v>
      </c>
      <c r="I94" s="207"/>
      <c r="J94" s="208">
        <f>ROUND(I94*H94,2)</f>
        <v>0</v>
      </c>
      <c r="K94" s="204" t="s">
        <v>5</v>
      </c>
      <c r="L94" s="47"/>
      <c r="M94" s="209" t="s">
        <v>5</v>
      </c>
      <c r="N94" s="210" t="s">
        <v>43</v>
      </c>
      <c r="O94" s="48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300</v>
      </c>
      <c r="AT94" s="25" t="s">
        <v>135</v>
      </c>
      <c r="AU94" s="25" t="s">
        <v>82</v>
      </c>
      <c r="AY94" s="25" t="s">
        <v>132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80</v>
      </c>
      <c r="BK94" s="213">
        <f>ROUND(I94*H94,2)</f>
        <v>0</v>
      </c>
      <c r="BL94" s="25" t="s">
        <v>300</v>
      </c>
      <c r="BM94" s="25" t="s">
        <v>902</v>
      </c>
    </row>
    <row r="95" s="1" customFormat="1" ht="16.5" customHeight="1">
      <c r="B95" s="201"/>
      <c r="C95" s="202" t="s">
        <v>11</v>
      </c>
      <c r="D95" s="202" t="s">
        <v>135</v>
      </c>
      <c r="E95" s="203" t="s">
        <v>11</v>
      </c>
      <c r="F95" s="204" t="s">
        <v>903</v>
      </c>
      <c r="G95" s="205" t="s">
        <v>839</v>
      </c>
      <c r="H95" s="206">
        <v>1</v>
      </c>
      <c r="I95" s="207"/>
      <c r="J95" s="208">
        <f>ROUND(I95*H95,2)</f>
        <v>0</v>
      </c>
      <c r="K95" s="204" t="s">
        <v>5</v>
      </c>
      <c r="L95" s="47"/>
      <c r="M95" s="209" t="s">
        <v>5</v>
      </c>
      <c r="N95" s="210" t="s">
        <v>43</v>
      </c>
      <c r="O95" s="48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300</v>
      </c>
      <c r="AT95" s="25" t="s">
        <v>135</v>
      </c>
      <c r="AU95" s="25" t="s">
        <v>82</v>
      </c>
      <c r="AY95" s="25" t="s">
        <v>132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80</v>
      </c>
      <c r="BK95" s="213">
        <f>ROUND(I95*H95,2)</f>
        <v>0</v>
      </c>
      <c r="BL95" s="25" t="s">
        <v>300</v>
      </c>
      <c r="BM95" s="25" t="s">
        <v>904</v>
      </c>
    </row>
    <row r="96" s="1" customFormat="1" ht="16.5" customHeight="1">
      <c r="B96" s="201"/>
      <c r="C96" s="202" t="s">
        <v>300</v>
      </c>
      <c r="D96" s="202" t="s">
        <v>135</v>
      </c>
      <c r="E96" s="203" t="s">
        <v>300</v>
      </c>
      <c r="F96" s="204" t="s">
        <v>905</v>
      </c>
      <c r="G96" s="205" t="s">
        <v>839</v>
      </c>
      <c r="H96" s="206">
        <v>1</v>
      </c>
      <c r="I96" s="207"/>
      <c r="J96" s="208">
        <f>ROUND(I96*H96,2)</f>
        <v>0</v>
      </c>
      <c r="K96" s="204" t="s">
        <v>5</v>
      </c>
      <c r="L96" s="47"/>
      <c r="M96" s="209" t="s">
        <v>5</v>
      </c>
      <c r="N96" s="210" t="s">
        <v>43</v>
      </c>
      <c r="O96" s="48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300</v>
      </c>
      <c r="AT96" s="25" t="s">
        <v>135</v>
      </c>
      <c r="AU96" s="25" t="s">
        <v>82</v>
      </c>
      <c r="AY96" s="25" t="s">
        <v>132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80</v>
      </c>
      <c r="BK96" s="213">
        <f>ROUND(I96*H96,2)</f>
        <v>0</v>
      </c>
      <c r="BL96" s="25" t="s">
        <v>300</v>
      </c>
      <c r="BM96" s="25" t="s">
        <v>906</v>
      </c>
    </row>
    <row r="97" s="1" customFormat="1" ht="16.5" customHeight="1">
      <c r="B97" s="201"/>
      <c r="C97" s="202" t="s">
        <v>305</v>
      </c>
      <c r="D97" s="202" t="s">
        <v>135</v>
      </c>
      <c r="E97" s="203" t="s">
        <v>305</v>
      </c>
      <c r="F97" s="204" t="s">
        <v>907</v>
      </c>
      <c r="G97" s="205" t="s">
        <v>839</v>
      </c>
      <c r="H97" s="206">
        <v>5</v>
      </c>
      <c r="I97" s="207"/>
      <c r="J97" s="208">
        <f>ROUND(I97*H97,2)</f>
        <v>0</v>
      </c>
      <c r="K97" s="204" t="s">
        <v>5</v>
      </c>
      <c r="L97" s="47"/>
      <c r="M97" s="209" t="s">
        <v>5</v>
      </c>
      <c r="N97" s="210" t="s">
        <v>43</v>
      </c>
      <c r="O97" s="48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300</v>
      </c>
      <c r="AT97" s="25" t="s">
        <v>135</v>
      </c>
      <c r="AU97" s="25" t="s">
        <v>82</v>
      </c>
      <c r="AY97" s="25" t="s">
        <v>132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80</v>
      </c>
      <c r="BK97" s="213">
        <f>ROUND(I97*H97,2)</f>
        <v>0</v>
      </c>
      <c r="BL97" s="25" t="s">
        <v>300</v>
      </c>
      <c r="BM97" s="25" t="s">
        <v>908</v>
      </c>
    </row>
    <row r="98" s="1" customFormat="1" ht="51" customHeight="1">
      <c r="B98" s="201"/>
      <c r="C98" s="202" t="s">
        <v>310</v>
      </c>
      <c r="D98" s="202" t="s">
        <v>135</v>
      </c>
      <c r="E98" s="203" t="s">
        <v>310</v>
      </c>
      <c r="F98" s="204" t="s">
        <v>909</v>
      </c>
      <c r="G98" s="205" t="s">
        <v>839</v>
      </c>
      <c r="H98" s="206">
        <v>1</v>
      </c>
      <c r="I98" s="207"/>
      <c r="J98" s="208">
        <f>ROUND(I98*H98,2)</f>
        <v>0</v>
      </c>
      <c r="K98" s="204" t="s">
        <v>5</v>
      </c>
      <c r="L98" s="47"/>
      <c r="M98" s="209" t="s">
        <v>5</v>
      </c>
      <c r="N98" s="210" t="s">
        <v>43</v>
      </c>
      <c r="O98" s="48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300</v>
      </c>
      <c r="AT98" s="25" t="s">
        <v>135</v>
      </c>
      <c r="AU98" s="25" t="s">
        <v>82</v>
      </c>
      <c r="AY98" s="25" t="s">
        <v>132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80</v>
      </c>
      <c r="BK98" s="213">
        <f>ROUND(I98*H98,2)</f>
        <v>0</v>
      </c>
      <c r="BL98" s="25" t="s">
        <v>300</v>
      </c>
      <c r="BM98" s="25" t="s">
        <v>910</v>
      </c>
    </row>
    <row r="99" s="1" customFormat="1" ht="16.5" customHeight="1">
      <c r="B99" s="201"/>
      <c r="C99" s="202" t="s">
        <v>316</v>
      </c>
      <c r="D99" s="202" t="s">
        <v>135</v>
      </c>
      <c r="E99" s="203" t="s">
        <v>316</v>
      </c>
      <c r="F99" s="204" t="s">
        <v>911</v>
      </c>
      <c r="G99" s="205" t="s">
        <v>839</v>
      </c>
      <c r="H99" s="206">
        <v>1</v>
      </c>
      <c r="I99" s="207"/>
      <c r="J99" s="208">
        <f>ROUND(I99*H99,2)</f>
        <v>0</v>
      </c>
      <c r="K99" s="204" t="s">
        <v>5</v>
      </c>
      <c r="L99" s="47"/>
      <c r="M99" s="209" t="s">
        <v>5</v>
      </c>
      <c r="N99" s="210" t="s">
        <v>43</v>
      </c>
      <c r="O99" s="48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300</v>
      </c>
      <c r="AT99" s="25" t="s">
        <v>135</v>
      </c>
      <c r="AU99" s="25" t="s">
        <v>82</v>
      </c>
      <c r="AY99" s="25" t="s">
        <v>132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80</v>
      </c>
      <c r="BK99" s="213">
        <f>ROUND(I99*H99,2)</f>
        <v>0</v>
      </c>
      <c r="BL99" s="25" t="s">
        <v>300</v>
      </c>
      <c r="BM99" s="25" t="s">
        <v>912</v>
      </c>
    </row>
    <row r="100" s="1" customFormat="1" ht="16.5" customHeight="1">
      <c r="B100" s="201"/>
      <c r="C100" s="202" t="s">
        <v>323</v>
      </c>
      <c r="D100" s="202" t="s">
        <v>135</v>
      </c>
      <c r="E100" s="203" t="s">
        <v>323</v>
      </c>
      <c r="F100" s="204" t="s">
        <v>913</v>
      </c>
      <c r="G100" s="205" t="s">
        <v>839</v>
      </c>
      <c r="H100" s="206">
        <v>8</v>
      </c>
      <c r="I100" s="207"/>
      <c r="J100" s="208">
        <f>ROUND(I100*H100,2)</f>
        <v>0</v>
      </c>
      <c r="K100" s="204" t="s">
        <v>5</v>
      </c>
      <c r="L100" s="47"/>
      <c r="M100" s="209" t="s">
        <v>5</v>
      </c>
      <c r="N100" s="210" t="s">
        <v>43</v>
      </c>
      <c r="O100" s="48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300</v>
      </c>
      <c r="AT100" s="25" t="s">
        <v>135</v>
      </c>
      <c r="AU100" s="25" t="s">
        <v>82</v>
      </c>
      <c r="AY100" s="25" t="s">
        <v>132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80</v>
      </c>
      <c r="BK100" s="213">
        <f>ROUND(I100*H100,2)</f>
        <v>0</v>
      </c>
      <c r="BL100" s="25" t="s">
        <v>300</v>
      </c>
      <c r="BM100" s="25" t="s">
        <v>914</v>
      </c>
    </row>
    <row r="101" s="1" customFormat="1" ht="16.5" customHeight="1">
      <c r="B101" s="201"/>
      <c r="C101" s="202" t="s">
        <v>10</v>
      </c>
      <c r="D101" s="202" t="s">
        <v>135</v>
      </c>
      <c r="E101" s="203" t="s">
        <v>10</v>
      </c>
      <c r="F101" s="204" t="s">
        <v>915</v>
      </c>
      <c r="G101" s="205" t="s">
        <v>839</v>
      </c>
      <c r="H101" s="206">
        <v>1</v>
      </c>
      <c r="I101" s="207"/>
      <c r="J101" s="208">
        <f>ROUND(I101*H101,2)</f>
        <v>0</v>
      </c>
      <c r="K101" s="204" t="s">
        <v>5</v>
      </c>
      <c r="L101" s="47"/>
      <c r="M101" s="209" t="s">
        <v>5</v>
      </c>
      <c r="N101" s="210" t="s">
        <v>43</v>
      </c>
      <c r="O101" s="48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5" t="s">
        <v>300</v>
      </c>
      <c r="AT101" s="25" t="s">
        <v>135</v>
      </c>
      <c r="AU101" s="25" t="s">
        <v>82</v>
      </c>
      <c r="AY101" s="25" t="s">
        <v>132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80</v>
      </c>
      <c r="BK101" s="213">
        <f>ROUND(I101*H101,2)</f>
        <v>0</v>
      </c>
      <c r="BL101" s="25" t="s">
        <v>300</v>
      </c>
      <c r="BM101" s="25" t="s">
        <v>916</v>
      </c>
    </row>
    <row r="102" s="1" customFormat="1" ht="38.25" customHeight="1">
      <c r="B102" s="201"/>
      <c r="C102" s="202" t="s">
        <v>334</v>
      </c>
      <c r="D102" s="202" t="s">
        <v>135</v>
      </c>
      <c r="E102" s="203" t="s">
        <v>334</v>
      </c>
      <c r="F102" s="204" t="s">
        <v>917</v>
      </c>
      <c r="G102" s="205" t="s">
        <v>839</v>
      </c>
      <c r="H102" s="206">
        <v>1</v>
      </c>
      <c r="I102" s="207"/>
      <c r="J102" s="208">
        <f>ROUND(I102*H102,2)</f>
        <v>0</v>
      </c>
      <c r="K102" s="204" t="s">
        <v>5</v>
      </c>
      <c r="L102" s="47"/>
      <c r="M102" s="209" t="s">
        <v>5</v>
      </c>
      <c r="N102" s="210" t="s">
        <v>43</v>
      </c>
      <c r="O102" s="48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300</v>
      </c>
      <c r="AT102" s="25" t="s">
        <v>135</v>
      </c>
      <c r="AU102" s="25" t="s">
        <v>82</v>
      </c>
      <c r="AY102" s="25" t="s">
        <v>132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80</v>
      </c>
      <c r="BK102" s="213">
        <f>ROUND(I102*H102,2)</f>
        <v>0</v>
      </c>
      <c r="BL102" s="25" t="s">
        <v>300</v>
      </c>
      <c r="BM102" s="25" t="s">
        <v>918</v>
      </c>
    </row>
    <row r="103" s="1" customFormat="1" ht="16.5" customHeight="1">
      <c r="B103" s="201"/>
      <c r="C103" s="202" t="s">
        <v>338</v>
      </c>
      <c r="D103" s="202" t="s">
        <v>135</v>
      </c>
      <c r="E103" s="203" t="s">
        <v>338</v>
      </c>
      <c r="F103" s="204" t="s">
        <v>919</v>
      </c>
      <c r="G103" s="205" t="s">
        <v>839</v>
      </c>
      <c r="H103" s="206">
        <v>60</v>
      </c>
      <c r="I103" s="207"/>
      <c r="J103" s="208">
        <f>ROUND(I103*H103,2)</f>
        <v>0</v>
      </c>
      <c r="K103" s="204" t="s">
        <v>5</v>
      </c>
      <c r="L103" s="47"/>
      <c r="M103" s="209" t="s">
        <v>5</v>
      </c>
      <c r="N103" s="210" t="s">
        <v>43</v>
      </c>
      <c r="O103" s="48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300</v>
      </c>
      <c r="AT103" s="25" t="s">
        <v>135</v>
      </c>
      <c r="AU103" s="25" t="s">
        <v>82</v>
      </c>
      <c r="AY103" s="25" t="s">
        <v>132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80</v>
      </c>
      <c r="BK103" s="213">
        <f>ROUND(I103*H103,2)</f>
        <v>0</v>
      </c>
      <c r="BL103" s="25" t="s">
        <v>300</v>
      </c>
      <c r="BM103" s="25" t="s">
        <v>920</v>
      </c>
    </row>
    <row r="104" s="1" customFormat="1" ht="16.5" customHeight="1">
      <c r="B104" s="201"/>
      <c r="C104" s="202" t="s">
        <v>344</v>
      </c>
      <c r="D104" s="202" t="s">
        <v>135</v>
      </c>
      <c r="E104" s="203" t="s">
        <v>344</v>
      </c>
      <c r="F104" s="204" t="s">
        <v>921</v>
      </c>
      <c r="G104" s="205" t="s">
        <v>839</v>
      </c>
      <c r="H104" s="206">
        <v>1</v>
      </c>
      <c r="I104" s="207"/>
      <c r="J104" s="208">
        <f>ROUND(I104*H104,2)</f>
        <v>0</v>
      </c>
      <c r="K104" s="204" t="s">
        <v>5</v>
      </c>
      <c r="L104" s="47"/>
      <c r="M104" s="209" t="s">
        <v>5</v>
      </c>
      <c r="N104" s="210" t="s">
        <v>43</v>
      </c>
      <c r="O104" s="48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300</v>
      </c>
      <c r="AT104" s="25" t="s">
        <v>135</v>
      </c>
      <c r="AU104" s="25" t="s">
        <v>82</v>
      </c>
      <c r="AY104" s="25" t="s">
        <v>132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80</v>
      </c>
      <c r="BK104" s="213">
        <f>ROUND(I104*H104,2)</f>
        <v>0</v>
      </c>
      <c r="BL104" s="25" t="s">
        <v>300</v>
      </c>
      <c r="BM104" s="25" t="s">
        <v>922</v>
      </c>
    </row>
    <row r="105" s="1" customFormat="1" ht="16.5" customHeight="1">
      <c r="B105" s="201"/>
      <c r="C105" s="202" t="s">
        <v>351</v>
      </c>
      <c r="D105" s="202" t="s">
        <v>135</v>
      </c>
      <c r="E105" s="203" t="s">
        <v>351</v>
      </c>
      <c r="F105" s="204" t="s">
        <v>923</v>
      </c>
      <c r="G105" s="205" t="s">
        <v>839</v>
      </c>
      <c r="H105" s="206">
        <v>1</v>
      </c>
      <c r="I105" s="207"/>
      <c r="J105" s="208">
        <f>ROUND(I105*H105,2)</f>
        <v>0</v>
      </c>
      <c r="K105" s="204" t="s">
        <v>5</v>
      </c>
      <c r="L105" s="47"/>
      <c r="M105" s="209" t="s">
        <v>5</v>
      </c>
      <c r="N105" s="210" t="s">
        <v>43</v>
      </c>
      <c r="O105" s="48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5" t="s">
        <v>300</v>
      </c>
      <c r="AT105" s="25" t="s">
        <v>135</v>
      </c>
      <c r="AU105" s="25" t="s">
        <v>82</v>
      </c>
      <c r="AY105" s="25" t="s">
        <v>132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80</v>
      </c>
      <c r="BK105" s="213">
        <f>ROUND(I105*H105,2)</f>
        <v>0</v>
      </c>
      <c r="BL105" s="25" t="s">
        <v>300</v>
      </c>
      <c r="BM105" s="25" t="s">
        <v>924</v>
      </c>
    </row>
    <row r="106" s="1" customFormat="1" ht="16.5" customHeight="1">
      <c r="B106" s="201"/>
      <c r="C106" s="202" t="s">
        <v>355</v>
      </c>
      <c r="D106" s="202" t="s">
        <v>135</v>
      </c>
      <c r="E106" s="203" t="s">
        <v>355</v>
      </c>
      <c r="F106" s="204" t="s">
        <v>925</v>
      </c>
      <c r="G106" s="205" t="s">
        <v>839</v>
      </c>
      <c r="H106" s="206">
        <v>1</v>
      </c>
      <c r="I106" s="207"/>
      <c r="J106" s="208">
        <f>ROUND(I106*H106,2)</f>
        <v>0</v>
      </c>
      <c r="K106" s="204" t="s">
        <v>5</v>
      </c>
      <c r="L106" s="47"/>
      <c r="M106" s="209" t="s">
        <v>5</v>
      </c>
      <c r="N106" s="210" t="s">
        <v>43</v>
      </c>
      <c r="O106" s="48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300</v>
      </c>
      <c r="AT106" s="25" t="s">
        <v>135</v>
      </c>
      <c r="AU106" s="25" t="s">
        <v>82</v>
      </c>
      <c r="AY106" s="25" t="s">
        <v>132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80</v>
      </c>
      <c r="BK106" s="213">
        <f>ROUND(I106*H106,2)</f>
        <v>0</v>
      </c>
      <c r="BL106" s="25" t="s">
        <v>300</v>
      </c>
      <c r="BM106" s="25" t="s">
        <v>926</v>
      </c>
    </row>
    <row r="107" s="1" customFormat="1" ht="16.5" customHeight="1">
      <c r="B107" s="201"/>
      <c r="C107" s="202" t="s">
        <v>359</v>
      </c>
      <c r="D107" s="202" t="s">
        <v>135</v>
      </c>
      <c r="E107" s="203" t="s">
        <v>359</v>
      </c>
      <c r="F107" s="204" t="s">
        <v>927</v>
      </c>
      <c r="G107" s="205" t="s">
        <v>839</v>
      </c>
      <c r="H107" s="206">
        <v>1</v>
      </c>
      <c r="I107" s="207"/>
      <c r="J107" s="208">
        <f>ROUND(I107*H107,2)</f>
        <v>0</v>
      </c>
      <c r="K107" s="204" t="s">
        <v>5</v>
      </c>
      <c r="L107" s="47"/>
      <c r="M107" s="209" t="s">
        <v>5</v>
      </c>
      <c r="N107" s="210" t="s">
        <v>43</v>
      </c>
      <c r="O107" s="48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300</v>
      </c>
      <c r="AT107" s="25" t="s">
        <v>135</v>
      </c>
      <c r="AU107" s="25" t="s">
        <v>82</v>
      </c>
      <c r="AY107" s="25" t="s">
        <v>132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80</v>
      </c>
      <c r="BK107" s="213">
        <f>ROUND(I107*H107,2)</f>
        <v>0</v>
      </c>
      <c r="BL107" s="25" t="s">
        <v>300</v>
      </c>
      <c r="BM107" s="25" t="s">
        <v>928</v>
      </c>
    </row>
    <row r="108" s="1" customFormat="1" ht="16.5" customHeight="1">
      <c r="B108" s="201"/>
      <c r="C108" s="202" t="s">
        <v>369</v>
      </c>
      <c r="D108" s="202" t="s">
        <v>135</v>
      </c>
      <c r="E108" s="203" t="s">
        <v>369</v>
      </c>
      <c r="F108" s="204" t="s">
        <v>929</v>
      </c>
      <c r="G108" s="205" t="s">
        <v>839</v>
      </c>
      <c r="H108" s="206">
        <v>1</v>
      </c>
      <c r="I108" s="207"/>
      <c r="J108" s="208">
        <f>ROUND(I108*H108,2)</f>
        <v>0</v>
      </c>
      <c r="K108" s="204" t="s">
        <v>5</v>
      </c>
      <c r="L108" s="47"/>
      <c r="M108" s="209" t="s">
        <v>5</v>
      </c>
      <c r="N108" s="210" t="s">
        <v>43</v>
      </c>
      <c r="O108" s="48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300</v>
      </c>
      <c r="AT108" s="25" t="s">
        <v>135</v>
      </c>
      <c r="AU108" s="25" t="s">
        <v>82</v>
      </c>
      <c r="AY108" s="25" t="s">
        <v>132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80</v>
      </c>
      <c r="BK108" s="213">
        <f>ROUND(I108*H108,2)</f>
        <v>0</v>
      </c>
      <c r="BL108" s="25" t="s">
        <v>300</v>
      </c>
      <c r="BM108" s="25" t="s">
        <v>930</v>
      </c>
    </row>
    <row r="109" s="1" customFormat="1" ht="16.5" customHeight="1">
      <c r="B109" s="201"/>
      <c r="C109" s="202" t="s">
        <v>379</v>
      </c>
      <c r="D109" s="202" t="s">
        <v>135</v>
      </c>
      <c r="E109" s="203" t="s">
        <v>379</v>
      </c>
      <c r="F109" s="204" t="s">
        <v>931</v>
      </c>
      <c r="G109" s="205" t="s">
        <v>839</v>
      </c>
      <c r="H109" s="206">
        <v>1</v>
      </c>
      <c r="I109" s="207"/>
      <c r="J109" s="208">
        <f>ROUND(I109*H109,2)</f>
        <v>0</v>
      </c>
      <c r="K109" s="204" t="s">
        <v>5</v>
      </c>
      <c r="L109" s="47"/>
      <c r="M109" s="209" t="s">
        <v>5</v>
      </c>
      <c r="N109" s="214" t="s">
        <v>43</v>
      </c>
      <c r="O109" s="215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AR109" s="25" t="s">
        <v>300</v>
      </c>
      <c r="AT109" s="25" t="s">
        <v>135</v>
      </c>
      <c r="AU109" s="25" t="s">
        <v>82</v>
      </c>
      <c r="AY109" s="25" t="s">
        <v>132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80</v>
      </c>
      <c r="BK109" s="213">
        <f>ROUND(I109*H109,2)</f>
        <v>0</v>
      </c>
      <c r="BL109" s="25" t="s">
        <v>300</v>
      </c>
      <c r="BM109" s="25" t="s">
        <v>932</v>
      </c>
    </row>
    <row r="110" s="1" customFormat="1" ht="6.96" customHeight="1">
      <c r="B110" s="68"/>
      <c r="C110" s="69"/>
      <c r="D110" s="69"/>
      <c r="E110" s="69"/>
      <c r="F110" s="69"/>
      <c r="G110" s="69"/>
      <c r="H110" s="69"/>
      <c r="I110" s="153"/>
      <c r="J110" s="69"/>
      <c r="K110" s="69"/>
      <c r="L110" s="47"/>
    </row>
  </sheetData>
  <autoFilter ref="C77:K109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98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</row>
    <row r="4" ht="36.96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933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871</v>
      </c>
      <c r="G12" s="48"/>
      <c r="H12" s="48"/>
      <c r="I12" s="133" t="s">
        <v>25</v>
      </c>
      <c r="J12" s="134" t="str">
        <f>'Rekapitulace stavby'!AN8</f>
        <v>13.10.2016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6" t="str">
        <f>IF('Rekapitulace stavby'!E11="","",'Rekapitulace stavby'!E11)</f>
        <v>Město Trutnov</v>
      </c>
      <c r="F15" s="48"/>
      <c r="G15" s="48"/>
      <c r="H15" s="48"/>
      <c r="I15" s="133" t="s">
        <v>30</v>
      </c>
      <c r="J15" s="36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tr">
        <f>IF('Rekapitulace stavby'!AN16="","",'Rekapitulace stavby'!AN16)</f>
        <v/>
      </c>
      <c r="K20" s="52"/>
    </row>
    <row r="21" s="1" customFormat="1" ht="18" customHeight="1">
      <c r="B21" s="47"/>
      <c r="C21" s="48"/>
      <c r="D21" s="48"/>
      <c r="E21" s="36" t="str">
        <f>IF('Rekapitulace stavby'!E17="","",'Rekapitulace stavby'!E17)</f>
        <v>Ing. Oldřich Hlíza</v>
      </c>
      <c r="F21" s="48"/>
      <c r="G21" s="48"/>
      <c r="H21" s="48"/>
      <c r="I21" s="133" t="s">
        <v>30</v>
      </c>
      <c r="J21" s="36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ROUND(J81,2)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ROUND(SUM(BE81:BE203), 2)</f>
        <v>0</v>
      </c>
      <c r="G30" s="48"/>
      <c r="H30" s="48"/>
      <c r="I30" s="145">
        <v>0.20999999999999999</v>
      </c>
      <c r="J30" s="144">
        <f>ROUND(ROUND((SUM(BE81:BE203)),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ROUND(SUM(BF81:BF203), 2)</f>
        <v>0</v>
      </c>
      <c r="G31" s="48"/>
      <c r="H31" s="48"/>
      <c r="I31" s="145">
        <v>0.14999999999999999</v>
      </c>
      <c r="J31" s="144">
        <f>ROUND(ROUND((SUM(BF81:BF203)),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ROUND(SUM(BG81:BG203),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ROUND(SUM(BH81:BH203),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ROUND(SUM(BI81:BI203),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005 - Elektroinstalace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 xml:space="preserve"> 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J81</f>
        <v>0</v>
      </c>
      <c r="K56" s="52"/>
      <c r="AU56" s="25" t="s">
        <v>111</v>
      </c>
    </row>
    <row r="57" s="7" customFormat="1" ht="24.96" customHeight="1">
      <c r="B57" s="162"/>
      <c r="C57" s="163"/>
      <c r="D57" s="164" t="s">
        <v>182</v>
      </c>
      <c r="E57" s="165"/>
      <c r="F57" s="165"/>
      <c r="G57" s="165"/>
      <c r="H57" s="165"/>
      <c r="I57" s="166"/>
      <c r="J57" s="167">
        <f>J82</f>
        <v>0</v>
      </c>
      <c r="K57" s="168"/>
    </row>
    <row r="58" s="8" customFormat="1" ht="19.92" customHeight="1">
      <c r="B58" s="169"/>
      <c r="C58" s="170"/>
      <c r="D58" s="171" t="s">
        <v>934</v>
      </c>
      <c r="E58" s="172"/>
      <c r="F58" s="172"/>
      <c r="G58" s="172"/>
      <c r="H58" s="172"/>
      <c r="I58" s="173"/>
      <c r="J58" s="174">
        <f>J83</f>
        <v>0</v>
      </c>
      <c r="K58" s="175"/>
    </row>
    <row r="59" s="8" customFormat="1" ht="19.92" customHeight="1">
      <c r="B59" s="169"/>
      <c r="C59" s="170"/>
      <c r="D59" s="171" t="s">
        <v>935</v>
      </c>
      <c r="E59" s="172"/>
      <c r="F59" s="172"/>
      <c r="G59" s="172"/>
      <c r="H59" s="172"/>
      <c r="I59" s="173"/>
      <c r="J59" s="174">
        <f>J92</f>
        <v>0</v>
      </c>
      <c r="K59" s="175"/>
    </row>
    <row r="60" s="8" customFormat="1" ht="19.92" customHeight="1">
      <c r="B60" s="169"/>
      <c r="C60" s="170"/>
      <c r="D60" s="171" t="s">
        <v>936</v>
      </c>
      <c r="E60" s="172"/>
      <c r="F60" s="172"/>
      <c r="G60" s="172"/>
      <c r="H60" s="172"/>
      <c r="I60" s="173"/>
      <c r="J60" s="174">
        <f>J139</f>
        <v>0</v>
      </c>
      <c r="K60" s="175"/>
    </row>
    <row r="61" s="8" customFormat="1" ht="19.92" customHeight="1">
      <c r="B61" s="169"/>
      <c r="C61" s="170"/>
      <c r="D61" s="171" t="s">
        <v>937</v>
      </c>
      <c r="E61" s="172"/>
      <c r="F61" s="172"/>
      <c r="G61" s="172"/>
      <c r="H61" s="172"/>
      <c r="I61" s="173"/>
      <c r="J61" s="174">
        <f>J194</f>
        <v>0</v>
      </c>
      <c r="K61" s="175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31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53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54"/>
      <c r="J67" s="72"/>
      <c r="K67" s="72"/>
      <c r="L67" s="47"/>
    </row>
    <row r="68" s="1" customFormat="1" ht="36.96" customHeight="1">
      <c r="B68" s="47"/>
      <c r="C68" s="73" t="s">
        <v>115</v>
      </c>
      <c r="L68" s="47"/>
    </row>
    <row r="69" s="1" customFormat="1" ht="6.96" customHeight="1">
      <c r="B69" s="47"/>
      <c r="L69" s="47"/>
    </row>
    <row r="70" s="1" customFormat="1" ht="14.4" customHeight="1">
      <c r="B70" s="47"/>
      <c r="C70" s="75" t="s">
        <v>19</v>
      </c>
      <c r="L70" s="47"/>
    </row>
    <row r="71" s="1" customFormat="1" ht="16.5" customHeight="1">
      <c r="B71" s="47"/>
      <c r="E71" s="176" t="str">
        <f>E7</f>
        <v>Rozšíření sběrného dvora Trutnov DSM</v>
      </c>
      <c r="F71" s="75"/>
      <c r="G71" s="75"/>
      <c r="H71" s="75"/>
      <c r="L71" s="47"/>
    </row>
    <row r="72" s="1" customFormat="1" ht="14.4" customHeight="1">
      <c r="B72" s="47"/>
      <c r="C72" s="75" t="s">
        <v>105</v>
      </c>
      <c r="L72" s="47"/>
    </row>
    <row r="73" s="1" customFormat="1" ht="17.25" customHeight="1">
      <c r="B73" s="47"/>
      <c r="E73" s="78" t="str">
        <f>E9</f>
        <v>005 - Elektroinstalace</v>
      </c>
      <c r="F73" s="1"/>
      <c r="G73" s="1"/>
      <c r="H73" s="1"/>
      <c r="L73" s="47"/>
    </row>
    <row r="74" s="1" customFormat="1" ht="6.96" customHeight="1">
      <c r="B74" s="47"/>
      <c r="L74" s="47"/>
    </row>
    <row r="75" s="1" customFormat="1" ht="18" customHeight="1">
      <c r="B75" s="47"/>
      <c r="C75" s="75" t="s">
        <v>23</v>
      </c>
      <c r="F75" s="177" t="str">
        <f>F12</f>
        <v xml:space="preserve"> </v>
      </c>
      <c r="I75" s="178" t="s">
        <v>25</v>
      </c>
      <c r="J75" s="80" t="str">
        <f>IF(J12="","",J12)</f>
        <v>13.10.2016</v>
      </c>
      <c r="L75" s="47"/>
    </row>
    <row r="76" s="1" customFormat="1" ht="6.96" customHeight="1">
      <c r="B76" s="47"/>
      <c r="L76" s="47"/>
    </row>
    <row r="77" s="1" customFormat="1">
      <c r="B77" s="47"/>
      <c r="C77" s="75" t="s">
        <v>27</v>
      </c>
      <c r="F77" s="177" t="str">
        <f>E15</f>
        <v>Město Trutnov</v>
      </c>
      <c r="I77" s="178" t="s">
        <v>33</v>
      </c>
      <c r="J77" s="177" t="str">
        <f>E21</f>
        <v>Ing. Oldřich Hlíza</v>
      </c>
      <c r="L77" s="47"/>
    </row>
    <row r="78" s="1" customFormat="1" ht="14.4" customHeight="1">
      <c r="B78" s="47"/>
      <c r="C78" s="75" t="s">
        <v>31</v>
      </c>
      <c r="F78" s="177" t="str">
        <f>IF(E18="","",E18)</f>
        <v/>
      </c>
      <c r="L78" s="47"/>
    </row>
    <row r="79" s="1" customFormat="1" ht="10.32" customHeight="1">
      <c r="B79" s="47"/>
      <c r="L79" s="47"/>
    </row>
    <row r="80" s="9" customFormat="1" ht="29.28" customHeight="1">
      <c r="B80" s="179"/>
      <c r="C80" s="180" t="s">
        <v>116</v>
      </c>
      <c r="D80" s="181" t="s">
        <v>57</v>
      </c>
      <c r="E80" s="181" t="s">
        <v>53</v>
      </c>
      <c r="F80" s="181" t="s">
        <v>117</v>
      </c>
      <c r="G80" s="181" t="s">
        <v>118</v>
      </c>
      <c r="H80" s="181" t="s">
        <v>119</v>
      </c>
      <c r="I80" s="182" t="s">
        <v>120</v>
      </c>
      <c r="J80" s="181" t="s">
        <v>109</v>
      </c>
      <c r="K80" s="183" t="s">
        <v>121</v>
      </c>
      <c r="L80" s="179"/>
      <c r="M80" s="93" t="s">
        <v>122</v>
      </c>
      <c r="N80" s="94" t="s">
        <v>42</v>
      </c>
      <c r="O80" s="94" t="s">
        <v>123</v>
      </c>
      <c r="P80" s="94" t="s">
        <v>124</v>
      </c>
      <c r="Q80" s="94" t="s">
        <v>125</v>
      </c>
      <c r="R80" s="94" t="s">
        <v>126</v>
      </c>
      <c r="S80" s="94" t="s">
        <v>127</v>
      </c>
      <c r="T80" s="95" t="s">
        <v>128</v>
      </c>
    </row>
    <row r="81" s="1" customFormat="1" ht="29.28" customHeight="1">
      <c r="B81" s="47"/>
      <c r="C81" s="97" t="s">
        <v>110</v>
      </c>
      <c r="J81" s="184">
        <f>BK81</f>
        <v>0</v>
      </c>
      <c r="L81" s="47"/>
      <c r="M81" s="96"/>
      <c r="N81" s="83"/>
      <c r="O81" s="83"/>
      <c r="P81" s="185">
        <f>P82</f>
        <v>0</v>
      </c>
      <c r="Q81" s="83"/>
      <c r="R81" s="185">
        <f>R82</f>
        <v>0</v>
      </c>
      <c r="S81" s="83"/>
      <c r="T81" s="186">
        <f>T82</f>
        <v>0</v>
      </c>
      <c r="AT81" s="25" t="s">
        <v>71</v>
      </c>
      <c r="AU81" s="25" t="s">
        <v>111</v>
      </c>
      <c r="BK81" s="187">
        <f>BK82</f>
        <v>0</v>
      </c>
    </row>
    <row r="82" s="10" customFormat="1" ht="37.44" customHeight="1">
      <c r="B82" s="188"/>
      <c r="D82" s="189" t="s">
        <v>71</v>
      </c>
      <c r="E82" s="190" t="s">
        <v>504</v>
      </c>
      <c r="F82" s="190" t="s">
        <v>505</v>
      </c>
      <c r="I82" s="191"/>
      <c r="J82" s="192">
        <f>BK82</f>
        <v>0</v>
      </c>
      <c r="L82" s="188"/>
      <c r="M82" s="193"/>
      <c r="N82" s="194"/>
      <c r="O82" s="194"/>
      <c r="P82" s="195">
        <f>P83+P92+P139+P194</f>
        <v>0</v>
      </c>
      <c r="Q82" s="194"/>
      <c r="R82" s="195">
        <f>R83+R92+R139+R194</f>
        <v>0</v>
      </c>
      <c r="S82" s="194"/>
      <c r="T82" s="196">
        <f>T83+T92+T139+T194</f>
        <v>0</v>
      </c>
      <c r="AR82" s="189" t="s">
        <v>82</v>
      </c>
      <c r="AT82" s="197" t="s">
        <v>71</v>
      </c>
      <c r="AU82" s="197" t="s">
        <v>72</v>
      </c>
      <c r="AY82" s="189" t="s">
        <v>132</v>
      </c>
      <c r="BK82" s="198">
        <f>BK83+BK92+BK139+BK194</f>
        <v>0</v>
      </c>
    </row>
    <row r="83" s="10" customFormat="1" ht="19.92" customHeight="1">
      <c r="B83" s="188"/>
      <c r="D83" s="189" t="s">
        <v>71</v>
      </c>
      <c r="E83" s="199" t="s">
        <v>938</v>
      </c>
      <c r="F83" s="199" t="s">
        <v>939</v>
      </c>
      <c r="I83" s="191"/>
      <c r="J83" s="200">
        <f>BK83</f>
        <v>0</v>
      </c>
      <c r="L83" s="188"/>
      <c r="M83" s="193"/>
      <c r="N83" s="194"/>
      <c r="O83" s="194"/>
      <c r="P83" s="195">
        <f>SUM(P84:P91)</f>
        <v>0</v>
      </c>
      <c r="Q83" s="194"/>
      <c r="R83" s="195">
        <f>SUM(R84:R91)</f>
        <v>0</v>
      </c>
      <c r="S83" s="194"/>
      <c r="T83" s="196">
        <f>SUM(T84:T91)</f>
        <v>0</v>
      </c>
      <c r="AR83" s="189" t="s">
        <v>82</v>
      </c>
      <c r="AT83" s="197" t="s">
        <v>71</v>
      </c>
      <c r="AU83" s="197" t="s">
        <v>80</v>
      </c>
      <c r="AY83" s="189" t="s">
        <v>132</v>
      </c>
      <c r="BK83" s="198">
        <f>SUM(BK84:BK91)</f>
        <v>0</v>
      </c>
    </row>
    <row r="84" s="1" customFormat="1" ht="16.5" customHeight="1">
      <c r="B84" s="201"/>
      <c r="C84" s="202" t="s">
        <v>80</v>
      </c>
      <c r="D84" s="202" t="s">
        <v>135</v>
      </c>
      <c r="E84" s="203" t="s">
        <v>940</v>
      </c>
      <c r="F84" s="204" t="s">
        <v>941</v>
      </c>
      <c r="G84" s="205" t="s">
        <v>942</v>
      </c>
      <c r="H84" s="206">
        <v>0.070000000000000007</v>
      </c>
      <c r="I84" s="207"/>
      <c r="J84" s="208">
        <f>ROUND(I84*H84,2)</f>
        <v>0</v>
      </c>
      <c r="K84" s="204" t="s">
        <v>5</v>
      </c>
      <c r="L84" s="47"/>
      <c r="M84" s="209" t="s">
        <v>5</v>
      </c>
      <c r="N84" s="210" t="s">
        <v>43</v>
      </c>
      <c r="O84" s="48"/>
      <c r="P84" s="211">
        <f>O84*H84</f>
        <v>0</v>
      </c>
      <c r="Q84" s="211">
        <v>0</v>
      </c>
      <c r="R84" s="211">
        <f>Q84*H84</f>
        <v>0</v>
      </c>
      <c r="S84" s="211">
        <v>0</v>
      </c>
      <c r="T84" s="212">
        <f>S84*H84</f>
        <v>0</v>
      </c>
      <c r="AR84" s="25" t="s">
        <v>195</v>
      </c>
      <c r="AT84" s="25" t="s">
        <v>135</v>
      </c>
      <c r="AU84" s="25" t="s">
        <v>82</v>
      </c>
      <c r="AY84" s="25" t="s">
        <v>132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25" t="s">
        <v>80</v>
      </c>
      <c r="BK84" s="213">
        <f>ROUND(I84*H84,2)</f>
        <v>0</v>
      </c>
      <c r="BL84" s="25" t="s">
        <v>195</v>
      </c>
      <c r="BM84" s="25" t="s">
        <v>943</v>
      </c>
    </row>
    <row r="85" s="1" customFormat="1" ht="16.5" customHeight="1">
      <c r="B85" s="201"/>
      <c r="C85" s="202" t="s">
        <v>82</v>
      </c>
      <c r="D85" s="202" t="s">
        <v>135</v>
      </c>
      <c r="E85" s="203" t="s">
        <v>944</v>
      </c>
      <c r="F85" s="204" t="s">
        <v>945</v>
      </c>
      <c r="G85" s="205" t="s">
        <v>839</v>
      </c>
      <c r="H85" s="206">
        <v>1</v>
      </c>
      <c r="I85" s="207"/>
      <c r="J85" s="208">
        <f>ROUND(I85*H85,2)</f>
        <v>0</v>
      </c>
      <c r="K85" s="204" t="s">
        <v>5</v>
      </c>
      <c r="L85" s="47"/>
      <c r="M85" s="209" t="s">
        <v>5</v>
      </c>
      <c r="N85" s="210" t="s">
        <v>43</v>
      </c>
      <c r="O85" s="48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5" t="s">
        <v>195</v>
      </c>
      <c r="AT85" s="25" t="s">
        <v>135</v>
      </c>
      <c r="AU85" s="25" t="s">
        <v>82</v>
      </c>
      <c r="AY85" s="25" t="s">
        <v>132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80</v>
      </c>
      <c r="BK85" s="213">
        <f>ROUND(I85*H85,2)</f>
        <v>0</v>
      </c>
      <c r="BL85" s="25" t="s">
        <v>195</v>
      </c>
      <c r="BM85" s="25" t="s">
        <v>946</v>
      </c>
    </row>
    <row r="86" s="1" customFormat="1" ht="16.5" customHeight="1">
      <c r="B86" s="201"/>
      <c r="C86" s="202" t="s">
        <v>213</v>
      </c>
      <c r="D86" s="202" t="s">
        <v>135</v>
      </c>
      <c r="E86" s="203" t="s">
        <v>947</v>
      </c>
      <c r="F86" s="204" t="s">
        <v>948</v>
      </c>
      <c r="G86" s="205" t="s">
        <v>216</v>
      </c>
      <c r="H86" s="206">
        <v>0.5</v>
      </c>
      <c r="I86" s="207"/>
      <c r="J86" s="208">
        <f>ROUND(I86*H86,2)</f>
        <v>0</v>
      </c>
      <c r="K86" s="204" t="s">
        <v>5</v>
      </c>
      <c r="L86" s="47"/>
      <c r="M86" s="209" t="s">
        <v>5</v>
      </c>
      <c r="N86" s="210" t="s">
        <v>43</v>
      </c>
      <c r="O86" s="48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25" t="s">
        <v>195</v>
      </c>
      <c r="AT86" s="25" t="s">
        <v>135</v>
      </c>
      <c r="AU86" s="25" t="s">
        <v>82</v>
      </c>
      <c r="AY86" s="25" t="s">
        <v>132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25" t="s">
        <v>80</v>
      </c>
      <c r="BK86" s="213">
        <f>ROUND(I86*H86,2)</f>
        <v>0</v>
      </c>
      <c r="BL86" s="25" t="s">
        <v>195</v>
      </c>
      <c r="BM86" s="25" t="s">
        <v>949</v>
      </c>
    </row>
    <row r="87" s="1" customFormat="1" ht="16.5" customHeight="1">
      <c r="B87" s="201"/>
      <c r="C87" s="202" t="s">
        <v>195</v>
      </c>
      <c r="D87" s="202" t="s">
        <v>135</v>
      </c>
      <c r="E87" s="203" t="s">
        <v>950</v>
      </c>
      <c r="F87" s="204" t="s">
        <v>951</v>
      </c>
      <c r="G87" s="205" t="s">
        <v>839</v>
      </c>
      <c r="H87" s="206">
        <v>1</v>
      </c>
      <c r="I87" s="207"/>
      <c r="J87" s="208">
        <f>ROUND(I87*H87,2)</f>
        <v>0</v>
      </c>
      <c r="K87" s="204" t="s">
        <v>5</v>
      </c>
      <c r="L87" s="47"/>
      <c r="M87" s="209" t="s">
        <v>5</v>
      </c>
      <c r="N87" s="210" t="s">
        <v>43</v>
      </c>
      <c r="O87" s="48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195</v>
      </c>
      <c r="AT87" s="25" t="s">
        <v>135</v>
      </c>
      <c r="AU87" s="25" t="s">
        <v>82</v>
      </c>
      <c r="AY87" s="25" t="s">
        <v>132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80</v>
      </c>
      <c r="BK87" s="213">
        <f>ROUND(I87*H87,2)</f>
        <v>0</v>
      </c>
      <c r="BL87" s="25" t="s">
        <v>195</v>
      </c>
      <c r="BM87" s="25" t="s">
        <v>952</v>
      </c>
    </row>
    <row r="88" s="1" customFormat="1" ht="16.5" customHeight="1">
      <c r="B88" s="201"/>
      <c r="C88" s="202" t="s">
        <v>131</v>
      </c>
      <c r="D88" s="202" t="s">
        <v>135</v>
      </c>
      <c r="E88" s="203" t="s">
        <v>953</v>
      </c>
      <c r="F88" s="204" t="s">
        <v>954</v>
      </c>
      <c r="G88" s="205" t="s">
        <v>410</v>
      </c>
      <c r="H88" s="206">
        <v>70</v>
      </c>
      <c r="I88" s="207"/>
      <c r="J88" s="208">
        <f>ROUND(I88*H88,2)</f>
        <v>0</v>
      </c>
      <c r="K88" s="204" t="s">
        <v>5</v>
      </c>
      <c r="L88" s="47"/>
      <c r="M88" s="209" t="s">
        <v>5</v>
      </c>
      <c r="N88" s="210" t="s">
        <v>43</v>
      </c>
      <c r="O88" s="48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5" t="s">
        <v>195</v>
      </c>
      <c r="AT88" s="25" t="s">
        <v>135</v>
      </c>
      <c r="AU88" s="25" t="s">
        <v>82</v>
      </c>
      <c r="AY88" s="25" t="s">
        <v>132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80</v>
      </c>
      <c r="BK88" s="213">
        <f>ROUND(I88*H88,2)</f>
        <v>0</v>
      </c>
      <c r="BL88" s="25" t="s">
        <v>195</v>
      </c>
      <c r="BM88" s="25" t="s">
        <v>955</v>
      </c>
    </row>
    <row r="89" s="1" customFormat="1" ht="16.5" customHeight="1">
      <c r="B89" s="201"/>
      <c r="C89" s="202" t="s">
        <v>237</v>
      </c>
      <c r="D89" s="202" t="s">
        <v>135</v>
      </c>
      <c r="E89" s="203" t="s">
        <v>956</v>
      </c>
      <c r="F89" s="204" t="s">
        <v>957</v>
      </c>
      <c r="G89" s="205" t="s">
        <v>410</v>
      </c>
      <c r="H89" s="206">
        <v>70</v>
      </c>
      <c r="I89" s="207"/>
      <c r="J89" s="208">
        <f>ROUND(I89*H89,2)</f>
        <v>0</v>
      </c>
      <c r="K89" s="204" t="s">
        <v>5</v>
      </c>
      <c r="L89" s="47"/>
      <c r="M89" s="209" t="s">
        <v>5</v>
      </c>
      <c r="N89" s="210" t="s">
        <v>43</v>
      </c>
      <c r="O89" s="48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195</v>
      </c>
      <c r="AT89" s="25" t="s">
        <v>135</v>
      </c>
      <c r="AU89" s="25" t="s">
        <v>82</v>
      </c>
      <c r="AY89" s="25" t="s">
        <v>132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80</v>
      </c>
      <c r="BK89" s="213">
        <f>ROUND(I89*H89,2)</f>
        <v>0</v>
      </c>
      <c r="BL89" s="25" t="s">
        <v>195</v>
      </c>
      <c r="BM89" s="25" t="s">
        <v>958</v>
      </c>
    </row>
    <row r="90" s="1" customFormat="1" ht="16.5" customHeight="1">
      <c r="B90" s="201"/>
      <c r="C90" s="202" t="s">
        <v>243</v>
      </c>
      <c r="D90" s="202" t="s">
        <v>135</v>
      </c>
      <c r="E90" s="203" t="s">
        <v>959</v>
      </c>
      <c r="F90" s="204" t="s">
        <v>960</v>
      </c>
      <c r="G90" s="205" t="s">
        <v>410</v>
      </c>
      <c r="H90" s="206">
        <v>108</v>
      </c>
      <c r="I90" s="207"/>
      <c r="J90" s="208">
        <f>ROUND(I90*H90,2)</f>
        <v>0</v>
      </c>
      <c r="K90" s="204" t="s">
        <v>5</v>
      </c>
      <c r="L90" s="47"/>
      <c r="M90" s="209" t="s">
        <v>5</v>
      </c>
      <c r="N90" s="210" t="s">
        <v>43</v>
      </c>
      <c r="O90" s="48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195</v>
      </c>
      <c r="AT90" s="25" t="s">
        <v>135</v>
      </c>
      <c r="AU90" s="25" t="s">
        <v>82</v>
      </c>
      <c r="AY90" s="25" t="s">
        <v>132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80</v>
      </c>
      <c r="BK90" s="213">
        <f>ROUND(I90*H90,2)</f>
        <v>0</v>
      </c>
      <c r="BL90" s="25" t="s">
        <v>195</v>
      </c>
      <c r="BM90" s="25" t="s">
        <v>961</v>
      </c>
    </row>
    <row r="91" s="1" customFormat="1" ht="16.5" customHeight="1">
      <c r="B91" s="201"/>
      <c r="C91" s="202" t="s">
        <v>247</v>
      </c>
      <c r="D91" s="202" t="s">
        <v>135</v>
      </c>
      <c r="E91" s="203" t="s">
        <v>962</v>
      </c>
      <c r="F91" s="204" t="s">
        <v>963</v>
      </c>
      <c r="G91" s="205" t="s">
        <v>410</v>
      </c>
      <c r="H91" s="206">
        <v>70</v>
      </c>
      <c r="I91" s="207"/>
      <c r="J91" s="208">
        <f>ROUND(I91*H91,2)</f>
        <v>0</v>
      </c>
      <c r="K91" s="204" t="s">
        <v>5</v>
      </c>
      <c r="L91" s="47"/>
      <c r="M91" s="209" t="s">
        <v>5</v>
      </c>
      <c r="N91" s="210" t="s">
        <v>43</v>
      </c>
      <c r="O91" s="48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195</v>
      </c>
      <c r="AT91" s="25" t="s">
        <v>135</v>
      </c>
      <c r="AU91" s="25" t="s">
        <v>82</v>
      </c>
      <c r="AY91" s="25" t="s">
        <v>132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80</v>
      </c>
      <c r="BK91" s="213">
        <f>ROUND(I91*H91,2)</f>
        <v>0</v>
      </c>
      <c r="BL91" s="25" t="s">
        <v>195</v>
      </c>
      <c r="BM91" s="25" t="s">
        <v>964</v>
      </c>
    </row>
    <row r="92" s="10" customFormat="1" ht="29.88" customHeight="1">
      <c r="B92" s="188"/>
      <c r="D92" s="189" t="s">
        <v>71</v>
      </c>
      <c r="E92" s="199" t="s">
        <v>965</v>
      </c>
      <c r="F92" s="199" t="s">
        <v>966</v>
      </c>
      <c r="I92" s="191"/>
      <c r="J92" s="200">
        <f>BK92</f>
        <v>0</v>
      </c>
      <c r="L92" s="188"/>
      <c r="M92" s="193"/>
      <c r="N92" s="194"/>
      <c r="O92" s="194"/>
      <c r="P92" s="195">
        <f>SUM(P93:P138)</f>
        <v>0</v>
      </c>
      <c r="Q92" s="194"/>
      <c r="R92" s="195">
        <f>SUM(R93:R138)</f>
        <v>0</v>
      </c>
      <c r="S92" s="194"/>
      <c r="T92" s="196">
        <f>SUM(T93:T138)</f>
        <v>0</v>
      </c>
      <c r="AR92" s="189" t="s">
        <v>82</v>
      </c>
      <c r="AT92" s="197" t="s">
        <v>71</v>
      </c>
      <c r="AU92" s="197" t="s">
        <v>80</v>
      </c>
      <c r="AY92" s="189" t="s">
        <v>132</v>
      </c>
      <c r="BK92" s="198">
        <f>SUM(BK93:BK138)</f>
        <v>0</v>
      </c>
    </row>
    <row r="93" s="1" customFormat="1" ht="16.5" customHeight="1">
      <c r="B93" s="201"/>
      <c r="C93" s="202" t="s">
        <v>253</v>
      </c>
      <c r="D93" s="202" t="s">
        <v>135</v>
      </c>
      <c r="E93" s="203" t="s">
        <v>967</v>
      </c>
      <c r="F93" s="204" t="s">
        <v>968</v>
      </c>
      <c r="G93" s="205" t="s">
        <v>410</v>
      </c>
      <c r="H93" s="206">
        <v>100</v>
      </c>
      <c r="I93" s="207"/>
      <c r="J93" s="208">
        <f>ROUND(I93*H93,2)</f>
        <v>0</v>
      </c>
      <c r="K93" s="204" t="s">
        <v>5</v>
      </c>
      <c r="L93" s="47"/>
      <c r="M93" s="209" t="s">
        <v>5</v>
      </c>
      <c r="N93" s="210" t="s">
        <v>43</v>
      </c>
      <c r="O93" s="48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195</v>
      </c>
      <c r="AT93" s="25" t="s">
        <v>135</v>
      </c>
      <c r="AU93" s="25" t="s">
        <v>82</v>
      </c>
      <c r="AY93" s="25" t="s">
        <v>132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80</v>
      </c>
      <c r="BK93" s="213">
        <f>ROUND(I93*H93,2)</f>
        <v>0</v>
      </c>
      <c r="BL93" s="25" t="s">
        <v>195</v>
      </c>
      <c r="BM93" s="25" t="s">
        <v>82</v>
      </c>
    </row>
    <row r="94" s="1" customFormat="1" ht="16.5" customHeight="1">
      <c r="B94" s="201"/>
      <c r="C94" s="202" t="s">
        <v>259</v>
      </c>
      <c r="D94" s="202" t="s">
        <v>135</v>
      </c>
      <c r="E94" s="203" t="s">
        <v>969</v>
      </c>
      <c r="F94" s="204" t="s">
        <v>970</v>
      </c>
      <c r="G94" s="205" t="s">
        <v>410</v>
      </c>
      <c r="H94" s="206">
        <v>200</v>
      </c>
      <c r="I94" s="207"/>
      <c r="J94" s="208">
        <f>ROUND(I94*H94,2)</f>
        <v>0</v>
      </c>
      <c r="K94" s="204" t="s">
        <v>5</v>
      </c>
      <c r="L94" s="47"/>
      <c r="M94" s="209" t="s">
        <v>5</v>
      </c>
      <c r="N94" s="210" t="s">
        <v>43</v>
      </c>
      <c r="O94" s="48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195</v>
      </c>
      <c r="AT94" s="25" t="s">
        <v>135</v>
      </c>
      <c r="AU94" s="25" t="s">
        <v>82</v>
      </c>
      <c r="AY94" s="25" t="s">
        <v>132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80</v>
      </c>
      <c r="BK94" s="213">
        <f>ROUND(I94*H94,2)</f>
        <v>0</v>
      </c>
      <c r="BL94" s="25" t="s">
        <v>195</v>
      </c>
      <c r="BM94" s="25" t="s">
        <v>195</v>
      </c>
    </row>
    <row r="95" s="1" customFormat="1" ht="16.5" customHeight="1">
      <c r="B95" s="201"/>
      <c r="C95" s="202" t="s">
        <v>269</v>
      </c>
      <c r="D95" s="202" t="s">
        <v>135</v>
      </c>
      <c r="E95" s="203" t="s">
        <v>971</v>
      </c>
      <c r="F95" s="204" t="s">
        <v>972</v>
      </c>
      <c r="G95" s="205" t="s">
        <v>410</v>
      </c>
      <c r="H95" s="206">
        <v>30</v>
      </c>
      <c r="I95" s="207"/>
      <c r="J95" s="208">
        <f>ROUND(I95*H95,2)</f>
        <v>0</v>
      </c>
      <c r="K95" s="204" t="s">
        <v>5</v>
      </c>
      <c r="L95" s="47"/>
      <c r="M95" s="209" t="s">
        <v>5</v>
      </c>
      <c r="N95" s="210" t="s">
        <v>43</v>
      </c>
      <c r="O95" s="48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195</v>
      </c>
      <c r="AT95" s="25" t="s">
        <v>135</v>
      </c>
      <c r="AU95" s="25" t="s">
        <v>82</v>
      </c>
      <c r="AY95" s="25" t="s">
        <v>132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80</v>
      </c>
      <c r="BK95" s="213">
        <f>ROUND(I95*H95,2)</f>
        <v>0</v>
      </c>
      <c r="BL95" s="25" t="s">
        <v>195</v>
      </c>
      <c r="BM95" s="25" t="s">
        <v>237</v>
      </c>
    </row>
    <row r="96" s="1" customFormat="1" ht="16.5" customHeight="1">
      <c r="B96" s="201"/>
      <c r="C96" s="202" t="s">
        <v>279</v>
      </c>
      <c r="D96" s="202" t="s">
        <v>135</v>
      </c>
      <c r="E96" s="203" t="s">
        <v>973</v>
      </c>
      <c r="F96" s="204" t="s">
        <v>974</v>
      </c>
      <c r="G96" s="205" t="s">
        <v>410</v>
      </c>
      <c r="H96" s="206">
        <v>40</v>
      </c>
      <c r="I96" s="207"/>
      <c r="J96" s="208">
        <f>ROUND(I96*H96,2)</f>
        <v>0</v>
      </c>
      <c r="K96" s="204" t="s">
        <v>5</v>
      </c>
      <c r="L96" s="47"/>
      <c r="M96" s="209" t="s">
        <v>5</v>
      </c>
      <c r="N96" s="210" t="s">
        <v>43</v>
      </c>
      <c r="O96" s="48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195</v>
      </c>
      <c r="AT96" s="25" t="s">
        <v>135</v>
      </c>
      <c r="AU96" s="25" t="s">
        <v>82</v>
      </c>
      <c r="AY96" s="25" t="s">
        <v>132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80</v>
      </c>
      <c r="BK96" s="213">
        <f>ROUND(I96*H96,2)</f>
        <v>0</v>
      </c>
      <c r="BL96" s="25" t="s">
        <v>195</v>
      </c>
      <c r="BM96" s="25" t="s">
        <v>247</v>
      </c>
    </row>
    <row r="97" s="1" customFormat="1" ht="16.5" customHeight="1">
      <c r="B97" s="201"/>
      <c r="C97" s="202" t="s">
        <v>283</v>
      </c>
      <c r="D97" s="202" t="s">
        <v>135</v>
      </c>
      <c r="E97" s="203" t="s">
        <v>975</v>
      </c>
      <c r="F97" s="204" t="s">
        <v>976</v>
      </c>
      <c r="G97" s="205" t="s">
        <v>839</v>
      </c>
      <c r="H97" s="206">
        <v>12</v>
      </c>
      <c r="I97" s="207"/>
      <c r="J97" s="208">
        <f>ROUND(I97*H97,2)</f>
        <v>0</v>
      </c>
      <c r="K97" s="204" t="s">
        <v>5</v>
      </c>
      <c r="L97" s="47"/>
      <c r="M97" s="209" t="s">
        <v>5</v>
      </c>
      <c r="N97" s="210" t="s">
        <v>43</v>
      </c>
      <c r="O97" s="48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195</v>
      </c>
      <c r="AT97" s="25" t="s">
        <v>135</v>
      </c>
      <c r="AU97" s="25" t="s">
        <v>82</v>
      </c>
      <c r="AY97" s="25" t="s">
        <v>132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80</v>
      </c>
      <c r="BK97" s="213">
        <f>ROUND(I97*H97,2)</f>
        <v>0</v>
      </c>
      <c r="BL97" s="25" t="s">
        <v>195</v>
      </c>
      <c r="BM97" s="25" t="s">
        <v>259</v>
      </c>
    </row>
    <row r="98" s="1" customFormat="1" ht="16.5" customHeight="1">
      <c r="B98" s="201"/>
      <c r="C98" s="202" t="s">
        <v>289</v>
      </c>
      <c r="D98" s="202" t="s">
        <v>135</v>
      </c>
      <c r="E98" s="203" t="s">
        <v>977</v>
      </c>
      <c r="F98" s="204" t="s">
        <v>978</v>
      </c>
      <c r="G98" s="205" t="s">
        <v>410</v>
      </c>
      <c r="H98" s="206">
        <v>20</v>
      </c>
      <c r="I98" s="207"/>
      <c r="J98" s="208">
        <f>ROUND(I98*H98,2)</f>
        <v>0</v>
      </c>
      <c r="K98" s="204" t="s">
        <v>5</v>
      </c>
      <c r="L98" s="47"/>
      <c r="M98" s="209" t="s">
        <v>5</v>
      </c>
      <c r="N98" s="210" t="s">
        <v>43</v>
      </c>
      <c r="O98" s="48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195</v>
      </c>
      <c r="AT98" s="25" t="s">
        <v>135</v>
      </c>
      <c r="AU98" s="25" t="s">
        <v>82</v>
      </c>
      <c r="AY98" s="25" t="s">
        <v>132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80</v>
      </c>
      <c r="BK98" s="213">
        <f>ROUND(I98*H98,2)</f>
        <v>0</v>
      </c>
      <c r="BL98" s="25" t="s">
        <v>195</v>
      </c>
      <c r="BM98" s="25" t="s">
        <v>279</v>
      </c>
    </row>
    <row r="99" s="1" customFormat="1" ht="16.5" customHeight="1">
      <c r="B99" s="201"/>
      <c r="C99" s="202" t="s">
        <v>11</v>
      </c>
      <c r="D99" s="202" t="s">
        <v>135</v>
      </c>
      <c r="E99" s="203" t="s">
        <v>979</v>
      </c>
      <c r="F99" s="204" t="s">
        <v>980</v>
      </c>
      <c r="G99" s="205" t="s">
        <v>410</v>
      </c>
      <c r="H99" s="206">
        <v>30</v>
      </c>
      <c r="I99" s="207"/>
      <c r="J99" s="208">
        <f>ROUND(I99*H99,2)</f>
        <v>0</v>
      </c>
      <c r="K99" s="204" t="s">
        <v>5</v>
      </c>
      <c r="L99" s="47"/>
      <c r="M99" s="209" t="s">
        <v>5</v>
      </c>
      <c r="N99" s="210" t="s">
        <v>43</v>
      </c>
      <c r="O99" s="48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195</v>
      </c>
      <c r="AT99" s="25" t="s">
        <v>135</v>
      </c>
      <c r="AU99" s="25" t="s">
        <v>82</v>
      </c>
      <c r="AY99" s="25" t="s">
        <v>132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80</v>
      </c>
      <c r="BK99" s="213">
        <f>ROUND(I99*H99,2)</f>
        <v>0</v>
      </c>
      <c r="BL99" s="25" t="s">
        <v>195</v>
      </c>
      <c r="BM99" s="25" t="s">
        <v>289</v>
      </c>
    </row>
    <row r="100" s="1" customFormat="1" ht="16.5" customHeight="1">
      <c r="B100" s="201"/>
      <c r="C100" s="202" t="s">
        <v>300</v>
      </c>
      <c r="D100" s="202" t="s">
        <v>135</v>
      </c>
      <c r="E100" s="203" t="s">
        <v>981</v>
      </c>
      <c r="F100" s="204" t="s">
        <v>982</v>
      </c>
      <c r="G100" s="205" t="s">
        <v>839</v>
      </c>
      <c r="H100" s="206">
        <v>35</v>
      </c>
      <c r="I100" s="207"/>
      <c r="J100" s="208">
        <f>ROUND(I100*H100,2)</f>
        <v>0</v>
      </c>
      <c r="K100" s="204" t="s">
        <v>5</v>
      </c>
      <c r="L100" s="47"/>
      <c r="M100" s="209" t="s">
        <v>5</v>
      </c>
      <c r="N100" s="210" t="s">
        <v>43</v>
      </c>
      <c r="O100" s="48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195</v>
      </c>
      <c r="AT100" s="25" t="s">
        <v>135</v>
      </c>
      <c r="AU100" s="25" t="s">
        <v>82</v>
      </c>
      <c r="AY100" s="25" t="s">
        <v>132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80</v>
      </c>
      <c r="BK100" s="213">
        <f>ROUND(I100*H100,2)</f>
        <v>0</v>
      </c>
      <c r="BL100" s="25" t="s">
        <v>195</v>
      </c>
      <c r="BM100" s="25" t="s">
        <v>300</v>
      </c>
    </row>
    <row r="101" s="1" customFormat="1" ht="16.5" customHeight="1">
      <c r="B101" s="201"/>
      <c r="C101" s="202" t="s">
        <v>305</v>
      </c>
      <c r="D101" s="202" t="s">
        <v>135</v>
      </c>
      <c r="E101" s="203" t="s">
        <v>983</v>
      </c>
      <c r="F101" s="204" t="s">
        <v>984</v>
      </c>
      <c r="G101" s="205" t="s">
        <v>839</v>
      </c>
      <c r="H101" s="206">
        <v>20</v>
      </c>
      <c r="I101" s="207"/>
      <c r="J101" s="208">
        <f>ROUND(I101*H101,2)</f>
        <v>0</v>
      </c>
      <c r="K101" s="204" t="s">
        <v>5</v>
      </c>
      <c r="L101" s="47"/>
      <c r="M101" s="209" t="s">
        <v>5</v>
      </c>
      <c r="N101" s="210" t="s">
        <v>43</v>
      </c>
      <c r="O101" s="48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5" t="s">
        <v>195</v>
      </c>
      <c r="AT101" s="25" t="s">
        <v>135</v>
      </c>
      <c r="AU101" s="25" t="s">
        <v>82</v>
      </c>
      <c r="AY101" s="25" t="s">
        <v>132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80</v>
      </c>
      <c r="BK101" s="213">
        <f>ROUND(I101*H101,2)</f>
        <v>0</v>
      </c>
      <c r="BL101" s="25" t="s">
        <v>195</v>
      </c>
      <c r="BM101" s="25" t="s">
        <v>310</v>
      </c>
    </row>
    <row r="102" s="1" customFormat="1" ht="16.5" customHeight="1">
      <c r="B102" s="201"/>
      <c r="C102" s="202" t="s">
        <v>310</v>
      </c>
      <c r="D102" s="202" t="s">
        <v>135</v>
      </c>
      <c r="E102" s="203" t="s">
        <v>985</v>
      </c>
      <c r="F102" s="204" t="s">
        <v>986</v>
      </c>
      <c r="G102" s="205" t="s">
        <v>839</v>
      </c>
      <c r="H102" s="206">
        <v>8</v>
      </c>
      <c r="I102" s="207"/>
      <c r="J102" s="208">
        <f>ROUND(I102*H102,2)</f>
        <v>0</v>
      </c>
      <c r="K102" s="204" t="s">
        <v>5</v>
      </c>
      <c r="L102" s="47"/>
      <c r="M102" s="209" t="s">
        <v>5</v>
      </c>
      <c r="N102" s="210" t="s">
        <v>43</v>
      </c>
      <c r="O102" s="48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195</v>
      </c>
      <c r="AT102" s="25" t="s">
        <v>135</v>
      </c>
      <c r="AU102" s="25" t="s">
        <v>82</v>
      </c>
      <c r="AY102" s="25" t="s">
        <v>132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80</v>
      </c>
      <c r="BK102" s="213">
        <f>ROUND(I102*H102,2)</f>
        <v>0</v>
      </c>
      <c r="BL102" s="25" t="s">
        <v>195</v>
      </c>
      <c r="BM102" s="25" t="s">
        <v>323</v>
      </c>
    </row>
    <row r="103" s="1" customFormat="1" ht="16.5" customHeight="1">
      <c r="B103" s="201"/>
      <c r="C103" s="202" t="s">
        <v>316</v>
      </c>
      <c r="D103" s="202" t="s">
        <v>135</v>
      </c>
      <c r="E103" s="203" t="s">
        <v>987</v>
      </c>
      <c r="F103" s="204" t="s">
        <v>988</v>
      </c>
      <c r="G103" s="205" t="s">
        <v>839</v>
      </c>
      <c r="H103" s="206">
        <v>8</v>
      </c>
      <c r="I103" s="207"/>
      <c r="J103" s="208">
        <f>ROUND(I103*H103,2)</f>
        <v>0</v>
      </c>
      <c r="K103" s="204" t="s">
        <v>5</v>
      </c>
      <c r="L103" s="47"/>
      <c r="M103" s="209" t="s">
        <v>5</v>
      </c>
      <c r="N103" s="210" t="s">
        <v>43</v>
      </c>
      <c r="O103" s="48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195</v>
      </c>
      <c r="AT103" s="25" t="s">
        <v>135</v>
      </c>
      <c r="AU103" s="25" t="s">
        <v>82</v>
      </c>
      <c r="AY103" s="25" t="s">
        <v>132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80</v>
      </c>
      <c r="BK103" s="213">
        <f>ROUND(I103*H103,2)</f>
        <v>0</v>
      </c>
      <c r="BL103" s="25" t="s">
        <v>195</v>
      </c>
      <c r="BM103" s="25" t="s">
        <v>334</v>
      </c>
    </row>
    <row r="104" s="1" customFormat="1" ht="16.5" customHeight="1">
      <c r="B104" s="201"/>
      <c r="C104" s="202" t="s">
        <v>323</v>
      </c>
      <c r="D104" s="202" t="s">
        <v>135</v>
      </c>
      <c r="E104" s="203" t="s">
        <v>989</v>
      </c>
      <c r="F104" s="204" t="s">
        <v>990</v>
      </c>
      <c r="G104" s="205" t="s">
        <v>839</v>
      </c>
      <c r="H104" s="206">
        <v>4</v>
      </c>
      <c r="I104" s="207"/>
      <c r="J104" s="208">
        <f>ROUND(I104*H104,2)</f>
        <v>0</v>
      </c>
      <c r="K104" s="204" t="s">
        <v>5</v>
      </c>
      <c r="L104" s="47"/>
      <c r="M104" s="209" t="s">
        <v>5</v>
      </c>
      <c r="N104" s="210" t="s">
        <v>43</v>
      </c>
      <c r="O104" s="48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195</v>
      </c>
      <c r="AT104" s="25" t="s">
        <v>135</v>
      </c>
      <c r="AU104" s="25" t="s">
        <v>82</v>
      </c>
      <c r="AY104" s="25" t="s">
        <v>132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80</v>
      </c>
      <c r="BK104" s="213">
        <f>ROUND(I104*H104,2)</f>
        <v>0</v>
      </c>
      <c r="BL104" s="25" t="s">
        <v>195</v>
      </c>
      <c r="BM104" s="25" t="s">
        <v>344</v>
      </c>
    </row>
    <row r="105" s="1" customFormat="1" ht="16.5" customHeight="1">
      <c r="B105" s="201"/>
      <c r="C105" s="202" t="s">
        <v>10</v>
      </c>
      <c r="D105" s="202" t="s">
        <v>135</v>
      </c>
      <c r="E105" s="203" t="s">
        <v>991</v>
      </c>
      <c r="F105" s="204" t="s">
        <v>992</v>
      </c>
      <c r="G105" s="205" t="s">
        <v>839</v>
      </c>
      <c r="H105" s="206">
        <v>5</v>
      </c>
      <c r="I105" s="207"/>
      <c r="J105" s="208">
        <f>ROUND(I105*H105,2)</f>
        <v>0</v>
      </c>
      <c r="K105" s="204" t="s">
        <v>5</v>
      </c>
      <c r="L105" s="47"/>
      <c r="M105" s="209" t="s">
        <v>5</v>
      </c>
      <c r="N105" s="210" t="s">
        <v>43</v>
      </c>
      <c r="O105" s="48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5" t="s">
        <v>195</v>
      </c>
      <c r="AT105" s="25" t="s">
        <v>135</v>
      </c>
      <c r="AU105" s="25" t="s">
        <v>82</v>
      </c>
      <c r="AY105" s="25" t="s">
        <v>132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80</v>
      </c>
      <c r="BK105" s="213">
        <f>ROUND(I105*H105,2)</f>
        <v>0</v>
      </c>
      <c r="BL105" s="25" t="s">
        <v>195</v>
      </c>
      <c r="BM105" s="25" t="s">
        <v>355</v>
      </c>
    </row>
    <row r="106" s="1" customFormat="1" ht="16.5" customHeight="1">
      <c r="B106" s="201"/>
      <c r="C106" s="202" t="s">
        <v>334</v>
      </c>
      <c r="D106" s="202" t="s">
        <v>135</v>
      </c>
      <c r="E106" s="203" t="s">
        <v>993</v>
      </c>
      <c r="F106" s="204" t="s">
        <v>994</v>
      </c>
      <c r="G106" s="205" t="s">
        <v>839</v>
      </c>
      <c r="H106" s="206">
        <v>1</v>
      </c>
      <c r="I106" s="207"/>
      <c r="J106" s="208">
        <f>ROUND(I106*H106,2)</f>
        <v>0</v>
      </c>
      <c r="K106" s="204" t="s">
        <v>5</v>
      </c>
      <c r="L106" s="47"/>
      <c r="M106" s="209" t="s">
        <v>5</v>
      </c>
      <c r="N106" s="210" t="s">
        <v>43</v>
      </c>
      <c r="O106" s="48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195</v>
      </c>
      <c r="AT106" s="25" t="s">
        <v>135</v>
      </c>
      <c r="AU106" s="25" t="s">
        <v>82</v>
      </c>
      <c r="AY106" s="25" t="s">
        <v>132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80</v>
      </c>
      <c r="BK106" s="213">
        <f>ROUND(I106*H106,2)</f>
        <v>0</v>
      </c>
      <c r="BL106" s="25" t="s">
        <v>195</v>
      </c>
      <c r="BM106" s="25" t="s">
        <v>369</v>
      </c>
    </row>
    <row r="107" s="1" customFormat="1" ht="16.5" customHeight="1">
      <c r="B107" s="201"/>
      <c r="C107" s="202" t="s">
        <v>338</v>
      </c>
      <c r="D107" s="202" t="s">
        <v>135</v>
      </c>
      <c r="E107" s="203" t="s">
        <v>995</v>
      </c>
      <c r="F107" s="204" t="s">
        <v>996</v>
      </c>
      <c r="G107" s="205" t="s">
        <v>839</v>
      </c>
      <c r="H107" s="206">
        <v>1</v>
      </c>
      <c r="I107" s="207"/>
      <c r="J107" s="208">
        <f>ROUND(I107*H107,2)</f>
        <v>0</v>
      </c>
      <c r="K107" s="204" t="s">
        <v>5</v>
      </c>
      <c r="L107" s="47"/>
      <c r="M107" s="209" t="s">
        <v>5</v>
      </c>
      <c r="N107" s="210" t="s">
        <v>43</v>
      </c>
      <c r="O107" s="48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195</v>
      </c>
      <c r="AT107" s="25" t="s">
        <v>135</v>
      </c>
      <c r="AU107" s="25" t="s">
        <v>82</v>
      </c>
      <c r="AY107" s="25" t="s">
        <v>132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80</v>
      </c>
      <c r="BK107" s="213">
        <f>ROUND(I107*H107,2)</f>
        <v>0</v>
      </c>
      <c r="BL107" s="25" t="s">
        <v>195</v>
      </c>
      <c r="BM107" s="25" t="s">
        <v>383</v>
      </c>
    </row>
    <row r="108" s="1" customFormat="1" ht="16.5" customHeight="1">
      <c r="B108" s="201"/>
      <c r="C108" s="202" t="s">
        <v>344</v>
      </c>
      <c r="D108" s="202" t="s">
        <v>135</v>
      </c>
      <c r="E108" s="203" t="s">
        <v>997</v>
      </c>
      <c r="F108" s="204" t="s">
        <v>998</v>
      </c>
      <c r="G108" s="205" t="s">
        <v>839</v>
      </c>
      <c r="H108" s="206">
        <v>1</v>
      </c>
      <c r="I108" s="207"/>
      <c r="J108" s="208">
        <f>ROUND(I108*H108,2)</f>
        <v>0</v>
      </c>
      <c r="K108" s="204" t="s">
        <v>5</v>
      </c>
      <c r="L108" s="47"/>
      <c r="M108" s="209" t="s">
        <v>5</v>
      </c>
      <c r="N108" s="210" t="s">
        <v>43</v>
      </c>
      <c r="O108" s="48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195</v>
      </c>
      <c r="AT108" s="25" t="s">
        <v>135</v>
      </c>
      <c r="AU108" s="25" t="s">
        <v>82</v>
      </c>
      <c r="AY108" s="25" t="s">
        <v>132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80</v>
      </c>
      <c r="BK108" s="213">
        <f>ROUND(I108*H108,2)</f>
        <v>0</v>
      </c>
      <c r="BL108" s="25" t="s">
        <v>195</v>
      </c>
      <c r="BM108" s="25" t="s">
        <v>392</v>
      </c>
    </row>
    <row r="109" s="1" customFormat="1" ht="16.5" customHeight="1">
      <c r="B109" s="201"/>
      <c r="C109" s="202" t="s">
        <v>351</v>
      </c>
      <c r="D109" s="202" t="s">
        <v>135</v>
      </c>
      <c r="E109" s="203" t="s">
        <v>999</v>
      </c>
      <c r="F109" s="204" t="s">
        <v>1000</v>
      </c>
      <c r="G109" s="205" t="s">
        <v>839</v>
      </c>
      <c r="H109" s="206">
        <v>1</v>
      </c>
      <c r="I109" s="207"/>
      <c r="J109" s="208">
        <f>ROUND(I109*H109,2)</f>
        <v>0</v>
      </c>
      <c r="K109" s="204" t="s">
        <v>5</v>
      </c>
      <c r="L109" s="47"/>
      <c r="M109" s="209" t="s">
        <v>5</v>
      </c>
      <c r="N109" s="210" t="s">
        <v>43</v>
      </c>
      <c r="O109" s="48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5" t="s">
        <v>195</v>
      </c>
      <c r="AT109" s="25" t="s">
        <v>135</v>
      </c>
      <c r="AU109" s="25" t="s">
        <v>82</v>
      </c>
      <c r="AY109" s="25" t="s">
        <v>132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80</v>
      </c>
      <c r="BK109" s="213">
        <f>ROUND(I109*H109,2)</f>
        <v>0</v>
      </c>
      <c r="BL109" s="25" t="s">
        <v>195</v>
      </c>
      <c r="BM109" s="25" t="s">
        <v>412</v>
      </c>
    </row>
    <row r="110" s="1" customFormat="1" ht="16.5" customHeight="1">
      <c r="B110" s="201"/>
      <c r="C110" s="202" t="s">
        <v>355</v>
      </c>
      <c r="D110" s="202" t="s">
        <v>135</v>
      </c>
      <c r="E110" s="203" t="s">
        <v>1001</v>
      </c>
      <c r="F110" s="204" t="s">
        <v>1002</v>
      </c>
      <c r="G110" s="205" t="s">
        <v>839</v>
      </c>
      <c r="H110" s="206">
        <v>1</v>
      </c>
      <c r="I110" s="207"/>
      <c r="J110" s="208">
        <f>ROUND(I110*H110,2)</f>
        <v>0</v>
      </c>
      <c r="K110" s="204" t="s">
        <v>5</v>
      </c>
      <c r="L110" s="47"/>
      <c r="M110" s="209" t="s">
        <v>5</v>
      </c>
      <c r="N110" s="210" t="s">
        <v>43</v>
      </c>
      <c r="O110" s="48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195</v>
      </c>
      <c r="AT110" s="25" t="s">
        <v>135</v>
      </c>
      <c r="AU110" s="25" t="s">
        <v>82</v>
      </c>
      <c r="AY110" s="25" t="s">
        <v>132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80</v>
      </c>
      <c r="BK110" s="213">
        <f>ROUND(I110*H110,2)</f>
        <v>0</v>
      </c>
      <c r="BL110" s="25" t="s">
        <v>195</v>
      </c>
      <c r="BM110" s="25" t="s">
        <v>422</v>
      </c>
    </row>
    <row r="111" s="1" customFormat="1" ht="16.5" customHeight="1">
      <c r="B111" s="201"/>
      <c r="C111" s="202" t="s">
        <v>359</v>
      </c>
      <c r="D111" s="202" t="s">
        <v>135</v>
      </c>
      <c r="E111" s="203" t="s">
        <v>1003</v>
      </c>
      <c r="F111" s="204" t="s">
        <v>1004</v>
      </c>
      <c r="G111" s="205" t="s">
        <v>839</v>
      </c>
      <c r="H111" s="206">
        <v>4</v>
      </c>
      <c r="I111" s="207"/>
      <c r="J111" s="208">
        <f>ROUND(I111*H111,2)</f>
        <v>0</v>
      </c>
      <c r="K111" s="204" t="s">
        <v>5</v>
      </c>
      <c r="L111" s="47"/>
      <c r="M111" s="209" t="s">
        <v>5</v>
      </c>
      <c r="N111" s="210" t="s">
        <v>43</v>
      </c>
      <c r="O111" s="48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5" t="s">
        <v>195</v>
      </c>
      <c r="AT111" s="25" t="s">
        <v>135</v>
      </c>
      <c r="AU111" s="25" t="s">
        <v>82</v>
      </c>
      <c r="AY111" s="25" t="s">
        <v>132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80</v>
      </c>
      <c r="BK111" s="213">
        <f>ROUND(I111*H111,2)</f>
        <v>0</v>
      </c>
      <c r="BL111" s="25" t="s">
        <v>195</v>
      </c>
      <c r="BM111" s="25" t="s">
        <v>431</v>
      </c>
    </row>
    <row r="112" s="1" customFormat="1" ht="16.5" customHeight="1">
      <c r="B112" s="201"/>
      <c r="C112" s="202" t="s">
        <v>369</v>
      </c>
      <c r="D112" s="202" t="s">
        <v>135</v>
      </c>
      <c r="E112" s="203" t="s">
        <v>1005</v>
      </c>
      <c r="F112" s="204" t="s">
        <v>1006</v>
      </c>
      <c r="G112" s="205" t="s">
        <v>839</v>
      </c>
      <c r="H112" s="206">
        <v>18</v>
      </c>
      <c r="I112" s="207"/>
      <c r="J112" s="208">
        <f>ROUND(I112*H112,2)</f>
        <v>0</v>
      </c>
      <c r="K112" s="204" t="s">
        <v>5</v>
      </c>
      <c r="L112" s="47"/>
      <c r="M112" s="209" t="s">
        <v>5</v>
      </c>
      <c r="N112" s="210" t="s">
        <v>43</v>
      </c>
      <c r="O112" s="48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195</v>
      </c>
      <c r="AT112" s="25" t="s">
        <v>135</v>
      </c>
      <c r="AU112" s="25" t="s">
        <v>82</v>
      </c>
      <c r="AY112" s="25" t="s">
        <v>132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80</v>
      </c>
      <c r="BK112" s="213">
        <f>ROUND(I112*H112,2)</f>
        <v>0</v>
      </c>
      <c r="BL112" s="25" t="s">
        <v>195</v>
      </c>
      <c r="BM112" s="25" t="s">
        <v>447</v>
      </c>
    </row>
    <row r="113" s="1" customFormat="1" ht="16.5" customHeight="1">
      <c r="B113" s="201"/>
      <c r="C113" s="202" t="s">
        <v>379</v>
      </c>
      <c r="D113" s="202" t="s">
        <v>135</v>
      </c>
      <c r="E113" s="203" t="s">
        <v>1007</v>
      </c>
      <c r="F113" s="204" t="s">
        <v>1008</v>
      </c>
      <c r="G113" s="205" t="s">
        <v>839</v>
      </c>
      <c r="H113" s="206">
        <v>1</v>
      </c>
      <c r="I113" s="207"/>
      <c r="J113" s="208">
        <f>ROUND(I113*H113,2)</f>
        <v>0</v>
      </c>
      <c r="K113" s="204" t="s">
        <v>5</v>
      </c>
      <c r="L113" s="47"/>
      <c r="M113" s="209" t="s">
        <v>5</v>
      </c>
      <c r="N113" s="210" t="s">
        <v>43</v>
      </c>
      <c r="O113" s="48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25" t="s">
        <v>195</v>
      </c>
      <c r="AT113" s="25" t="s">
        <v>135</v>
      </c>
      <c r="AU113" s="25" t="s">
        <v>82</v>
      </c>
      <c r="AY113" s="25" t="s">
        <v>132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80</v>
      </c>
      <c r="BK113" s="213">
        <f>ROUND(I113*H113,2)</f>
        <v>0</v>
      </c>
      <c r="BL113" s="25" t="s">
        <v>195</v>
      </c>
      <c r="BM113" s="25" t="s">
        <v>456</v>
      </c>
    </row>
    <row r="114" s="1" customFormat="1" ht="16.5" customHeight="1">
      <c r="B114" s="201"/>
      <c r="C114" s="202" t="s">
        <v>383</v>
      </c>
      <c r="D114" s="202" t="s">
        <v>135</v>
      </c>
      <c r="E114" s="203" t="s">
        <v>1009</v>
      </c>
      <c r="F114" s="204" t="s">
        <v>1010</v>
      </c>
      <c r="G114" s="205" t="s">
        <v>839</v>
      </c>
      <c r="H114" s="206">
        <v>1</v>
      </c>
      <c r="I114" s="207"/>
      <c r="J114" s="208">
        <f>ROUND(I114*H114,2)</f>
        <v>0</v>
      </c>
      <c r="K114" s="204" t="s">
        <v>5</v>
      </c>
      <c r="L114" s="47"/>
      <c r="M114" s="209" t="s">
        <v>5</v>
      </c>
      <c r="N114" s="210" t="s">
        <v>43</v>
      </c>
      <c r="O114" s="48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195</v>
      </c>
      <c r="AT114" s="25" t="s">
        <v>135</v>
      </c>
      <c r="AU114" s="25" t="s">
        <v>82</v>
      </c>
      <c r="AY114" s="25" t="s">
        <v>132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80</v>
      </c>
      <c r="BK114" s="213">
        <f>ROUND(I114*H114,2)</f>
        <v>0</v>
      </c>
      <c r="BL114" s="25" t="s">
        <v>195</v>
      </c>
      <c r="BM114" s="25" t="s">
        <v>465</v>
      </c>
    </row>
    <row r="115" s="1" customFormat="1" ht="16.5" customHeight="1">
      <c r="B115" s="201"/>
      <c r="C115" s="202" t="s">
        <v>387</v>
      </c>
      <c r="D115" s="202" t="s">
        <v>135</v>
      </c>
      <c r="E115" s="203" t="s">
        <v>1011</v>
      </c>
      <c r="F115" s="204" t="s">
        <v>1012</v>
      </c>
      <c r="G115" s="205" t="s">
        <v>839</v>
      </c>
      <c r="H115" s="206">
        <v>1</v>
      </c>
      <c r="I115" s="207"/>
      <c r="J115" s="208">
        <f>ROUND(I115*H115,2)</f>
        <v>0</v>
      </c>
      <c r="K115" s="204" t="s">
        <v>5</v>
      </c>
      <c r="L115" s="47"/>
      <c r="M115" s="209" t="s">
        <v>5</v>
      </c>
      <c r="N115" s="210" t="s">
        <v>43</v>
      </c>
      <c r="O115" s="48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195</v>
      </c>
      <c r="AT115" s="25" t="s">
        <v>135</v>
      </c>
      <c r="AU115" s="25" t="s">
        <v>82</v>
      </c>
      <c r="AY115" s="25" t="s">
        <v>132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80</v>
      </c>
      <c r="BK115" s="213">
        <f>ROUND(I115*H115,2)</f>
        <v>0</v>
      </c>
      <c r="BL115" s="25" t="s">
        <v>195</v>
      </c>
      <c r="BM115" s="25" t="s">
        <v>478</v>
      </c>
    </row>
    <row r="116" s="1" customFormat="1" ht="16.5" customHeight="1">
      <c r="B116" s="201"/>
      <c r="C116" s="202" t="s">
        <v>392</v>
      </c>
      <c r="D116" s="202" t="s">
        <v>135</v>
      </c>
      <c r="E116" s="203" t="s">
        <v>1013</v>
      </c>
      <c r="F116" s="204" t="s">
        <v>1014</v>
      </c>
      <c r="G116" s="205" t="s">
        <v>839</v>
      </c>
      <c r="H116" s="206">
        <v>1</v>
      </c>
      <c r="I116" s="207"/>
      <c r="J116" s="208">
        <f>ROUND(I116*H116,2)</f>
        <v>0</v>
      </c>
      <c r="K116" s="204" t="s">
        <v>5</v>
      </c>
      <c r="L116" s="47"/>
      <c r="M116" s="209" t="s">
        <v>5</v>
      </c>
      <c r="N116" s="210" t="s">
        <v>43</v>
      </c>
      <c r="O116" s="48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195</v>
      </c>
      <c r="AT116" s="25" t="s">
        <v>135</v>
      </c>
      <c r="AU116" s="25" t="s">
        <v>82</v>
      </c>
      <c r="AY116" s="25" t="s">
        <v>132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80</v>
      </c>
      <c r="BK116" s="213">
        <f>ROUND(I116*H116,2)</f>
        <v>0</v>
      </c>
      <c r="BL116" s="25" t="s">
        <v>195</v>
      </c>
      <c r="BM116" s="25" t="s">
        <v>488</v>
      </c>
    </row>
    <row r="117" s="1" customFormat="1" ht="16.5" customHeight="1">
      <c r="B117" s="201"/>
      <c r="C117" s="202" t="s">
        <v>407</v>
      </c>
      <c r="D117" s="202" t="s">
        <v>135</v>
      </c>
      <c r="E117" s="203" t="s">
        <v>1015</v>
      </c>
      <c r="F117" s="204" t="s">
        <v>1016</v>
      </c>
      <c r="G117" s="205" t="s">
        <v>839</v>
      </c>
      <c r="H117" s="206">
        <v>1</v>
      </c>
      <c r="I117" s="207"/>
      <c r="J117" s="208">
        <f>ROUND(I117*H117,2)</f>
        <v>0</v>
      </c>
      <c r="K117" s="204" t="s">
        <v>5</v>
      </c>
      <c r="L117" s="47"/>
      <c r="M117" s="209" t="s">
        <v>5</v>
      </c>
      <c r="N117" s="210" t="s">
        <v>43</v>
      </c>
      <c r="O117" s="48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25" t="s">
        <v>195</v>
      </c>
      <c r="AT117" s="25" t="s">
        <v>135</v>
      </c>
      <c r="AU117" s="25" t="s">
        <v>82</v>
      </c>
      <c r="AY117" s="25" t="s">
        <v>132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80</v>
      </c>
      <c r="BK117" s="213">
        <f>ROUND(I117*H117,2)</f>
        <v>0</v>
      </c>
      <c r="BL117" s="25" t="s">
        <v>195</v>
      </c>
      <c r="BM117" s="25" t="s">
        <v>500</v>
      </c>
    </row>
    <row r="118" s="1" customFormat="1" ht="16.5" customHeight="1">
      <c r="B118" s="201"/>
      <c r="C118" s="202" t="s">
        <v>412</v>
      </c>
      <c r="D118" s="202" t="s">
        <v>135</v>
      </c>
      <c r="E118" s="203" t="s">
        <v>1017</v>
      </c>
      <c r="F118" s="204" t="s">
        <v>1018</v>
      </c>
      <c r="G118" s="205" t="s">
        <v>839</v>
      </c>
      <c r="H118" s="206">
        <v>1</v>
      </c>
      <c r="I118" s="207"/>
      <c r="J118" s="208">
        <f>ROUND(I118*H118,2)</f>
        <v>0</v>
      </c>
      <c r="K118" s="204" t="s">
        <v>5</v>
      </c>
      <c r="L118" s="47"/>
      <c r="M118" s="209" t="s">
        <v>5</v>
      </c>
      <c r="N118" s="210" t="s">
        <v>43</v>
      </c>
      <c r="O118" s="48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195</v>
      </c>
      <c r="AT118" s="25" t="s">
        <v>135</v>
      </c>
      <c r="AU118" s="25" t="s">
        <v>82</v>
      </c>
      <c r="AY118" s="25" t="s">
        <v>132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80</v>
      </c>
      <c r="BK118" s="213">
        <f>ROUND(I118*H118,2)</f>
        <v>0</v>
      </c>
      <c r="BL118" s="25" t="s">
        <v>195</v>
      </c>
      <c r="BM118" s="25" t="s">
        <v>513</v>
      </c>
    </row>
    <row r="119" s="1" customFormat="1" ht="16.5" customHeight="1">
      <c r="B119" s="201"/>
      <c r="C119" s="202" t="s">
        <v>418</v>
      </c>
      <c r="D119" s="202" t="s">
        <v>135</v>
      </c>
      <c r="E119" s="203" t="s">
        <v>1019</v>
      </c>
      <c r="F119" s="204" t="s">
        <v>1020</v>
      </c>
      <c r="G119" s="205" t="s">
        <v>410</v>
      </c>
      <c r="H119" s="206">
        <v>81</v>
      </c>
      <c r="I119" s="207"/>
      <c r="J119" s="208">
        <f>ROUND(I119*H119,2)</f>
        <v>0</v>
      </c>
      <c r="K119" s="204" t="s">
        <v>5</v>
      </c>
      <c r="L119" s="47"/>
      <c r="M119" s="209" t="s">
        <v>5</v>
      </c>
      <c r="N119" s="210" t="s">
        <v>43</v>
      </c>
      <c r="O119" s="48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AR119" s="25" t="s">
        <v>195</v>
      </c>
      <c r="AT119" s="25" t="s">
        <v>135</v>
      </c>
      <c r="AU119" s="25" t="s">
        <v>82</v>
      </c>
      <c r="AY119" s="25" t="s">
        <v>132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80</v>
      </c>
      <c r="BK119" s="213">
        <f>ROUND(I119*H119,2)</f>
        <v>0</v>
      </c>
      <c r="BL119" s="25" t="s">
        <v>195</v>
      </c>
      <c r="BM119" s="25" t="s">
        <v>522</v>
      </c>
    </row>
    <row r="120" s="1" customFormat="1" ht="16.5" customHeight="1">
      <c r="B120" s="201"/>
      <c r="C120" s="202" t="s">
        <v>422</v>
      </c>
      <c r="D120" s="202" t="s">
        <v>135</v>
      </c>
      <c r="E120" s="203" t="s">
        <v>1021</v>
      </c>
      <c r="F120" s="204" t="s">
        <v>1022</v>
      </c>
      <c r="G120" s="205" t="s">
        <v>410</v>
      </c>
      <c r="H120" s="206">
        <v>67</v>
      </c>
      <c r="I120" s="207"/>
      <c r="J120" s="208">
        <f>ROUND(I120*H120,2)</f>
        <v>0</v>
      </c>
      <c r="K120" s="204" t="s">
        <v>5</v>
      </c>
      <c r="L120" s="47"/>
      <c r="M120" s="209" t="s">
        <v>5</v>
      </c>
      <c r="N120" s="210" t="s">
        <v>43</v>
      </c>
      <c r="O120" s="48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195</v>
      </c>
      <c r="AT120" s="25" t="s">
        <v>135</v>
      </c>
      <c r="AU120" s="25" t="s">
        <v>82</v>
      </c>
      <c r="AY120" s="25" t="s">
        <v>132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80</v>
      </c>
      <c r="BK120" s="213">
        <f>ROUND(I120*H120,2)</f>
        <v>0</v>
      </c>
      <c r="BL120" s="25" t="s">
        <v>195</v>
      </c>
      <c r="BM120" s="25" t="s">
        <v>534</v>
      </c>
    </row>
    <row r="121" s="1" customFormat="1" ht="16.5" customHeight="1">
      <c r="B121" s="201"/>
      <c r="C121" s="202" t="s">
        <v>426</v>
      </c>
      <c r="D121" s="202" t="s">
        <v>135</v>
      </c>
      <c r="E121" s="203" t="s">
        <v>1023</v>
      </c>
      <c r="F121" s="204" t="s">
        <v>1024</v>
      </c>
      <c r="G121" s="205" t="s">
        <v>410</v>
      </c>
      <c r="H121" s="206">
        <v>120</v>
      </c>
      <c r="I121" s="207"/>
      <c r="J121" s="208">
        <f>ROUND(I121*H121,2)</f>
        <v>0</v>
      </c>
      <c r="K121" s="204" t="s">
        <v>5</v>
      </c>
      <c r="L121" s="47"/>
      <c r="M121" s="209" t="s">
        <v>5</v>
      </c>
      <c r="N121" s="210" t="s">
        <v>43</v>
      </c>
      <c r="O121" s="48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AR121" s="25" t="s">
        <v>195</v>
      </c>
      <c r="AT121" s="25" t="s">
        <v>135</v>
      </c>
      <c r="AU121" s="25" t="s">
        <v>82</v>
      </c>
      <c r="AY121" s="25" t="s">
        <v>132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80</v>
      </c>
      <c r="BK121" s="213">
        <f>ROUND(I121*H121,2)</f>
        <v>0</v>
      </c>
      <c r="BL121" s="25" t="s">
        <v>195</v>
      </c>
      <c r="BM121" s="25" t="s">
        <v>543</v>
      </c>
    </row>
    <row r="122" s="1" customFormat="1" ht="16.5" customHeight="1">
      <c r="B122" s="201"/>
      <c r="C122" s="202" t="s">
        <v>431</v>
      </c>
      <c r="D122" s="202" t="s">
        <v>135</v>
      </c>
      <c r="E122" s="203" t="s">
        <v>1025</v>
      </c>
      <c r="F122" s="204" t="s">
        <v>1026</v>
      </c>
      <c r="G122" s="205" t="s">
        <v>839</v>
      </c>
      <c r="H122" s="206">
        <v>20</v>
      </c>
      <c r="I122" s="207"/>
      <c r="J122" s="208">
        <f>ROUND(I122*H122,2)</f>
        <v>0</v>
      </c>
      <c r="K122" s="204" t="s">
        <v>5</v>
      </c>
      <c r="L122" s="47"/>
      <c r="M122" s="209" t="s">
        <v>5</v>
      </c>
      <c r="N122" s="210" t="s">
        <v>43</v>
      </c>
      <c r="O122" s="48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195</v>
      </c>
      <c r="AT122" s="25" t="s">
        <v>135</v>
      </c>
      <c r="AU122" s="25" t="s">
        <v>82</v>
      </c>
      <c r="AY122" s="25" t="s">
        <v>132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80</v>
      </c>
      <c r="BK122" s="213">
        <f>ROUND(I122*H122,2)</f>
        <v>0</v>
      </c>
      <c r="BL122" s="25" t="s">
        <v>195</v>
      </c>
      <c r="BM122" s="25" t="s">
        <v>553</v>
      </c>
    </row>
    <row r="123" s="1" customFormat="1" ht="16.5" customHeight="1">
      <c r="B123" s="201"/>
      <c r="C123" s="202" t="s">
        <v>441</v>
      </c>
      <c r="D123" s="202" t="s">
        <v>135</v>
      </c>
      <c r="E123" s="203" t="s">
        <v>1027</v>
      </c>
      <c r="F123" s="204" t="s">
        <v>1028</v>
      </c>
      <c r="G123" s="205" t="s">
        <v>839</v>
      </c>
      <c r="H123" s="206">
        <v>20</v>
      </c>
      <c r="I123" s="207"/>
      <c r="J123" s="208">
        <f>ROUND(I123*H123,2)</f>
        <v>0</v>
      </c>
      <c r="K123" s="204" t="s">
        <v>5</v>
      </c>
      <c r="L123" s="47"/>
      <c r="M123" s="209" t="s">
        <v>5</v>
      </c>
      <c r="N123" s="210" t="s">
        <v>43</v>
      </c>
      <c r="O123" s="48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AR123" s="25" t="s">
        <v>195</v>
      </c>
      <c r="AT123" s="25" t="s">
        <v>135</v>
      </c>
      <c r="AU123" s="25" t="s">
        <v>82</v>
      </c>
      <c r="AY123" s="25" t="s">
        <v>132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80</v>
      </c>
      <c r="BK123" s="213">
        <f>ROUND(I123*H123,2)</f>
        <v>0</v>
      </c>
      <c r="BL123" s="25" t="s">
        <v>195</v>
      </c>
      <c r="BM123" s="25" t="s">
        <v>562</v>
      </c>
    </row>
    <row r="124" s="1" customFormat="1" ht="16.5" customHeight="1">
      <c r="B124" s="201"/>
      <c r="C124" s="202" t="s">
        <v>447</v>
      </c>
      <c r="D124" s="202" t="s">
        <v>135</v>
      </c>
      <c r="E124" s="203" t="s">
        <v>1029</v>
      </c>
      <c r="F124" s="204" t="s">
        <v>1030</v>
      </c>
      <c r="G124" s="205" t="s">
        <v>839</v>
      </c>
      <c r="H124" s="206">
        <v>3</v>
      </c>
      <c r="I124" s="207"/>
      <c r="J124" s="208">
        <f>ROUND(I124*H124,2)</f>
        <v>0</v>
      </c>
      <c r="K124" s="204" t="s">
        <v>5</v>
      </c>
      <c r="L124" s="47"/>
      <c r="M124" s="209" t="s">
        <v>5</v>
      </c>
      <c r="N124" s="210" t="s">
        <v>43</v>
      </c>
      <c r="O124" s="48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195</v>
      </c>
      <c r="AT124" s="25" t="s">
        <v>135</v>
      </c>
      <c r="AU124" s="25" t="s">
        <v>82</v>
      </c>
      <c r="AY124" s="25" t="s">
        <v>132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80</v>
      </c>
      <c r="BK124" s="213">
        <f>ROUND(I124*H124,2)</f>
        <v>0</v>
      </c>
      <c r="BL124" s="25" t="s">
        <v>195</v>
      </c>
      <c r="BM124" s="25" t="s">
        <v>572</v>
      </c>
    </row>
    <row r="125" s="1" customFormat="1" ht="16.5" customHeight="1">
      <c r="B125" s="201"/>
      <c r="C125" s="202" t="s">
        <v>452</v>
      </c>
      <c r="D125" s="202" t="s">
        <v>135</v>
      </c>
      <c r="E125" s="203" t="s">
        <v>1031</v>
      </c>
      <c r="F125" s="204" t="s">
        <v>1032</v>
      </c>
      <c r="G125" s="205" t="s">
        <v>839</v>
      </c>
      <c r="H125" s="206">
        <v>6</v>
      </c>
      <c r="I125" s="207"/>
      <c r="J125" s="208">
        <f>ROUND(I125*H125,2)</f>
        <v>0</v>
      </c>
      <c r="K125" s="204" t="s">
        <v>5</v>
      </c>
      <c r="L125" s="47"/>
      <c r="M125" s="209" t="s">
        <v>5</v>
      </c>
      <c r="N125" s="210" t="s">
        <v>43</v>
      </c>
      <c r="O125" s="48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5" t="s">
        <v>195</v>
      </c>
      <c r="AT125" s="25" t="s">
        <v>135</v>
      </c>
      <c r="AU125" s="25" t="s">
        <v>82</v>
      </c>
      <c r="AY125" s="25" t="s">
        <v>132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80</v>
      </c>
      <c r="BK125" s="213">
        <f>ROUND(I125*H125,2)</f>
        <v>0</v>
      </c>
      <c r="BL125" s="25" t="s">
        <v>195</v>
      </c>
      <c r="BM125" s="25" t="s">
        <v>586</v>
      </c>
    </row>
    <row r="126" s="1" customFormat="1" ht="16.5" customHeight="1">
      <c r="B126" s="201"/>
      <c r="C126" s="202" t="s">
        <v>456</v>
      </c>
      <c r="D126" s="202" t="s">
        <v>135</v>
      </c>
      <c r="E126" s="203" t="s">
        <v>1033</v>
      </c>
      <c r="F126" s="204" t="s">
        <v>1034</v>
      </c>
      <c r="G126" s="205" t="s">
        <v>839</v>
      </c>
      <c r="H126" s="206">
        <v>6</v>
      </c>
      <c r="I126" s="207"/>
      <c r="J126" s="208">
        <f>ROUND(I126*H126,2)</f>
        <v>0</v>
      </c>
      <c r="K126" s="204" t="s">
        <v>5</v>
      </c>
      <c r="L126" s="47"/>
      <c r="M126" s="209" t="s">
        <v>5</v>
      </c>
      <c r="N126" s="210" t="s">
        <v>43</v>
      </c>
      <c r="O126" s="48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195</v>
      </c>
      <c r="AT126" s="25" t="s">
        <v>135</v>
      </c>
      <c r="AU126" s="25" t="s">
        <v>82</v>
      </c>
      <c r="AY126" s="25" t="s">
        <v>132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80</v>
      </c>
      <c r="BK126" s="213">
        <f>ROUND(I126*H126,2)</f>
        <v>0</v>
      </c>
      <c r="BL126" s="25" t="s">
        <v>195</v>
      </c>
      <c r="BM126" s="25" t="s">
        <v>597</v>
      </c>
    </row>
    <row r="127" s="1" customFormat="1" ht="16.5" customHeight="1">
      <c r="B127" s="201"/>
      <c r="C127" s="202" t="s">
        <v>461</v>
      </c>
      <c r="D127" s="202" t="s">
        <v>135</v>
      </c>
      <c r="E127" s="203" t="s">
        <v>1035</v>
      </c>
      <c r="F127" s="204" t="s">
        <v>1036</v>
      </c>
      <c r="G127" s="205" t="s">
        <v>839</v>
      </c>
      <c r="H127" s="206">
        <v>1</v>
      </c>
      <c r="I127" s="207"/>
      <c r="J127" s="208">
        <f>ROUND(I127*H127,2)</f>
        <v>0</v>
      </c>
      <c r="K127" s="204" t="s">
        <v>5</v>
      </c>
      <c r="L127" s="47"/>
      <c r="M127" s="209" t="s">
        <v>5</v>
      </c>
      <c r="N127" s="210" t="s">
        <v>43</v>
      </c>
      <c r="O127" s="48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5" t="s">
        <v>195</v>
      </c>
      <c r="AT127" s="25" t="s">
        <v>135</v>
      </c>
      <c r="AU127" s="25" t="s">
        <v>82</v>
      </c>
      <c r="AY127" s="25" t="s">
        <v>132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80</v>
      </c>
      <c r="BK127" s="213">
        <f>ROUND(I127*H127,2)</f>
        <v>0</v>
      </c>
      <c r="BL127" s="25" t="s">
        <v>195</v>
      </c>
      <c r="BM127" s="25" t="s">
        <v>607</v>
      </c>
    </row>
    <row r="128" s="1" customFormat="1" ht="16.5" customHeight="1">
      <c r="B128" s="201"/>
      <c r="C128" s="202" t="s">
        <v>465</v>
      </c>
      <c r="D128" s="202" t="s">
        <v>135</v>
      </c>
      <c r="E128" s="203" t="s">
        <v>1037</v>
      </c>
      <c r="F128" s="204" t="s">
        <v>1038</v>
      </c>
      <c r="G128" s="205" t="s">
        <v>410</v>
      </c>
      <c r="H128" s="206">
        <v>270</v>
      </c>
      <c r="I128" s="207"/>
      <c r="J128" s="208">
        <f>ROUND(I128*H128,2)</f>
        <v>0</v>
      </c>
      <c r="K128" s="204" t="s">
        <v>5</v>
      </c>
      <c r="L128" s="47"/>
      <c r="M128" s="209" t="s">
        <v>5</v>
      </c>
      <c r="N128" s="210" t="s">
        <v>43</v>
      </c>
      <c r="O128" s="48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5" t="s">
        <v>195</v>
      </c>
      <c r="AT128" s="25" t="s">
        <v>135</v>
      </c>
      <c r="AU128" s="25" t="s">
        <v>82</v>
      </c>
      <c r="AY128" s="25" t="s">
        <v>132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80</v>
      </c>
      <c r="BK128" s="213">
        <f>ROUND(I128*H128,2)</f>
        <v>0</v>
      </c>
      <c r="BL128" s="25" t="s">
        <v>195</v>
      </c>
      <c r="BM128" s="25" t="s">
        <v>617</v>
      </c>
    </row>
    <row r="129" s="1" customFormat="1" ht="16.5" customHeight="1">
      <c r="B129" s="201"/>
      <c r="C129" s="202" t="s">
        <v>474</v>
      </c>
      <c r="D129" s="202" t="s">
        <v>135</v>
      </c>
      <c r="E129" s="203" t="s">
        <v>1039</v>
      </c>
      <c r="F129" s="204" t="s">
        <v>1040</v>
      </c>
      <c r="G129" s="205" t="s">
        <v>410</v>
      </c>
      <c r="H129" s="206">
        <v>49</v>
      </c>
      <c r="I129" s="207"/>
      <c r="J129" s="208">
        <f>ROUND(I129*H129,2)</f>
        <v>0</v>
      </c>
      <c r="K129" s="204" t="s">
        <v>5</v>
      </c>
      <c r="L129" s="47"/>
      <c r="M129" s="209" t="s">
        <v>5</v>
      </c>
      <c r="N129" s="210" t="s">
        <v>43</v>
      </c>
      <c r="O129" s="48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195</v>
      </c>
      <c r="AT129" s="25" t="s">
        <v>135</v>
      </c>
      <c r="AU129" s="25" t="s">
        <v>82</v>
      </c>
      <c r="AY129" s="25" t="s">
        <v>132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80</v>
      </c>
      <c r="BK129" s="213">
        <f>ROUND(I129*H129,2)</f>
        <v>0</v>
      </c>
      <c r="BL129" s="25" t="s">
        <v>195</v>
      </c>
      <c r="BM129" s="25" t="s">
        <v>632</v>
      </c>
    </row>
    <row r="130" s="1" customFormat="1" ht="16.5" customHeight="1">
      <c r="B130" s="201"/>
      <c r="C130" s="202" t="s">
        <v>478</v>
      </c>
      <c r="D130" s="202" t="s">
        <v>135</v>
      </c>
      <c r="E130" s="203" t="s">
        <v>1041</v>
      </c>
      <c r="F130" s="204" t="s">
        <v>1042</v>
      </c>
      <c r="G130" s="205" t="s">
        <v>410</v>
      </c>
      <c r="H130" s="206">
        <v>42</v>
      </c>
      <c r="I130" s="207"/>
      <c r="J130" s="208">
        <f>ROUND(I130*H130,2)</f>
        <v>0</v>
      </c>
      <c r="K130" s="204" t="s">
        <v>5</v>
      </c>
      <c r="L130" s="47"/>
      <c r="M130" s="209" t="s">
        <v>5</v>
      </c>
      <c r="N130" s="210" t="s">
        <v>43</v>
      </c>
      <c r="O130" s="48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AR130" s="25" t="s">
        <v>195</v>
      </c>
      <c r="AT130" s="25" t="s">
        <v>135</v>
      </c>
      <c r="AU130" s="25" t="s">
        <v>82</v>
      </c>
      <c r="AY130" s="25" t="s">
        <v>132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80</v>
      </c>
      <c r="BK130" s="213">
        <f>ROUND(I130*H130,2)</f>
        <v>0</v>
      </c>
      <c r="BL130" s="25" t="s">
        <v>195</v>
      </c>
      <c r="BM130" s="25" t="s">
        <v>642</v>
      </c>
    </row>
    <row r="131" s="1" customFormat="1" ht="16.5" customHeight="1">
      <c r="B131" s="201"/>
      <c r="C131" s="202" t="s">
        <v>484</v>
      </c>
      <c r="D131" s="202" t="s">
        <v>135</v>
      </c>
      <c r="E131" s="203" t="s">
        <v>1043</v>
      </c>
      <c r="F131" s="204" t="s">
        <v>1044</v>
      </c>
      <c r="G131" s="205" t="s">
        <v>410</v>
      </c>
      <c r="H131" s="206">
        <v>3</v>
      </c>
      <c r="I131" s="207"/>
      <c r="J131" s="208">
        <f>ROUND(I131*H131,2)</f>
        <v>0</v>
      </c>
      <c r="K131" s="204" t="s">
        <v>5</v>
      </c>
      <c r="L131" s="47"/>
      <c r="M131" s="209" t="s">
        <v>5</v>
      </c>
      <c r="N131" s="210" t="s">
        <v>43</v>
      </c>
      <c r="O131" s="48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195</v>
      </c>
      <c r="AT131" s="25" t="s">
        <v>135</v>
      </c>
      <c r="AU131" s="25" t="s">
        <v>82</v>
      </c>
      <c r="AY131" s="25" t="s">
        <v>132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80</v>
      </c>
      <c r="BK131" s="213">
        <f>ROUND(I131*H131,2)</f>
        <v>0</v>
      </c>
      <c r="BL131" s="25" t="s">
        <v>195</v>
      </c>
      <c r="BM131" s="25" t="s">
        <v>1045</v>
      </c>
    </row>
    <row r="132" s="1" customFormat="1" ht="16.5" customHeight="1">
      <c r="B132" s="201"/>
      <c r="C132" s="202" t="s">
        <v>488</v>
      </c>
      <c r="D132" s="202" t="s">
        <v>135</v>
      </c>
      <c r="E132" s="203" t="s">
        <v>1046</v>
      </c>
      <c r="F132" s="204" t="s">
        <v>1047</v>
      </c>
      <c r="G132" s="205" t="s">
        <v>410</v>
      </c>
      <c r="H132" s="206">
        <v>47</v>
      </c>
      <c r="I132" s="207"/>
      <c r="J132" s="208">
        <f>ROUND(I132*H132,2)</f>
        <v>0</v>
      </c>
      <c r="K132" s="204" t="s">
        <v>5</v>
      </c>
      <c r="L132" s="47"/>
      <c r="M132" s="209" t="s">
        <v>5</v>
      </c>
      <c r="N132" s="210" t="s">
        <v>43</v>
      </c>
      <c r="O132" s="48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AR132" s="25" t="s">
        <v>195</v>
      </c>
      <c r="AT132" s="25" t="s">
        <v>135</v>
      </c>
      <c r="AU132" s="25" t="s">
        <v>82</v>
      </c>
      <c r="AY132" s="25" t="s">
        <v>132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5" t="s">
        <v>80</v>
      </c>
      <c r="BK132" s="213">
        <f>ROUND(I132*H132,2)</f>
        <v>0</v>
      </c>
      <c r="BL132" s="25" t="s">
        <v>195</v>
      </c>
      <c r="BM132" s="25" t="s">
        <v>1048</v>
      </c>
    </row>
    <row r="133" s="1" customFormat="1" ht="16.5" customHeight="1">
      <c r="B133" s="201"/>
      <c r="C133" s="202" t="s">
        <v>493</v>
      </c>
      <c r="D133" s="202" t="s">
        <v>135</v>
      </c>
      <c r="E133" s="203" t="s">
        <v>1049</v>
      </c>
      <c r="F133" s="204" t="s">
        <v>1050</v>
      </c>
      <c r="G133" s="205" t="s">
        <v>410</v>
      </c>
      <c r="H133" s="206">
        <v>48</v>
      </c>
      <c r="I133" s="207"/>
      <c r="J133" s="208">
        <f>ROUND(I133*H133,2)</f>
        <v>0</v>
      </c>
      <c r="K133" s="204" t="s">
        <v>5</v>
      </c>
      <c r="L133" s="47"/>
      <c r="M133" s="209" t="s">
        <v>5</v>
      </c>
      <c r="N133" s="210" t="s">
        <v>43</v>
      </c>
      <c r="O133" s="48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195</v>
      </c>
      <c r="AT133" s="25" t="s">
        <v>135</v>
      </c>
      <c r="AU133" s="25" t="s">
        <v>82</v>
      </c>
      <c r="AY133" s="25" t="s">
        <v>132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80</v>
      </c>
      <c r="BK133" s="213">
        <f>ROUND(I133*H133,2)</f>
        <v>0</v>
      </c>
      <c r="BL133" s="25" t="s">
        <v>195</v>
      </c>
      <c r="BM133" s="25" t="s">
        <v>1051</v>
      </c>
    </row>
    <row r="134" s="1" customFormat="1" ht="16.5" customHeight="1">
      <c r="B134" s="201"/>
      <c r="C134" s="202" t="s">
        <v>500</v>
      </c>
      <c r="D134" s="202" t="s">
        <v>135</v>
      </c>
      <c r="E134" s="203" t="s">
        <v>1052</v>
      </c>
      <c r="F134" s="204" t="s">
        <v>1053</v>
      </c>
      <c r="G134" s="205" t="s">
        <v>410</v>
      </c>
      <c r="H134" s="206">
        <v>340</v>
      </c>
      <c r="I134" s="207"/>
      <c r="J134" s="208">
        <f>ROUND(I134*H134,2)</f>
        <v>0</v>
      </c>
      <c r="K134" s="204" t="s">
        <v>5</v>
      </c>
      <c r="L134" s="47"/>
      <c r="M134" s="209" t="s">
        <v>5</v>
      </c>
      <c r="N134" s="210" t="s">
        <v>43</v>
      </c>
      <c r="O134" s="48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25" t="s">
        <v>195</v>
      </c>
      <c r="AT134" s="25" t="s">
        <v>135</v>
      </c>
      <c r="AU134" s="25" t="s">
        <v>82</v>
      </c>
      <c r="AY134" s="25" t="s">
        <v>132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80</v>
      </c>
      <c r="BK134" s="213">
        <f>ROUND(I134*H134,2)</f>
        <v>0</v>
      </c>
      <c r="BL134" s="25" t="s">
        <v>195</v>
      </c>
      <c r="BM134" s="25" t="s">
        <v>1054</v>
      </c>
    </row>
    <row r="135" s="1" customFormat="1" ht="16.5" customHeight="1">
      <c r="B135" s="201"/>
      <c r="C135" s="202" t="s">
        <v>508</v>
      </c>
      <c r="D135" s="202" t="s">
        <v>135</v>
      </c>
      <c r="E135" s="203" t="s">
        <v>1055</v>
      </c>
      <c r="F135" s="204" t="s">
        <v>1056</v>
      </c>
      <c r="G135" s="205" t="s">
        <v>410</v>
      </c>
      <c r="H135" s="206">
        <v>438</v>
      </c>
      <c r="I135" s="207"/>
      <c r="J135" s="208">
        <f>ROUND(I135*H135,2)</f>
        <v>0</v>
      </c>
      <c r="K135" s="204" t="s">
        <v>5</v>
      </c>
      <c r="L135" s="47"/>
      <c r="M135" s="209" t="s">
        <v>5</v>
      </c>
      <c r="N135" s="210" t="s">
        <v>43</v>
      </c>
      <c r="O135" s="48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5" t="s">
        <v>195</v>
      </c>
      <c r="AT135" s="25" t="s">
        <v>135</v>
      </c>
      <c r="AU135" s="25" t="s">
        <v>82</v>
      </c>
      <c r="AY135" s="25" t="s">
        <v>132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80</v>
      </c>
      <c r="BK135" s="213">
        <f>ROUND(I135*H135,2)</f>
        <v>0</v>
      </c>
      <c r="BL135" s="25" t="s">
        <v>195</v>
      </c>
      <c r="BM135" s="25" t="s">
        <v>1057</v>
      </c>
    </row>
    <row r="136" s="1" customFormat="1" ht="16.5" customHeight="1">
      <c r="B136" s="201"/>
      <c r="C136" s="202" t="s">
        <v>513</v>
      </c>
      <c r="D136" s="202" t="s">
        <v>135</v>
      </c>
      <c r="E136" s="203" t="s">
        <v>1058</v>
      </c>
      <c r="F136" s="204" t="s">
        <v>1059</v>
      </c>
      <c r="G136" s="205" t="s">
        <v>839</v>
      </c>
      <c r="H136" s="206">
        <v>3</v>
      </c>
      <c r="I136" s="207"/>
      <c r="J136" s="208">
        <f>ROUND(I136*H136,2)</f>
        <v>0</v>
      </c>
      <c r="K136" s="204" t="s">
        <v>5</v>
      </c>
      <c r="L136" s="47"/>
      <c r="M136" s="209" t="s">
        <v>5</v>
      </c>
      <c r="N136" s="210" t="s">
        <v>43</v>
      </c>
      <c r="O136" s="48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5" t="s">
        <v>195</v>
      </c>
      <c r="AT136" s="25" t="s">
        <v>135</v>
      </c>
      <c r="AU136" s="25" t="s">
        <v>82</v>
      </c>
      <c r="AY136" s="25" t="s">
        <v>132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80</v>
      </c>
      <c r="BK136" s="213">
        <f>ROUND(I136*H136,2)</f>
        <v>0</v>
      </c>
      <c r="BL136" s="25" t="s">
        <v>195</v>
      </c>
      <c r="BM136" s="25" t="s">
        <v>1060</v>
      </c>
    </row>
    <row r="137" s="1" customFormat="1" ht="16.5" customHeight="1">
      <c r="B137" s="201"/>
      <c r="C137" s="202" t="s">
        <v>518</v>
      </c>
      <c r="D137" s="202" t="s">
        <v>135</v>
      </c>
      <c r="E137" s="203" t="s">
        <v>1061</v>
      </c>
      <c r="F137" s="204" t="s">
        <v>1062</v>
      </c>
      <c r="G137" s="205" t="s">
        <v>839</v>
      </c>
      <c r="H137" s="206">
        <v>23</v>
      </c>
      <c r="I137" s="207"/>
      <c r="J137" s="208">
        <f>ROUND(I137*H137,2)</f>
        <v>0</v>
      </c>
      <c r="K137" s="204" t="s">
        <v>5</v>
      </c>
      <c r="L137" s="47"/>
      <c r="M137" s="209" t="s">
        <v>5</v>
      </c>
      <c r="N137" s="210" t="s">
        <v>43</v>
      </c>
      <c r="O137" s="48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5" t="s">
        <v>195</v>
      </c>
      <c r="AT137" s="25" t="s">
        <v>135</v>
      </c>
      <c r="AU137" s="25" t="s">
        <v>82</v>
      </c>
      <c r="AY137" s="25" t="s">
        <v>132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80</v>
      </c>
      <c r="BK137" s="213">
        <f>ROUND(I137*H137,2)</f>
        <v>0</v>
      </c>
      <c r="BL137" s="25" t="s">
        <v>195</v>
      </c>
      <c r="BM137" s="25" t="s">
        <v>1063</v>
      </c>
    </row>
    <row r="138" s="1" customFormat="1" ht="16.5" customHeight="1">
      <c r="B138" s="201"/>
      <c r="C138" s="202" t="s">
        <v>522</v>
      </c>
      <c r="D138" s="202" t="s">
        <v>135</v>
      </c>
      <c r="E138" s="203" t="s">
        <v>1064</v>
      </c>
      <c r="F138" s="204" t="s">
        <v>1065</v>
      </c>
      <c r="G138" s="205" t="s">
        <v>839</v>
      </c>
      <c r="H138" s="206">
        <v>41</v>
      </c>
      <c r="I138" s="207"/>
      <c r="J138" s="208">
        <f>ROUND(I138*H138,2)</f>
        <v>0</v>
      </c>
      <c r="K138" s="204" t="s">
        <v>5</v>
      </c>
      <c r="L138" s="47"/>
      <c r="M138" s="209" t="s">
        <v>5</v>
      </c>
      <c r="N138" s="210" t="s">
        <v>43</v>
      </c>
      <c r="O138" s="48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195</v>
      </c>
      <c r="AT138" s="25" t="s">
        <v>135</v>
      </c>
      <c r="AU138" s="25" t="s">
        <v>82</v>
      </c>
      <c r="AY138" s="25" t="s">
        <v>132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80</v>
      </c>
      <c r="BK138" s="213">
        <f>ROUND(I138*H138,2)</f>
        <v>0</v>
      </c>
      <c r="BL138" s="25" t="s">
        <v>195</v>
      </c>
      <c r="BM138" s="25" t="s">
        <v>1066</v>
      </c>
    </row>
    <row r="139" s="10" customFormat="1" ht="29.88" customHeight="1">
      <c r="B139" s="188"/>
      <c r="D139" s="189" t="s">
        <v>71</v>
      </c>
      <c r="E139" s="199" t="s">
        <v>1067</v>
      </c>
      <c r="F139" s="199" t="s">
        <v>1068</v>
      </c>
      <c r="I139" s="191"/>
      <c r="J139" s="200">
        <f>BK139</f>
        <v>0</v>
      </c>
      <c r="L139" s="188"/>
      <c r="M139" s="193"/>
      <c r="N139" s="194"/>
      <c r="O139" s="194"/>
      <c r="P139" s="195">
        <f>SUM(P140:P193)</f>
        <v>0</v>
      </c>
      <c r="Q139" s="194"/>
      <c r="R139" s="195">
        <f>SUM(R140:R193)</f>
        <v>0</v>
      </c>
      <c r="S139" s="194"/>
      <c r="T139" s="196">
        <f>SUM(T140:T193)</f>
        <v>0</v>
      </c>
      <c r="AR139" s="189" t="s">
        <v>82</v>
      </c>
      <c r="AT139" s="197" t="s">
        <v>71</v>
      </c>
      <c r="AU139" s="197" t="s">
        <v>80</v>
      </c>
      <c r="AY139" s="189" t="s">
        <v>132</v>
      </c>
      <c r="BK139" s="198">
        <f>SUM(BK140:BK193)</f>
        <v>0</v>
      </c>
    </row>
    <row r="140" s="1" customFormat="1" ht="16.5" customHeight="1">
      <c r="B140" s="201"/>
      <c r="C140" s="202" t="s">
        <v>527</v>
      </c>
      <c r="D140" s="202" t="s">
        <v>135</v>
      </c>
      <c r="E140" s="203" t="s">
        <v>195</v>
      </c>
      <c r="F140" s="204" t="s">
        <v>1069</v>
      </c>
      <c r="G140" s="205" t="s">
        <v>410</v>
      </c>
      <c r="H140" s="206">
        <v>30</v>
      </c>
      <c r="I140" s="207"/>
      <c r="J140" s="208">
        <f>ROUND(I140*H140,2)</f>
        <v>0</v>
      </c>
      <c r="K140" s="204" t="s">
        <v>5</v>
      </c>
      <c r="L140" s="47"/>
      <c r="M140" s="209" t="s">
        <v>5</v>
      </c>
      <c r="N140" s="210" t="s">
        <v>43</v>
      </c>
      <c r="O140" s="48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5" t="s">
        <v>195</v>
      </c>
      <c r="AT140" s="25" t="s">
        <v>135</v>
      </c>
      <c r="AU140" s="25" t="s">
        <v>82</v>
      </c>
      <c r="AY140" s="25" t="s">
        <v>132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5" t="s">
        <v>80</v>
      </c>
      <c r="BK140" s="213">
        <f>ROUND(I140*H140,2)</f>
        <v>0</v>
      </c>
      <c r="BL140" s="25" t="s">
        <v>195</v>
      </c>
      <c r="BM140" s="25" t="s">
        <v>1070</v>
      </c>
    </row>
    <row r="141" s="1" customFormat="1" ht="16.5" customHeight="1">
      <c r="B141" s="201"/>
      <c r="C141" s="202" t="s">
        <v>534</v>
      </c>
      <c r="D141" s="202" t="s">
        <v>135</v>
      </c>
      <c r="E141" s="203" t="s">
        <v>247</v>
      </c>
      <c r="F141" s="204" t="s">
        <v>1071</v>
      </c>
      <c r="G141" s="205" t="s">
        <v>410</v>
      </c>
      <c r="H141" s="206">
        <v>10</v>
      </c>
      <c r="I141" s="207"/>
      <c r="J141" s="208">
        <f>ROUND(I141*H141,2)</f>
        <v>0</v>
      </c>
      <c r="K141" s="204" t="s">
        <v>5</v>
      </c>
      <c r="L141" s="47"/>
      <c r="M141" s="209" t="s">
        <v>5</v>
      </c>
      <c r="N141" s="210" t="s">
        <v>43</v>
      </c>
      <c r="O141" s="48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195</v>
      </c>
      <c r="AT141" s="25" t="s">
        <v>135</v>
      </c>
      <c r="AU141" s="25" t="s">
        <v>82</v>
      </c>
      <c r="AY141" s="25" t="s">
        <v>132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80</v>
      </c>
      <c r="BK141" s="213">
        <f>ROUND(I141*H141,2)</f>
        <v>0</v>
      </c>
      <c r="BL141" s="25" t="s">
        <v>195</v>
      </c>
      <c r="BM141" s="25" t="s">
        <v>1072</v>
      </c>
    </row>
    <row r="142" s="1" customFormat="1" ht="16.5" customHeight="1">
      <c r="B142" s="201"/>
      <c r="C142" s="202" t="s">
        <v>539</v>
      </c>
      <c r="D142" s="202" t="s">
        <v>135</v>
      </c>
      <c r="E142" s="203" t="s">
        <v>1073</v>
      </c>
      <c r="F142" s="204" t="s">
        <v>1074</v>
      </c>
      <c r="G142" s="205" t="s">
        <v>410</v>
      </c>
      <c r="H142" s="206">
        <v>100</v>
      </c>
      <c r="I142" s="207"/>
      <c r="J142" s="208">
        <f>ROUND(I142*H142,2)</f>
        <v>0</v>
      </c>
      <c r="K142" s="204" t="s">
        <v>5</v>
      </c>
      <c r="L142" s="47"/>
      <c r="M142" s="209" t="s">
        <v>5</v>
      </c>
      <c r="N142" s="210" t="s">
        <v>43</v>
      </c>
      <c r="O142" s="48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195</v>
      </c>
      <c r="AT142" s="25" t="s">
        <v>135</v>
      </c>
      <c r="AU142" s="25" t="s">
        <v>82</v>
      </c>
      <c r="AY142" s="25" t="s">
        <v>132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80</v>
      </c>
      <c r="BK142" s="213">
        <f>ROUND(I142*H142,2)</f>
        <v>0</v>
      </c>
      <c r="BL142" s="25" t="s">
        <v>195</v>
      </c>
      <c r="BM142" s="25" t="s">
        <v>1075</v>
      </c>
    </row>
    <row r="143" s="1" customFormat="1" ht="16.5" customHeight="1">
      <c r="B143" s="201"/>
      <c r="C143" s="202" t="s">
        <v>543</v>
      </c>
      <c r="D143" s="202" t="s">
        <v>135</v>
      </c>
      <c r="E143" s="203" t="s">
        <v>1076</v>
      </c>
      <c r="F143" s="204" t="s">
        <v>1077</v>
      </c>
      <c r="G143" s="205" t="s">
        <v>410</v>
      </c>
      <c r="H143" s="206">
        <v>200</v>
      </c>
      <c r="I143" s="207"/>
      <c r="J143" s="208">
        <f>ROUND(I143*H143,2)</f>
        <v>0</v>
      </c>
      <c r="K143" s="204" t="s">
        <v>5</v>
      </c>
      <c r="L143" s="47"/>
      <c r="M143" s="209" t="s">
        <v>5</v>
      </c>
      <c r="N143" s="210" t="s">
        <v>43</v>
      </c>
      <c r="O143" s="48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25" t="s">
        <v>195</v>
      </c>
      <c r="AT143" s="25" t="s">
        <v>135</v>
      </c>
      <c r="AU143" s="25" t="s">
        <v>82</v>
      </c>
      <c r="AY143" s="25" t="s">
        <v>132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5" t="s">
        <v>80</v>
      </c>
      <c r="BK143" s="213">
        <f>ROUND(I143*H143,2)</f>
        <v>0</v>
      </c>
      <c r="BL143" s="25" t="s">
        <v>195</v>
      </c>
      <c r="BM143" s="25" t="s">
        <v>1078</v>
      </c>
    </row>
    <row r="144" s="1" customFormat="1" ht="16.5" customHeight="1">
      <c r="B144" s="201"/>
      <c r="C144" s="202" t="s">
        <v>547</v>
      </c>
      <c r="D144" s="202" t="s">
        <v>135</v>
      </c>
      <c r="E144" s="203" t="s">
        <v>1079</v>
      </c>
      <c r="F144" s="204" t="s">
        <v>1080</v>
      </c>
      <c r="G144" s="205" t="s">
        <v>410</v>
      </c>
      <c r="H144" s="206">
        <v>30</v>
      </c>
      <c r="I144" s="207"/>
      <c r="J144" s="208">
        <f>ROUND(I144*H144,2)</f>
        <v>0</v>
      </c>
      <c r="K144" s="204" t="s">
        <v>5</v>
      </c>
      <c r="L144" s="47"/>
      <c r="M144" s="209" t="s">
        <v>5</v>
      </c>
      <c r="N144" s="210" t="s">
        <v>43</v>
      </c>
      <c r="O144" s="48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25" t="s">
        <v>195</v>
      </c>
      <c r="AT144" s="25" t="s">
        <v>135</v>
      </c>
      <c r="AU144" s="25" t="s">
        <v>82</v>
      </c>
      <c r="AY144" s="25" t="s">
        <v>132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5" t="s">
        <v>80</v>
      </c>
      <c r="BK144" s="213">
        <f>ROUND(I144*H144,2)</f>
        <v>0</v>
      </c>
      <c r="BL144" s="25" t="s">
        <v>195</v>
      </c>
      <c r="BM144" s="25" t="s">
        <v>1081</v>
      </c>
    </row>
    <row r="145" s="1" customFormat="1" ht="16.5" customHeight="1">
      <c r="B145" s="201"/>
      <c r="C145" s="202" t="s">
        <v>553</v>
      </c>
      <c r="D145" s="202" t="s">
        <v>135</v>
      </c>
      <c r="E145" s="203" t="s">
        <v>1082</v>
      </c>
      <c r="F145" s="204" t="s">
        <v>1083</v>
      </c>
      <c r="G145" s="205" t="s">
        <v>839</v>
      </c>
      <c r="H145" s="206">
        <v>11</v>
      </c>
      <c r="I145" s="207"/>
      <c r="J145" s="208">
        <f>ROUND(I145*H145,2)</f>
        <v>0</v>
      </c>
      <c r="K145" s="204" t="s">
        <v>5</v>
      </c>
      <c r="L145" s="47"/>
      <c r="M145" s="209" t="s">
        <v>5</v>
      </c>
      <c r="N145" s="210" t="s">
        <v>43</v>
      </c>
      <c r="O145" s="48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195</v>
      </c>
      <c r="AT145" s="25" t="s">
        <v>135</v>
      </c>
      <c r="AU145" s="25" t="s">
        <v>82</v>
      </c>
      <c r="AY145" s="25" t="s">
        <v>132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80</v>
      </c>
      <c r="BK145" s="213">
        <f>ROUND(I145*H145,2)</f>
        <v>0</v>
      </c>
      <c r="BL145" s="25" t="s">
        <v>195</v>
      </c>
      <c r="BM145" s="25" t="s">
        <v>1084</v>
      </c>
    </row>
    <row r="146" s="1" customFormat="1" ht="16.5" customHeight="1">
      <c r="B146" s="201"/>
      <c r="C146" s="202" t="s">
        <v>558</v>
      </c>
      <c r="D146" s="202" t="s">
        <v>135</v>
      </c>
      <c r="E146" s="203" t="s">
        <v>1085</v>
      </c>
      <c r="F146" s="204" t="s">
        <v>1086</v>
      </c>
      <c r="G146" s="205" t="s">
        <v>839</v>
      </c>
      <c r="H146" s="206">
        <v>3</v>
      </c>
      <c r="I146" s="207"/>
      <c r="J146" s="208">
        <f>ROUND(I146*H146,2)</f>
        <v>0</v>
      </c>
      <c r="K146" s="204" t="s">
        <v>5</v>
      </c>
      <c r="L146" s="47"/>
      <c r="M146" s="209" t="s">
        <v>5</v>
      </c>
      <c r="N146" s="210" t="s">
        <v>43</v>
      </c>
      <c r="O146" s="48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AR146" s="25" t="s">
        <v>195</v>
      </c>
      <c r="AT146" s="25" t="s">
        <v>135</v>
      </c>
      <c r="AU146" s="25" t="s">
        <v>82</v>
      </c>
      <c r="AY146" s="25" t="s">
        <v>132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80</v>
      </c>
      <c r="BK146" s="213">
        <f>ROUND(I146*H146,2)</f>
        <v>0</v>
      </c>
      <c r="BL146" s="25" t="s">
        <v>195</v>
      </c>
      <c r="BM146" s="25" t="s">
        <v>1087</v>
      </c>
    </row>
    <row r="147" s="1" customFormat="1" ht="16.5" customHeight="1">
      <c r="B147" s="201"/>
      <c r="C147" s="202" t="s">
        <v>562</v>
      </c>
      <c r="D147" s="202" t="s">
        <v>135</v>
      </c>
      <c r="E147" s="203" t="s">
        <v>1088</v>
      </c>
      <c r="F147" s="204" t="s">
        <v>1089</v>
      </c>
      <c r="G147" s="205" t="s">
        <v>839</v>
      </c>
      <c r="H147" s="206">
        <v>12</v>
      </c>
      <c r="I147" s="207"/>
      <c r="J147" s="208">
        <f>ROUND(I147*H147,2)</f>
        <v>0</v>
      </c>
      <c r="K147" s="204" t="s">
        <v>5</v>
      </c>
      <c r="L147" s="47"/>
      <c r="M147" s="209" t="s">
        <v>5</v>
      </c>
      <c r="N147" s="210" t="s">
        <v>43</v>
      </c>
      <c r="O147" s="48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AR147" s="25" t="s">
        <v>195</v>
      </c>
      <c r="AT147" s="25" t="s">
        <v>135</v>
      </c>
      <c r="AU147" s="25" t="s">
        <v>82</v>
      </c>
      <c r="AY147" s="25" t="s">
        <v>132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80</v>
      </c>
      <c r="BK147" s="213">
        <f>ROUND(I147*H147,2)</f>
        <v>0</v>
      </c>
      <c r="BL147" s="25" t="s">
        <v>195</v>
      </c>
      <c r="BM147" s="25" t="s">
        <v>1090</v>
      </c>
    </row>
    <row r="148" s="1" customFormat="1" ht="16.5" customHeight="1">
      <c r="B148" s="201"/>
      <c r="C148" s="202" t="s">
        <v>566</v>
      </c>
      <c r="D148" s="202" t="s">
        <v>135</v>
      </c>
      <c r="E148" s="203" t="s">
        <v>1091</v>
      </c>
      <c r="F148" s="204" t="s">
        <v>1092</v>
      </c>
      <c r="G148" s="205" t="s">
        <v>410</v>
      </c>
      <c r="H148" s="206">
        <v>20</v>
      </c>
      <c r="I148" s="207"/>
      <c r="J148" s="208">
        <f>ROUND(I148*H148,2)</f>
        <v>0</v>
      </c>
      <c r="K148" s="204" t="s">
        <v>5</v>
      </c>
      <c r="L148" s="47"/>
      <c r="M148" s="209" t="s">
        <v>5</v>
      </c>
      <c r="N148" s="210" t="s">
        <v>43</v>
      </c>
      <c r="O148" s="48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5" t="s">
        <v>195</v>
      </c>
      <c r="AT148" s="25" t="s">
        <v>135</v>
      </c>
      <c r="AU148" s="25" t="s">
        <v>82</v>
      </c>
      <c r="AY148" s="25" t="s">
        <v>132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80</v>
      </c>
      <c r="BK148" s="213">
        <f>ROUND(I148*H148,2)</f>
        <v>0</v>
      </c>
      <c r="BL148" s="25" t="s">
        <v>195</v>
      </c>
      <c r="BM148" s="25" t="s">
        <v>1093</v>
      </c>
    </row>
    <row r="149" s="1" customFormat="1" ht="16.5" customHeight="1">
      <c r="B149" s="201"/>
      <c r="C149" s="202" t="s">
        <v>572</v>
      </c>
      <c r="D149" s="202" t="s">
        <v>135</v>
      </c>
      <c r="E149" s="203" t="s">
        <v>1094</v>
      </c>
      <c r="F149" s="204" t="s">
        <v>1095</v>
      </c>
      <c r="G149" s="205" t="s">
        <v>410</v>
      </c>
      <c r="H149" s="206">
        <v>30</v>
      </c>
      <c r="I149" s="207"/>
      <c r="J149" s="208">
        <f>ROUND(I149*H149,2)</f>
        <v>0</v>
      </c>
      <c r="K149" s="204" t="s">
        <v>5</v>
      </c>
      <c r="L149" s="47"/>
      <c r="M149" s="209" t="s">
        <v>5</v>
      </c>
      <c r="N149" s="210" t="s">
        <v>43</v>
      </c>
      <c r="O149" s="48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195</v>
      </c>
      <c r="AT149" s="25" t="s">
        <v>135</v>
      </c>
      <c r="AU149" s="25" t="s">
        <v>82</v>
      </c>
      <c r="AY149" s="25" t="s">
        <v>132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80</v>
      </c>
      <c r="BK149" s="213">
        <f>ROUND(I149*H149,2)</f>
        <v>0</v>
      </c>
      <c r="BL149" s="25" t="s">
        <v>195</v>
      </c>
      <c r="BM149" s="25" t="s">
        <v>1096</v>
      </c>
    </row>
    <row r="150" s="1" customFormat="1" ht="16.5" customHeight="1">
      <c r="B150" s="201"/>
      <c r="C150" s="202" t="s">
        <v>580</v>
      </c>
      <c r="D150" s="202" t="s">
        <v>135</v>
      </c>
      <c r="E150" s="203" t="s">
        <v>1097</v>
      </c>
      <c r="F150" s="204" t="s">
        <v>1098</v>
      </c>
      <c r="G150" s="205" t="s">
        <v>839</v>
      </c>
      <c r="H150" s="206">
        <v>8</v>
      </c>
      <c r="I150" s="207"/>
      <c r="J150" s="208">
        <f>ROUND(I150*H150,2)</f>
        <v>0</v>
      </c>
      <c r="K150" s="204" t="s">
        <v>5</v>
      </c>
      <c r="L150" s="47"/>
      <c r="M150" s="209" t="s">
        <v>5</v>
      </c>
      <c r="N150" s="210" t="s">
        <v>43</v>
      </c>
      <c r="O150" s="48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AR150" s="25" t="s">
        <v>195</v>
      </c>
      <c r="AT150" s="25" t="s">
        <v>135</v>
      </c>
      <c r="AU150" s="25" t="s">
        <v>82</v>
      </c>
      <c r="AY150" s="25" t="s">
        <v>132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80</v>
      </c>
      <c r="BK150" s="213">
        <f>ROUND(I150*H150,2)</f>
        <v>0</v>
      </c>
      <c r="BL150" s="25" t="s">
        <v>195</v>
      </c>
      <c r="BM150" s="25" t="s">
        <v>1099</v>
      </c>
    </row>
    <row r="151" s="1" customFormat="1" ht="16.5" customHeight="1">
      <c r="B151" s="201"/>
      <c r="C151" s="202" t="s">
        <v>586</v>
      </c>
      <c r="D151" s="202" t="s">
        <v>135</v>
      </c>
      <c r="E151" s="203" t="s">
        <v>1100</v>
      </c>
      <c r="F151" s="204" t="s">
        <v>1101</v>
      </c>
      <c r="G151" s="205" t="s">
        <v>839</v>
      </c>
      <c r="H151" s="206">
        <v>4</v>
      </c>
      <c r="I151" s="207"/>
      <c r="J151" s="208">
        <f>ROUND(I151*H151,2)</f>
        <v>0</v>
      </c>
      <c r="K151" s="204" t="s">
        <v>5</v>
      </c>
      <c r="L151" s="47"/>
      <c r="M151" s="209" t="s">
        <v>5</v>
      </c>
      <c r="N151" s="210" t="s">
        <v>43</v>
      </c>
      <c r="O151" s="48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AR151" s="25" t="s">
        <v>195</v>
      </c>
      <c r="AT151" s="25" t="s">
        <v>135</v>
      </c>
      <c r="AU151" s="25" t="s">
        <v>82</v>
      </c>
      <c r="AY151" s="25" t="s">
        <v>132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80</v>
      </c>
      <c r="BK151" s="213">
        <f>ROUND(I151*H151,2)</f>
        <v>0</v>
      </c>
      <c r="BL151" s="25" t="s">
        <v>195</v>
      </c>
      <c r="BM151" s="25" t="s">
        <v>1102</v>
      </c>
    </row>
    <row r="152" s="1" customFormat="1" ht="16.5" customHeight="1">
      <c r="B152" s="201"/>
      <c r="C152" s="202" t="s">
        <v>591</v>
      </c>
      <c r="D152" s="202" t="s">
        <v>135</v>
      </c>
      <c r="E152" s="203" t="s">
        <v>1103</v>
      </c>
      <c r="F152" s="204" t="s">
        <v>1104</v>
      </c>
      <c r="G152" s="205" t="s">
        <v>839</v>
      </c>
      <c r="H152" s="206">
        <v>5</v>
      </c>
      <c r="I152" s="207"/>
      <c r="J152" s="208">
        <f>ROUND(I152*H152,2)</f>
        <v>0</v>
      </c>
      <c r="K152" s="204" t="s">
        <v>5</v>
      </c>
      <c r="L152" s="47"/>
      <c r="M152" s="209" t="s">
        <v>5</v>
      </c>
      <c r="N152" s="210" t="s">
        <v>43</v>
      </c>
      <c r="O152" s="48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AR152" s="25" t="s">
        <v>195</v>
      </c>
      <c r="AT152" s="25" t="s">
        <v>135</v>
      </c>
      <c r="AU152" s="25" t="s">
        <v>82</v>
      </c>
      <c r="AY152" s="25" t="s">
        <v>132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5" t="s">
        <v>80</v>
      </c>
      <c r="BK152" s="213">
        <f>ROUND(I152*H152,2)</f>
        <v>0</v>
      </c>
      <c r="BL152" s="25" t="s">
        <v>195</v>
      </c>
      <c r="BM152" s="25" t="s">
        <v>1105</v>
      </c>
    </row>
    <row r="153" s="1" customFormat="1" ht="16.5" customHeight="1">
      <c r="B153" s="201"/>
      <c r="C153" s="202" t="s">
        <v>597</v>
      </c>
      <c r="D153" s="202" t="s">
        <v>135</v>
      </c>
      <c r="E153" s="203" t="s">
        <v>1106</v>
      </c>
      <c r="F153" s="204" t="s">
        <v>1107</v>
      </c>
      <c r="G153" s="205" t="s">
        <v>839</v>
      </c>
      <c r="H153" s="206">
        <v>1</v>
      </c>
      <c r="I153" s="207"/>
      <c r="J153" s="208">
        <f>ROUND(I153*H153,2)</f>
        <v>0</v>
      </c>
      <c r="K153" s="204" t="s">
        <v>5</v>
      </c>
      <c r="L153" s="47"/>
      <c r="M153" s="209" t="s">
        <v>5</v>
      </c>
      <c r="N153" s="210" t="s">
        <v>43</v>
      </c>
      <c r="O153" s="48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AR153" s="25" t="s">
        <v>195</v>
      </c>
      <c r="AT153" s="25" t="s">
        <v>135</v>
      </c>
      <c r="AU153" s="25" t="s">
        <v>82</v>
      </c>
      <c r="AY153" s="25" t="s">
        <v>132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80</v>
      </c>
      <c r="BK153" s="213">
        <f>ROUND(I153*H153,2)</f>
        <v>0</v>
      </c>
      <c r="BL153" s="25" t="s">
        <v>195</v>
      </c>
      <c r="BM153" s="25" t="s">
        <v>1108</v>
      </c>
    </row>
    <row r="154" s="1" customFormat="1" ht="16.5" customHeight="1">
      <c r="B154" s="201"/>
      <c r="C154" s="202" t="s">
        <v>602</v>
      </c>
      <c r="D154" s="202" t="s">
        <v>135</v>
      </c>
      <c r="E154" s="203" t="s">
        <v>611</v>
      </c>
      <c r="F154" s="204" t="s">
        <v>1109</v>
      </c>
      <c r="G154" s="205" t="s">
        <v>839</v>
      </c>
      <c r="H154" s="206">
        <v>1</v>
      </c>
      <c r="I154" s="207"/>
      <c r="J154" s="208">
        <f>ROUND(I154*H154,2)</f>
        <v>0</v>
      </c>
      <c r="K154" s="204" t="s">
        <v>5</v>
      </c>
      <c r="L154" s="47"/>
      <c r="M154" s="209" t="s">
        <v>5</v>
      </c>
      <c r="N154" s="210" t="s">
        <v>43</v>
      </c>
      <c r="O154" s="48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AR154" s="25" t="s">
        <v>195</v>
      </c>
      <c r="AT154" s="25" t="s">
        <v>135</v>
      </c>
      <c r="AU154" s="25" t="s">
        <v>82</v>
      </c>
      <c r="AY154" s="25" t="s">
        <v>132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80</v>
      </c>
      <c r="BK154" s="213">
        <f>ROUND(I154*H154,2)</f>
        <v>0</v>
      </c>
      <c r="BL154" s="25" t="s">
        <v>195</v>
      </c>
      <c r="BM154" s="25" t="s">
        <v>1110</v>
      </c>
    </row>
    <row r="155" s="1" customFormat="1" ht="16.5" customHeight="1">
      <c r="B155" s="201"/>
      <c r="C155" s="202" t="s">
        <v>607</v>
      </c>
      <c r="D155" s="202" t="s">
        <v>135</v>
      </c>
      <c r="E155" s="203" t="s">
        <v>1111</v>
      </c>
      <c r="F155" s="204" t="s">
        <v>1112</v>
      </c>
      <c r="G155" s="205" t="s">
        <v>839</v>
      </c>
      <c r="H155" s="206">
        <v>1</v>
      </c>
      <c r="I155" s="207"/>
      <c r="J155" s="208">
        <f>ROUND(I155*H155,2)</f>
        <v>0</v>
      </c>
      <c r="K155" s="204" t="s">
        <v>5</v>
      </c>
      <c r="L155" s="47"/>
      <c r="M155" s="209" t="s">
        <v>5</v>
      </c>
      <c r="N155" s="210" t="s">
        <v>43</v>
      </c>
      <c r="O155" s="48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25" t="s">
        <v>195</v>
      </c>
      <c r="AT155" s="25" t="s">
        <v>135</v>
      </c>
      <c r="AU155" s="25" t="s">
        <v>82</v>
      </c>
      <c r="AY155" s="25" t="s">
        <v>132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80</v>
      </c>
      <c r="BK155" s="213">
        <f>ROUND(I155*H155,2)</f>
        <v>0</v>
      </c>
      <c r="BL155" s="25" t="s">
        <v>195</v>
      </c>
      <c r="BM155" s="25" t="s">
        <v>1113</v>
      </c>
    </row>
    <row r="156" s="1" customFormat="1" ht="16.5" customHeight="1">
      <c r="B156" s="201"/>
      <c r="C156" s="202" t="s">
        <v>613</v>
      </c>
      <c r="D156" s="202" t="s">
        <v>135</v>
      </c>
      <c r="E156" s="203" t="s">
        <v>1114</v>
      </c>
      <c r="F156" s="204" t="s">
        <v>1115</v>
      </c>
      <c r="G156" s="205" t="s">
        <v>410</v>
      </c>
      <c r="H156" s="206">
        <v>81</v>
      </c>
      <c r="I156" s="207"/>
      <c r="J156" s="208">
        <f>ROUND(I156*H156,2)</f>
        <v>0</v>
      </c>
      <c r="K156" s="204" t="s">
        <v>5</v>
      </c>
      <c r="L156" s="47"/>
      <c r="M156" s="209" t="s">
        <v>5</v>
      </c>
      <c r="N156" s="210" t="s">
        <v>43</v>
      </c>
      <c r="O156" s="48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AR156" s="25" t="s">
        <v>195</v>
      </c>
      <c r="AT156" s="25" t="s">
        <v>135</v>
      </c>
      <c r="AU156" s="25" t="s">
        <v>82</v>
      </c>
      <c r="AY156" s="25" t="s">
        <v>132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5" t="s">
        <v>80</v>
      </c>
      <c r="BK156" s="213">
        <f>ROUND(I156*H156,2)</f>
        <v>0</v>
      </c>
      <c r="BL156" s="25" t="s">
        <v>195</v>
      </c>
      <c r="BM156" s="25" t="s">
        <v>1116</v>
      </c>
    </row>
    <row r="157" s="1" customFormat="1" ht="16.5" customHeight="1">
      <c r="B157" s="201"/>
      <c r="C157" s="202" t="s">
        <v>617</v>
      </c>
      <c r="D157" s="202" t="s">
        <v>135</v>
      </c>
      <c r="E157" s="203" t="s">
        <v>1117</v>
      </c>
      <c r="F157" s="204" t="s">
        <v>1118</v>
      </c>
      <c r="G157" s="205" t="s">
        <v>410</v>
      </c>
      <c r="H157" s="206">
        <v>67</v>
      </c>
      <c r="I157" s="207"/>
      <c r="J157" s="208">
        <f>ROUND(I157*H157,2)</f>
        <v>0</v>
      </c>
      <c r="K157" s="204" t="s">
        <v>5</v>
      </c>
      <c r="L157" s="47"/>
      <c r="M157" s="209" t="s">
        <v>5</v>
      </c>
      <c r="N157" s="210" t="s">
        <v>43</v>
      </c>
      <c r="O157" s="48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AR157" s="25" t="s">
        <v>195</v>
      </c>
      <c r="AT157" s="25" t="s">
        <v>135</v>
      </c>
      <c r="AU157" s="25" t="s">
        <v>82</v>
      </c>
      <c r="AY157" s="25" t="s">
        <v>132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80</v>
      </c>
      <c r="BK157" s="213">
        <f>ROUND(I157*H157,2)</f>
        <v>0</v>
      </c>
      <c r="BL157" s="25" t="s">
        <v>195</v>
      </c>
      <c r="BM157" s="25" t="s">
        <v>1119</v>
      </c>
    </row>
    <row r="158" s="1" customFormat="1" ht="16.5" customHeight="1">
      <c r="B158" s="201"/>
      <c r="C158" s="202" t="s">
        <v>627</v>
      </c>
      <c r="D158" s="202" t="s">
        <v>135</v>
      </c>
      <c r="E158" s="203" t="s">
        <v>1120</v>
      </c>
      <c r="F158" s="204" t="s">
        <v>1121</v>
      </c>
      <c r="G158" s="205" t="s">
        <v>410</v>
      </c>
      <c r="H158" s="206">
        <v>120</v>
      </c>
      <c r="I158" s="207"/>
      <c r="J158" s="208">
        <f>ROUND(I158*H158,2)</f>
        <v>0</v>
      </c>
      <c r="K158" s="204" t="s">
        <v>5</v>
      </c>
      <c r="L158" s="47"/>
      <c r="M158" s="209" t="s">
        <v>5</v>
      </c>
      <c r="N158" s="210" t="s">
        <v>43</v>
      </c>
      <c r="O158" s="48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AR158" s="25" t="s">
        <v>195</v>
      </c>
      <c r="AT158" s="25" t="s">
        <v>135</v>
      </c>
      <c r="AU158" s="25" t="s">
        <v>82</v>
      </c>
      <c r="AY158" s="25" t="s">
        <v>132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5" t="s">
        <v>80</v>
      </c>
      <c r="BK158" s="213">
        <f>ROUND(I158*H158,2)</f>
        <v>0</v>
      </c>
      <c r="BL158" s="25" t="s">
        <v>195</v>
      </c>
      <c r="BM158" s="25" t="s">
        <v>1122</v>
      </c>
    </row>
    <row r="159" s="1" customFormat="1" ht="16.5" customHeight="1">
      <c r="B159" s="201"/>
      <c r="C159" s="202" t="s">
        <v>632</v>
      </c>
      <c r="D159" s="202" t="s">
        <v>135</v>
      </c>
      <c r="E159" s="203" t="s">
        <v>1123</v>
      </c>
      <c r="F159" s="204" t="s">
        <v>1124</v>
      </c>
      <c r="G159" s="205" t="s">
        <v>839</v>
      </c>
      <c r="H159" s="206">
        <v>7</v>
      </c>
      <c r="I159" s="207"/>
      <c r="J159" s="208">
        <f>ROUND(I159*H159,2)</f>
        <v>0</v>
      </c>
      <c r="K159" s="204" t="s">
        <v>5</v>
      </c>
      <c r="L159" s="47"/>
      <c r="M159" s="209" t="s">
        <v>5</v>
      </c>
      <c r="N159" s="210" t="s">
        <v>43</v>
      </c>
      <c r="O159" s="48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195</v>
      </c>
      <c r="AT159" s="25" t="s">
        <v>135</v>
      </c>
      <c r="AU159" s="25" t="s">
        <v>82</v>
      </c>
      <c r="AY159" s="25" t="s">
        <v>132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80</v>
      </c>
      <c r="BK159" s="213">
        <f>ROUND(I159*H159,2)</f>
        <v>0</v>
      </c>
      <c r="BL159" s="25" t="s">
        <v>195</v>
      </c>
      <c r="BM159" s="25" t="s">
        <v>1125</v>
      </c>
    </row>
    <row r="160" s="1" customFormat="1" ht="16.5" customHeight="1">
      <c r="B160" s="201"/>
      <c r="C160" s="202" t="s">
        <v>638</v>
      </c>
      <c r="D160" s="202" t="s">
        <v>135</v>
      </c>
      <c r="E160" s="203" t="s">
        <v>1126</v>
      </c>
      <c r="F160" s="204" t="s">
        <v>1127</v>
      </c>
      <c r="G160" s="205" t="s">
        <v>839</v>
      </c>
      <c r="H160" s="206">
        <v>18</v>
      </c>
      <c r="I160" s="207"/>
      <c r="J160" s="208">
        <f>ROUND(I160*H160,2)</f>
        <v>0</v>
      </c>
      <c r="K160" s="204" t="s">
        <v>5</v>
      </c>
      <c r="L160" s="47"/>
      <c r="M160" s="209" t="s">
        <v>5</v>
      </c>
      <c r="N160" s="210" t="s">
        <v>43</v>
      </c>
      <c r="O160" s="48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5" t="s">
        <v>195</v>
      </c>
      <c r="AT160" s="25" t="s">
        <v>135</v>
      </c>
      <c r="AU160" s="25" t="s">
        <v>82</v>
      </c>
      <c r="AY160" s="25" t="s">
        <v>132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80</v>
      </c>
      <c r="BK160" s="213">
        <f>ROUND(I160*H160,2)</f>
        <v>0</v>
      </c>
      <c r="BL160" s="25" t="s">
        <v>195</v>
      </c>
      <c r="BM160" s="25" t="s">
        <v>1128</v>
      </c>
    </row>
    <row r="161" s="1" customFormat="1" ht="16.5" customHeight="1">
      <c r="B161" s="201"/>
      <c r="C161" s="202" t="s">
        <v>642</v>
      </c>
      <c r="D161" s="202" t="s">
        <v>135</v>
      </c>
      <c r="E161" s="203" t="s">
        <v>1129</v>
      </c>
      <c r="F161" s="204" t="s">
        <v>1130</v>
      </c>
      <c r="G161" s="205" t="s">
        <v>839</v>
      </c>
      <c r="H161" s="206">
        <v>80</v>
      </c>
      <c r="I161" s="207"/>
      <c r="J161" s="208">
        <f>ROUND(I161*H161,2)</f>
        <v>0</v>
      </c>
      <c r="K161" s="204" t="s">
        <v>5</v>
      </c>
      <c r="L161" s="47"/>
      <c r="M161" s="209" t="s">
        <v>5</v>
      </c>
      <c r="N161" s="210" t="s">
        <v>43</v>
      </c>
      <c r="O161" s="48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AR161" s="25" t="s">
        <v>195</v>
      </c>
      <c r="AT161" s="25" t="s">
        <v>135</v>
      </c>
      <c r="AU161" s="25" t="s">
        <v>82</v>
      </c>
      <c r="AY161" s="25" t="s">
        <v>132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25" t="s">
        <v>80</v>
      </c>
      <c r="BK161" s="213">
        <f>ROUND(I161*H161,2)</f>
        <v>0</v>
      </c>
      <c r="BL161" s="25" t="s">
        <v>195</v>
      </c>
      <c r="BM161" s="25" t="s">
        <v>1131</v>
      </c>
    </row>
    <row r="162" s="1" customFormat="1" ht="16.5" customHeight="1">
      <c r="B162" s="201"/>
      <c r="C162" s="202" t="s">
        <v>1132</v>
      </c>
      <c r="D162" s="202" t="s">
        <v>135</v>
      </c>
      <c r="E162" s="203" t="s">
        <v>1133</v>
      </c>
      <c r="F162" s="204" t="s">
        <v>1134</v>
      </c>
      <c r="G162" s="205" t="s">
        <v>839</v>
      </c>
      <c r="H162" s="206">
        <v>11</v>
      </c>
      <c r="I162" s="207"/>
      <c r="J162" s="208">
        <f>ROUND(I162*H162,2)</f>
        <v>0</v>
      </c>
      <c r="K162" s="204" t="s">
        <v>5</v>
      </c>
      <c r="L162" s="47"/>
      <c r="M162" s="209" t="s">
        <v>5</v>
      </c>
      <c r="N162" s="210" t="s">
        <v>43</v>
      </c>
      <c r="O162" s="48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5" t="s">
        <v>195</v>
      </c>
      <c r="AT162" s="25" t="s">
        <v>135</v>
      </c>
      <c r="AU162" s="25" t="s">
        <v>82</v>
      </c>
      <c r="AY162" s="25" t="s">
        <v>132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80</v>
      </c>
      <c r="BK162" s="213">
        <f>ROUND(I162*H162,2)</f>
        <v>0</v>
      </c>
      <c r="BL162" s="25" t="s">
        <v>195</v>
      </c>
      <c r="BM162" s="25" t="s">
        <v>1135</v>
      </c>
    </row>
    <row r="163" s="1" customFormat="1" ht="16.5" customHeight="1">
      <c r="B163" s="201"/>
      <c r="C163" s="202" t="s">
        <v>1045</v>
      </c>
      <c r="D163" s="202" t="s">
        <v>135</v>
      </c>
      <c r="E163" s="203" t="s">
        <v>1136</v>
      </c>
      <c r="F163" s="204" t="s">
        <v>1137</v>
      </c>
      <c r="G163" s="205" t="s">
        <v>839</v>
      </c>
      <c r="H163" s="206">
        <v>6</v>
      </c>
      <c r="I163" s="207"/>
      <c r="J163" s="208">
        <f>ROUND(I163*H163,2)</f>
        <v>0</v>
      </c>
      <c r="K163" s="204" t="s">
        <v>5</v>
      </c>
      <c r="L163" s="47"/>
      <c r="M163" s="209" t="s">
        <v>5</v>
      </c>
      <c r="N163" s="210" t="s">
        <v>43</v>
      </c>
      <c r="O163" s="48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AR163" s="25" t="s">
        <v>195</v>
      </c>
      <c r="AT163" s="25" t="s">
        <v>135</v>
      </c>
      <c r="AU163" s="25" t="s">
        <v>82</v>
      </c>
      <c r="AY163" s="25" t="s">
        <v>132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80</v>
      </c>
      <c r="BK163" s="213">
        <f>ROUND(I163*H163,2)</f>
        <v>0</v>
      </c>
      <c r="BL163" s="25" t="s">
        <v>195</v>
      </c>
      <c r="BM163" s="25" t="s">
        <v>1138</v>
      </c>
    </row>
    <row r="164" s="1" customFormat="1" ht="16.5" customHeight="1">
      <c r="B164" s="201"/>
      <c r="C164" s="202" t="s">
        <v>1139</v>
      </c>
      <c r="D164" s="202" t="s">
        <v>135</v>
      </c>
      <c r="E164" s="203" t="s">
        <v>1140</v>
      </c>
      <c r="F164" s="204" t="s">
        <v>1141</v>
      </c>
      <c r="G164" s="205" t="s">
        <v>839</v>
      </c>
      <c r="H164" s="206">
        <v>6</v>
      </c>
      <c r="I164" s="207"/>
      <c r="J164" s="208">
        <f>ROUND(I164*H164,2)</f>
        <v>0</v>
      </c>
      <c r="K164" s="204" t="s">
        <v>5</v>
      </c>
      <c r="L164" s="47"/>
      <c r="M164" s="209" t="s">
        <v>5</v>
      </c>
      <c r="N164" s="210" t="s">
        <v>43</v>
      </c>
      <c r="O164" s="48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AR164" s="25" t="s">
        <v>195</v>
      </c>
      <c r="AT164" s="25" t="s">
        <v>135</v>
      </c>
      <c r="AU164" s="25" t="s">
        <v>82</v>
      </c>
      <c r="AY164" s="25" t="s">
        <v>132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80</v>
      </c>
      <c r="BK164" s="213">
        <f>ROUND(I164*H164,2)</f>
        <v>0</v>
      </c>
      <c r="BL164" s="25" t="s">
        <v>195</v>
      </c>
      <c r="BM164" s="25" t="s">
        <v>1142</v>
      </c>
    </row>
    <row r="165" s="1" customFormat="1" ht="16.5" customHeight="1">
      <c r="B165" s="201"/>
      <c r="C165" s="202" t="s">
        <v>1048</v>
      </c>
      <c r="D165" s="202" t="s">
        <v>135</v>
      </c>
      <c r="E165" s="203" t="s">
        <v>1143</v>
      </c>
      <c r="F165" s="204" t="s">
        <v>1144</v>
      </c>
      <c r="G165" s="205" t="s">
        <v>839</v>
      </c>
      <c r="H165" s="206">
        <v>3</v>
      </c>
      <c r="I165" s="207"/>
      <c r="J165" s="208">
        <f>ROUND(I165*H165,2)</f>
        <v>0</v>
      </c>
      <c r="K165" s="204" t="s">
        <v>5</v>
      </c>
      <c r="L165" s="47"/>
      <c r="M165" s="209" t="s">
        <v>5</v>
      </c>
      <c r="N165" s="210" t="s">
        <v>43</v>
      </c>
      <c r="O165" s="48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5" t="s">
        <v>195</v>
      </c>
      <c r="AT165" s="25" t="s">
        <v>135</v>
      </c>
      <c r="AU165" s="25" t="s">
        <v>82</v>
      </c>
      <c r="AY165" s="25" t="s">
        <v>132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80</v>
      </c>
      <c r="BK165" s="213">
        <f>ROUND(I165*H165,2)</f>
        <v>0</v>
      </c>
      <c r="BL165" s="25" t="s">
        <v>195</v>
      </c>
      <c r="BM165" s="25" t="s">
        <v>1145</v>
      </c>
    </row>
    <row r="166" s="1" customFormat="1" ht="16.5" customHeight="1">
      <c r="B166" s="201"/>
      <c r="C166" s="202" t="s">
        <v>1146</v>
      </c>
      <c r="D166" s="202" t="s">
        <v>135</v>
      </c>
      <c r="E166" s="203" t="s">
        <v>1147</v>
      </c>
      <c r="F166" s="204" t="s">
        <v>1148</v>
      </c>
      <c r="G166" s="205" t="s">
        <v>839</v>
      </c>
      <c r="H166" s="206">
        <v>6</v>
      </c>
      <c r="I166" s="207"/>
      <c r="J166" s="208">
        <f>ROUND(I166*H166,2)</f>
        <v>0</v>
      </c>
      <c r="K166" s="204" t="s">
        <v>5</v>
      </c>
      <c r="L166" s="47"/>
      <c r="M166" s="209" t="s">
        <v>5</v>
      </c>
      <c r="N166" s="210" t="s">
        <v>43</v>
      </c>
      <c r="O166" s="48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AR166" s="25" t="s">
        <v>195</v>
      </c>
      <c r="AT166" s="25" t="s">
        <v>135</v>
      </c>
      <c r="AU166" s="25" t="s">
        <v>82</v>
      </c>
      <c r="AY166" s="25" t="s">
        <v>132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80</v>
      </c>
      <c r="BK166" s="213">
        <f>ROUND(I166*H166,2)</f>
        <v>0</v>
      </c>
      <c r="BL166" s="25" t="s">
        <v>195</v>
      </c>
      <c r="BM166" s="25" t="s">
        <v>1149</v>
      </c>
    </row>
    <row r="167" s="1" customFormat="1" ht="16.5" customHeight="1">
      <c r="B167" s="201"/>
      <c r="C167" s="202" t="s">
        <v>1051</v>
      </c>
      <c r="D167" s="202" t="s">
        <v>135</v>
      </c>
      <c r="E167" s="203" t="s">
        <v>1150</v>
      </c>
      <c r="F167" s="204" t="s">
        <v>1151</v>
      </c>
      <c r="G167" s="205" t="s">
        <v>839</v>
      </c>
      <c r="H167" s="206">
        <v>2</v>
      </c>
      <c r="I167" s="207"/>
      <c r="J167" s="208">
        <f>ROUND(I167*H167,2)</f>
        <v>0</v>
      </c>
      <c r="K167" s="204" t="s">
        <v>5</v>
      </c>
      <c r="L167" s="47"/>
      <c r="M167" s="209" t="s">
        <v>5</v>
      </c>
      <c r="N167" s="210" t="s">
        <v>43</v>
      </c>
      <c r="O167" s="48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AR167" s="25" t="s">
        <v>195</v>
      </c>
      <c r="AT167" s="25" t="s">
        <v>135</v>
      </c>
      <c r="AU167" s="25" t="s">
        <v>82</v>
      </c>
      <c r="AY167" s="25" t="s">
        <v>132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25" t="s">
        <v>80</v>
      </c>
      <c r="BK167" s="213">
        <f>ROUND(I167*H167,2)</f>
        <v>0</v>
      </c>
      <c r="BL167" s="25" t="s">
        <v>195</v>
      </c>
      <c r="BM167" s="25" t="s">
        <v>1152</v>
      </c>
    </row>
    <row r="168" s="1" customFormat="1" ht="16.5" customHeight="1">
      <c r="B168" s="201"/>
      <c r="C168" s="202" t="s">
        <v>1153</v>
      </c>
      <c r="D168" s="202" t="s">
        <v>135</v>
      </c>
      <c r="E168" s="203" t="s">
        <v>1154</v>
      </c>
      <c r="F168" s="204" t="s">
        <v>1155</v>
      </c>
      <c r="G168" s="205" t="s">
        <v>839</v>
      </c>
      <c r="H168" s="206">
        <v>9</v>
      </c>
      <c r="I168" s="207"/>
      <c r="J168" s="208">
        <f>ROUND(I168*H168,2)</f>
        <v>0</v>
      </c>
      <c r="K168" s="204" t="s">
        <v>5</v>
      </c>
      <c r="L168" s="47"/>
      <c r="M168" s="209" t="s">
        <v>5</v>
      </c>
      <c r="N168" s="210" t="s">
        <v>43</v>
      </c>
      <c r="O168" s="48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195</v>
      </c>
      <c r="AT168" s="25" t="s">
        <v>135</v>
      </c>
      <c r="AU168" s="25" t="s">
        <v>82</v>
      </c>
      <c r="AY168" s="25" t="s">
        <v>132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80</v>
      </c>
      <c r="BK168" s="213">
        <f>ROUND(I168*H168,2)</f>
        <v>0</v>
      </c>
      <c r="BL168" s="25" t="s">
        <v>195</v>
      </c>
      <c r="BM168" s="25" t="s">
        <v>1156</v>
      </c>
    </row>
    <row r="169" s="1" customFormat="1" ht="16.5" customHeight="1">
      <c r="B169" s="201"/>
      <c r="C169" s="202" t="s">
        <v>1054</v>
      </c>
      <c r="D169" s="202" t="s">
        <v>135</v>
      </c>
      <c r="E169" s="203" t="s">
        <v>1157</v>
      </c>
      <c r="F169" s="204" t="s">
        <v>1158</v>
      </c>
      <c r="G169" s="205" t="s">
        <v>839</v>
      </c>
      <c r="H169" s="206">
        <v>6</v>
      </c>
      <c r="I169" s="207"/>
      <c r="J169" s="208">
        <f>ROUND(I169*H169,2)</f>
        <v>0</v>
      </c>
      <c r="K169" s="204" t="s">
        <v>5</v>
      </c>
      <c r="L169" s="47"/>
      <c r="M169" s="209" t="s">
        <v>5</v>
      </c>
      <c r="N169" s="210" t="s">
        <v>43</v>
      </c>
      <c r="O169" s="48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5" t="s">
        <v>195</v>
      </c>
      <c r="AT169" s="25" t="s">
        <v>135</v>
      </c>
      <c r="AU169" s="25" t="s">
        <v>82</v>
      </c>
      <c r="AY169" s="25" t="s">
        <v>132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80</v>
      </c>
      <c r="BK169" s="213">
        <f>ROUND(I169*H169,2)</f>
        <v>0</v>
      </c>
      <c r="BL169" s="25" t="s">
        <v>195</v>
      </c>
      <c r="BM169" s="25" t="s">
        <v>1159</v>
      </c>
    </row>
    <row r="170" s="1" customFormat="1" ht="16.5" customHeight="1">
      <c r="B170" s="201"/>
      <c r="C170" s="202" t="s">
        <v>1160</v>
      </c>
      <c r="D170" s="202" t="s">
        <v>135</v>
      </c>
      <c r="E170" s="203" t="s">
        <v>1161</v>
      </c>
      <c r="F170" s="204" t="s">
        <v>1162</v>
      </c>
      <c r="G170" s="205" t="s">
        <v>839</v>
      </c>
      <c r="H170" s="206">
        <v>12</v>
      </c>
      <c r="I170" s="207"/>
      <c r="J170" s="208">
        <f>ROUND(I170*H170,2)</f>
        <v>0</v>
      </c>
      <c r="K170" s="204" t="s">
        <v>5</v>
      </c>
      <c r="L170" s="47"/>
      <c r="M170" s="209" t="s">
        <v>5</v>
      </c>
      <c r="N170" s="210" t="s">
        <v>43</v>
      </c>
      <c r="O170" s="48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AR170" s="25" t="s">
        <v>195</v>
      </c>
      <c r="AT170" s="25" t="s">
        <v>135</v>
      </c>
      <c r="AU170" s="25" t="s">
        <v>82</v>
      </c>
      <c r="AY170" s="25" t="s">
        <v>132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5" t="s">
        <v>80</v>
      </c>
      <c r="BK170" s="213">
        <f>ROUND(I170*H170,2)</f>
        <v>0</v>
      </c>
      <c r="BL170" s="25" t="s">
        <v>195</v>
      </c>
      <c r="BM170" s="25" t="s">
        <v>1163</v>
      </c>
    </row>
    <row r="171" s="1" customFormat="1" ht="16.5" customHeight="1">
      <c r="B171" s="201"/>
      <c r="C171" s="202" t="s">
        <v>1057</v>
      </c>
      <c r="D171" s="202" t="s">
        <v>135</v>
      </c>
      <c r="E171" s="203" t="s">
        <v>1164</v>
      </c>
      <c r="F171" s="204" t="s">
        <v>1165</v>
      </c>
      <c r="G171" s="205" t="s">
        <v>839</v>
      </c>
      <c r="H171" s="206">
        <v>6</v>
      </c>
      <c r="I171" s="207"/>
      <c r="J171" s="208">
        <f>ROUND(I171*H171,2)</f>
        <v>0</v>
      </c>
      <c r="K171" s="204" t="s">
        <v>5</v>
      </c>
      <c r="L171" s="47"/>
      <c r="M171" s="209" t="s">
        <v>5</v>
      </c>
      <c r="N171" s="210" t="s">
        <v>43</v>
      </c>
      <c r="O171" s="48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5" t="s">
        <v>195</v>
      </c>
      <c r="AT171" s="25" t="s">
        <v>135</v>
      </c>
      <c r="AU171" s="25" t="s">
        <v>82</v>
      </c>
      <c r="AY171" s="25" t="s">
        <v>132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80</v>
      </c>
      <c r="BK171" s="213">
        <f>ROUND(I171*H171,2)</f>
        <v>0</v>
      </c>
      <c r="BL171" s="25" t="s">
        <v>195</v>
      </c>
      <c r="BM171" s="25" t="s">
        <v>1166</v>
      </c>
    </row>
    <row r="172" s="1" customFormat="1" ht="16.5" customHeight="1">
      <c r="B172" s="201"/>
      <c r="C172" s="202" t="s">
        <v>1167</v>
      </c>
      <c r="D172" s="202" t="s">
        <v>135</v>
      </c>
      <c r="E172" s="203" t="s">
        <v>1168</v>
      </c>
      <c r="F172" s="204" t="s">
        <v>1169</v>
      </c>
      <c r="G172" s="205" t="s">
        <v>839</v>
      </c>
      <c r="H172" s="206">
        <v>1</v>
      </c>
      <c r="I172" s="207"/>
      <c r="J172" s="208">
        <f>ROUND(I172*H172,2)</f>
        <v>0</v>
      </c>
      <c r="K172" s="204" t="s">
        <v>5</v>
      </c>
      <c r="L172" s="47"/>
      <c r="M172" s="209" t="s">
        <v>5</v>
      </c>
      <c r="N172" s="210" t="s">
        <v>43</v>
      </c>
      <c r="O172" s="48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AR172" s="25" t="s">
        <v>195</v>
      </c>
      <c r="AT172" s="25" t="s">
        <v>135</v>
      </c>
      <c r="AU172" s="25" t="s">
        <v>82</v>
      </c>
      <c r="AY172" s="25" t="s">
        <v>132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80</v>
      </c>
      <c r="BK172" s="213">
        <f>ROUND(I172*H172,2)</f>
        <v>0</v>
      </c>
      <c r="BL172" s="25" t="s">
        <v>195</v>
      </c>
      <c r="BM172" s="25" t="s">
        <v>1170</v>
      </c>
    </row>
    <row r="173" s="1" customFormat="1" ht="16.5" customHeight="1">
      <c r="B173" s="201"/>
      <c r="C173" s="202" t="s">
        <v>1060</v>
      </c>
      <c r="D173" s="202" t="s">
        <v>135</v>
      </c>
      <c r="E173" s="203" t="s">
        <v>1171</v>
      </c>
      <c r="F173" s="204" t="s">
        <v>1172</v>
      </c>
      <c r="G173" s="205" t="s">
        <v>410</v>
      </c>
      <c r="H173" s="206">
        <v>215</v>
      </c>
      <c r="I173" s="207"/>
      <c r="J173" s="208">
        <f>ROUND(I173*H173,2)</f>
        <v>0</v>
      </c>
      <c r="K173" s="204" t="s">
        <v>5</v>
      </c>
      <c r="L173" s="47"/>
      <c r="M173" s="209" t="s">
        <v>5</v>
      </c>
      <c r="N173" s="210" t="s">
        <v>43</v>
      </c>
      <c r="O173" s="48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AR173" s="25" t="s">
        <v>195</v>
      </c>
      <c r="AT173" s="25" t="s">
        <v>135</v>
      </c>
      <c r="AU173" s="25" t="s">
        <v>82</v>
      </c>
      <c r="AY173" s="25" t="s">
        <v>132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80</v>
      </c>
      <c r="BK173" s="213">
        <f>ROUND(I173*H173,2)</f>
        <v>0</v>
      </c>
      <c r="BL173" s="25" t="s">
        <v>195</v>
      </c>
      <c r="BM173" s="25" t="s">
        <v>1173</v>
      </c>
    </row>
    <row r="174" s="1" customFormat="1" ht="16.5" customHeight="1">
      <c r="B174" s="201"/>
      <c r="C174" s="202" t="s">
        <v>1174</v>
      </c>
      <c r="D174" s="202" t="s">
        <v>135</v>
      </c>
      <c r="E174" s="203" t="s">
        <v>1175</v>
      </c>
      <c r="F174" s="204" t="s">
        <v>1176</v>
      </c>
      <c r="G174" s="205" t="s">
        <v>410</v>
      </c>
      <c r="H174" s="206">
        <v>55</v>
      </c>
      <c r="I174" s="207"/>
      <c r="J174" s="208">
        <f>ROUND(I174*H174,2)</f>
        <v>0</v>
      </c>
      <c r="K174" s="204" t="s">
        <v>5</v>
      </c>
      <c r="L174" s="47"/>
      <c r="M174" s="209" t="s">
        <v>5</v>
      </c>
      <c r="N174" s="210" t="s">
        <v>43</v>
      </c>
      <c r="O174" s="48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AR174" s="25" t="s">
        <v>195</v>
      </c>
      <c r="AT174" s="25" t="s">
        <v>135</v>
      </c>
      <c r="AU174" s="25" t="s">
        <v>82</v>
      </c>
      <c r="AY174" s="25" t="s">
        <v>132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5" t="s">
        <v>80</v>
      </c>
      <c r="BK174" s="213">
        <f>ROUND(I174*H174,2)</f>
        <v>0</v>
      </c>
      <c r="BL174" s="25" t="s">
        <v>195</v>
      </c>
      <c r="BM174" s="25" t="s">
        <v>1177</v>
      </c>
    </row>
    <row r="175" s="1" customFormat="1" ht="16.5" customHeight="1">
      <c r="B175" s="201"/>
      <c r="C175" s="202" t="s">
        <v>1063</v>
      </c>
      <c r="D175" s="202" t="s">
        <v>135</v>
      </c>
      <c r="E175" s="203" t="s">
        <v>1178</v>
      </c>
      <c r="F175" s="204" t="s">
        <v>1179</v>
      </c>
      <c r="G175" s="205" t="s">
        <v>410</v>
      </c>
      <c r="H175" s="206">
        <v>49</v>
      </c>
      <c r="I175" s="207"/>
      <c r="J175" s="208">
        <f>ROUND(I175*H175,2)</f>
        <v>0</v>
      </c>
      <c r="K175" s="204" t="s">
        <v>5</v>
      </c>
      <c r="L175" s="47"/>
      <c r="M175" s="209" t="s">
        <v>5</v>
      </c>
      <c r="N175" s="210" t="s">
        <v>43</v>
      </c>
      <c r="O175" s="48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5" t="s">
        <v>195</v>
      </c>
      <c r="AT175" s="25" t="s">
        <v>135</v>
      </c>
      <c r="AU175" s="25" t="s">
        <v>82</v>
      </c>
      <c r="AY175" s="25" t="s">
        <v>132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80</v>
      </c>
      <c r="BK175" s="213">
        <f>ROUND(I175*H175,2)</f>
        <v>0</v>
      </c>
      <c r="BL175" s="25" t="s">
        <v>195</v>
      </c>
      <c r="BM175" s="25" t="s">
        <v>1180</v>
      </c>
    </row>
    <row r="176" s="1" customFormat="1" ht="16.5" customHeight="1">
      <c r="B176" s="201"/>
      <c r="C176" s="202" t="s">
        <v>1181</v>
      </c>
      <c r="D176" s="202" t="s">
        <v>135</v>
      </c>
      <c r="E176" s="203" t="s">
        <v>1182</v>
      </c>
      <c r="F176" s="204" t="s">
        <v>1183</v>
      </c>
      <c r="G176" s="205" t="s">
        <v>410</v>
      </c>
      <c r="H176" s="206">
        <v>42</v>
      </c>
      <c r="I176" s="207"/>
      <c r="J176" s="208">
        <f>ROUND(I176*H176,2)</f>
        <v>0</v>
      </c>
      <c r="K176" s="204" t="s">
        <v>5</v>
      </c>
      <c r="L176" s="47"/>
      <c r="M176" s="209" t="s">
        <v>5</v>
      </c>
      <c r="N176" s="210" t="s">
        <v>43</v>
      </c>
      <c r="O176" s="48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AR176" s="25" t="s">
        <v>195</v>
      </c>
      <c r="AT176" s="25" t="s">
        <v>135</v>
      </c>
      <c r="AU176" s="25" t="s">
        <v>82</v>
      </c>
      <c r="AY176" s="25" t="s">
        <v>132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5" t="s">
        <v>80</v>
      </c>
      <c r="BK176" s="213">
        <f>ROUND(I176*H176,2)</f>
        <v>0</v>
      </c>
      <c r="BL176" s="25" t="s">
        <v>195</v>
      </c>
      <c r="BM176" s="25" t="s">
        <v>1184</v>
      </c>
    </row>
    <row r="177" s="1" customFormat="1" ht="16.5" customHeight="1">
      <c r="B177" s="201"/>
      <c r="C177" s="202" t="s">
        <v>1066</v>
      </c>
      <c r="D177" s="202" t="s">
        <v>135</v>
      </c>
      <c r="E177" s="203" t="s">
        <v>1185</v>
      </c>
      <c r="F177" s="204" t="s">
        <v>1186</v>
      </c>
      <c r="G177" s="205" t="s">
        <v>410</v>
      </c>
      <c r="H177" s="206">
        <v>3</v>
      </c>
      <c r="I177" s="207"/>
      <c r="J177" s="208">
        <f>ROUND(I177*H177,2)</f>
        <v>0</v>
      </c>
      <c r="K177" s="204" t="s">
        <v>5</v>
      </c>
      <c r="L177" s="47"/>
      <c r="M177" s="209" t="s">
        <v>5</v>
      </c>
      <c r="N177" s="210" t="s">
        <v>43</v>
      </c>
      <c r="O177" s="48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AR177" s="25" t="s">
        <v>195</v>
      </c>
      <c r="AT177" s="25" t="s">
        <v>135</v>
      </c>
      <c r="AU177" s="25" t="s">
        <v>82</v>
      </c>
      <c r="AY177" s="25" t="s">
        <v>132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80</v>
      </c>
      <c r="BK177" s="213">
        <f>ROUND(I177*H177,2)</f>
        <v>0</v>
      </c>
      <c r="BL177" s="25" t="s">
        <v>195</v>
      </c>
      <c r="BM177" s="25" t="s">
        <v>1187</v>
      </c>
    </row>
    <row r="178" s="1" customFormat="1" ht="16.5" customHeight="1">
      <c r="B178" s="201"/>
      <c r="C178" s="202" t="s">
        <v>1188</v>
      </c>
      <c r="D178" s="202" t="s">
        <v>135</v>
      </c>
      <c r="E178" s="203" t="s">
        <v>1189</v>
      </c>
      <c r="F178" s="204" t="s">
        <v>1190</v>
      </c>
      <c r="G178" s="205" t="s">
        <v>410</v>
      </c>
      <c r="H178" s="206">
        <v>47</v>
      </c>
      <c r="I178" s="207"/>
      <c r="J178" s="208">
        <f>ROUND(I178*H178,2)</f>
        <v>0</v>
      </c>
      <c r="K178" s="204" t="s">
        <v>5</v>
      </c>
      <c r="L178" s="47"/>
      <c r="M178" s="209" t="s">
        <v>5</v>
      </c>
      <c r="N178" s="210" t="s">
        <v>43</v>
      </c>
      <c r="O178" s="48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AR178" s="25" t="s">
        <v>195</v>
      </c>
      <c r="AT178" s="25" t="s">
        <v>135</v>
      </c>
      <c r="AU178" s="25" t="s">
        <v>82</v>
      </c>
      <c r="AY178" s="25" t="s">
        <v>132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25" t="s">
        <v>80</v>
      </c>
      <c r="BK178" s="213">
        <f>ROUND(I178*H178,2)</f>
        <v>0</v>
      </c>
      <c r="BL178" s="25" t="s">
        <v>195</v>
      </c>
      <c r="BM178" s="25" t="s">
        <v>1191</v>
      </c>
    </row>
    <row r="179" s="1" customFormat="1" ht="16.5" customHeight="1">
      <c r="B179" s="201"/>
      <c r="C179" s="202" t="s">
        <v>943</v>
      </c>
      <c r="D179" s="202" t="s">
        <v>135</v>
      </c>
      <c r="E179" s="203" t="s">
        <v>1192</v>
      </c>
      <c r="F179" s="204" t="s">
        <v>1193</v>
      </c>
      <c r="G179" s="205" t="s">
        <v>410</v>
      </c>
      <c r="H179" s="206">
        <v>48</v>
      </c>
      <c r="I179" s="207"/>
      <c r="J179" s="208">
        <f>ROUND(I179*H179,2)</f>
        <v>0</v>
      </c>
      <c r="K179" s="204" t="s">
        <v>5</v>
      </c>
      <c r="L179" s="47"/>
      <c r="M179" s="209" t="s">
        <v>5</v>
      </c>
      <c r="N179" s="210" t="s">
        <v>43</v>
      </c>
      <c r="O179" s="48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AR179" s="25" t="s">
        <v>195</v>
      </c>
      <c r="AT179" s="25" t="s">
        <v>135</v>
      </c>
      <c r="AU179" s="25" t="s">
        <v>82</v>
      </c>
      <c r="AY179" s="25" t="s">
        <v>132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80</v>
      </c>
      <c r="BK179" s="213">
        <f>ROUND(I179*H179,2)</f>
        <v>0</v>
      </c>
      <c r="BL179" s="25" t="s">
        <v>195</v>
      </c>
      <c r="BM179" s="25" t="s">
        <v>1194</v>
      </c>
    </row>
    <row r="180" s="1" customFormat="1" ht="16.5" customHeight="1">
      <c r="B180" s="201"/>
      <c r="C180" s="202" t="s">
        <v>1195</v>
      </c>
      <c r="D180" s="202" t="s">
        <v>135</v>
      </c>
      <c r="E180" s="203" t="s">
        <v>1196</v>
      </c>
      <c r="F180" s="204" t="s">
        <v>1197</v>
      </c>
      <c r="G180" s="205" t="s">
        <v>410</v>
      </c>
      <c r="H180" s="206">
        <v>340</v>
      </c>
      <c r="I180" s="207"/>
      <c r="J180" s="208">
        <f>ROUND(I180*H180,2)</f>
        <v>0</v>
      </c>
      <c r="K180" s="204" t="s">
        <v>5</v>
      </c>
      <c r="L180" s="47"/>
      <c r="M180" s="209" t="s">
        <v>5</v>
      </c>
      <c r="N180" s="210" t="s">
        <v>43</v>
      </c>
      <c r="O180" s="48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AR180" s="25" t="s">
        <v>195</v>
      </c>
      <c r="AT180" s="25" t="s">
        <v>135</v>
      </c>
      <c r="AU180" s="25" t="s">
        <v>82</v>
      </c>
      <c r="AY180" s="25" t="s">
        <v>132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25" t="s">
        <v>80</v>
      </c>
      <c r="BK180" s="213">
        <f>ROUND(I180*H180,2)</f>
        <v>0</v>
      </c>
      <c r="BL180" s="25" t="s">
        <v>195</v>
      </c>
      <c r="BM180" s="25" t="s">
        <v>1198</v>
      </c>
    </row>
    <row r="181" s="1" customFormat="1" ht="16.5" customHeight="1">
      <c r="B181" s="201"/>
      <c r="C181" s="202" t="s">
        <v>946</v>
      </c>
      <c r="D181" s="202" t="s">
        <v>135</v>
      </c>
      <c r="E181" s="203" t="s">
        <v>1199</v>
      </c>
      <c r="F181" s="204" t="s">
        <v>1200</v>
      </c>
      <c r="G181" s="205" t="s">
        <v>839</v>
      </c>
      <c r="H181" s="206">
        <v>18</v>
      </c>
      <c r="I181" s="207"/>
      <c r="J181" s="208">
        <f>ROUND(I181*H181,2)</f>
        <v>0</v>
      </c>
      <c r="K181" s="204" t="s">
        <v>5</v>
      </c>
      <c r="L181" s="47"/>
      <c r="M181" s="209" t="s">
        <v>5</v>
      </c>
      <c r="N181" s="210" t="s">
        <v>43</v>
      </c>
      <c r="O181" s="48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AR181" s="25" t="s">
        <v>195</v>
      </c>
      <c r="AT181" s="25" t="s">
        <v>135</v>
      </c>
      <c r="AU181" s="25" t="s">
        <v>82</v>
      </c>
      <c r="AY181" s="25" t="s">
        <v>132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5" t="s">
        <v>80</v>
      </c>
      <c r="BK181" s="213">
        <f>ROUND(I181*H181,2)</f>
        <v>0</v>
      </c>
      <c r="BL181" s="25" t="s">
        <v>195</v>
      </c>
      <c r="BM181" s="25" t="s">
        <v>1201</v>
      </c>
    </row>
    <row r="182" s="1" customFormat="1" ht="16.5" customHeight="1">
      <c r="B182" s="201"/>
      <c r="C182" s="202" t="s">
        <v>1202</v>
      </c>
      <c r="D182" s="202" t="s">
        <v>135</v>
      </c>
      <c r="E182" s="203" t="s">
        <v>1203</v>
      </c>
      <c r="F182" s="204" t="s">
        <v>1204</v>
      </c>
      <c r="G182" s="205" t="s">
        <v>839</v>
      </c>
      <c r="H182" s="206">
        <v>4</v>
      </c>
      <c r="I182" s="207"/>
      <c r="J182" s="208">
        <f>ROUND(I182*H182,2)</f>
        <v>0</v>
      </c>
      <c r="K182" s="204" t="s">
        <v>5</v>
      </c>
      <c r="L182" s="47"/>
      <c r="M182" s="209" t="s">
        <v>5</v>
      </c>
      <c r="N182" s="210" t="s">
        <v>43</v>
      </c>
      <c r="O182" s="48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AR182" s="25" t="s">
        <v>195</v>
      </c>
      <c r="AT182" s="25" t="s">
        <v>135</v>
      </c>
      <c r="AU182" s="25" t="s">
        <v>82</v>
      </c>
      <c r="AY182" s="25" t="s">
        <v>132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25" t="s">
        <v>80</v>
      </c>
      <c r="BK182" s="213">
        <f>ROUND(I182*H182,2)</f>
        <v>0</v>
      </c>
      <c r="BL182" s="25" t="s">
        <v>195</v>
      </c>
      <c r="BM182" s="25" t="s">
        <v>1205</v>
      </c>
    </row>
    <row r="183" s="1" customFormat="1" ht="16.5" customHeight="1">
      <c r="B183" s="201"/>
      <c r="C183" s="202" t="s">
        <v>949</v>
      </c>
      <c r="D183" s="202" t="s">
        <v>135</v>
      </c>
      <c r="E183" s="203" t="s">
        <v>1206</v>
      </c>
      <c r="F183" s="204" t="s">
        <v>1207</v>
      </c>
      <c r="G183" s="205" t="s">
        <v>839</v>
      </c>
      <c r="H183" s="206">
        <v>1</v>
      </c>
      <c r="I183" s="207"/>
      <c r="J183" s="208">
        <f>ROUND(I183*H183,2)</f>
        <v>0</v>
      </c>
      <c r="K183" s="204" t="s">
        <v>5</v>
      </c>
      <c r="L183" s="47"/>
      <c r="M183" s="209" t="s">
        <v>5</v>
      </c>
      <c r="N183" s="210" t="s">
        <v>43</v>
      </c>
      <c r="O183" s="48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AR183" s="25" t="s">
        <v>195</v>
      </c>
      <c r="AT183" s="25" t="s">
        <v>135</v>
      </c>
      <c r="AU183" s="25" t="s">
        <v>82</v>
      </c>
      <c r="AY183" s="25" t="s">
        <v>132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5" t="s">
        <v>80</v>
      </c>
      <c r="BK183" s="213">
        <f>ROUND(I183*H183,2)</f>
        <v>0</v>
      </c>
      <c r="BL183" s="25" t="s">
        <v>195</v>
      </c>
      <c r="BM183" s="25" t="s">
        <v>1208</v>
      </c>
    </row>
    <row r="184" s="1" customFormat="1" ht="16.5" customHeight="1">
      <c r="B184" s="201"/>
      <c r="C184" s="202" t="s">
        <v>1209</v>
      </c>
      <c r="D184" s="202" t="s">
        <v>135</v>
      </c>
      <c r="E184" s="203" t="s">
        <v>1210</v>
      </c>
      <c r="F184" s="204" t="s">
        <v>1211</v>
      </c>
      <c r="G184" s="205" t="s">
        <v>839</v>
      </c>
      <c r="H184" s="206">
        <v>1</v>
      </c>
      <c r="I184" s="207"/>
      <c r="J184" s="208">
        <f>ROUND(I184*H184,2)</f>
        <v>0</v>
      </c>
      <c r="K184" s="204" t="s">
        <v>5</v>
      </c>
      <c r="L184" s="47"/>
      <c r="M184" s="209" t="s">
        <v>5</v>
      </c>
      <c r="N184" s="210" t="s">
        <v>43</v>
      </c>
      <c r="O184" s="48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AR184" s="25" t="s">
        <v>195</v>
      </c>
      <c r="AT184" s="25" t="s">
        <v>135</v>
      </c>
      <c r="AU184" s="25" t="s">
        <v>82</v>
      </c>
      <c r="AY184" s="25" t="s">
        <v>132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25" t="s">
        <v>80</v>
      </c>
      <c r="BK184" s="213">
        <f>ROUND(I184*H184,2)</f>
        <v>0</v>
      </c>
      <c r="BL184" s="25" t="s">
        <v>195</v>
      </c>
      <c r="BM184" s="25" t="s">
        <v>1212</v>
      </c>
    </row>
    <row r="185" s="1" customFormat="1" ht="16.5" customHeight="1">
      <c r="B185" s="201"/>
      <c r="C185" s="202" t="s">
        <v>952</v>
      </c>
      <c r="D185" s="202" t="s">
        <v>135</v>
      </c>
      <c r="E185" s="203" t="s">
        <v>1213</v>
      </c>
      <c r="F185" s="204" t="s">
        <v>1214</v>
      </c>
      <c r="G185" s="205" t="s">
        <v>839</v>
      </c>
      <c r="H185" s="206">
        <v>1</v>
      </c>
      <c r="I185" s="207"/>
      <c r="J185" s="208">
        <f>ROUND(I185*H185,2)</f>
        <v>0</v>
      </c>
      <c r="K185" s="204" t="s">
        <v>5</v>
      </c>
      <c r="L185" s="47"/>
      <c r="M185" s="209" t="s">
        <v>5</v>
      </c>
      <c r="N185" s="210" t="s">
        <v>43</v>
      </c>
      <c r="O185" s="48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AR185" s="25" t="s">
        <v>195</v>
      </c>
      <c r="AT185" s="25" t="s">
        <v>135</v>
      </c>
      <c r="AU185" s="25" t="s">
        <v>82</v>
      </c>
      <c r="AY185" s="25" t="s">
        <v>132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5" t="s">
        <v>80</v>
      </c>
      <c r="BK185" s="213">
        <f>ROUND(I185*H185,2)</f>
        <v>0</v>
      </c>
      <c r="BL185" s="25" t="s">
        <v>195</v>
      </c>
      <c r="BM185" s="25" t="s">
        <v>1215</v>
      </c>
    </row>
    <row r="186" s="1" customFormat="1" ht="16.5" customHeight="1">
      <c r="B186" s="201"/>
      <c r="C186" s="202" t="s">
        <v>1216</v>
      </c>
      <c r="D186" s="202" t="s">
        <v>135</v>
      </c>
      <c r="E186" s="203" t="s">
        <v>1217</v>
      </c>
      <c r="F186" s="204" t="s">
        <v>1218</v>
      </c>
      <c r="G186" s="205" t="s">
        <v>839</v>
      </c>
      <c r="H186" s="206">
        <v>1</v>
      </c>
      <c r="I186" s="207"/>
      <c r="J186" s="208">
        <f>ROUND(I186*H186,2)</f>
        <v>0</v>
      </c>
      <c r="K186" s="204" t="s">
        <v>5</v>
      </c>
      <c r="L186" s="47"/>
      <c r="M186" s="209" t="s">
        <v>5</v>
      </c>
      <c r="N186" s="210" t="s">
        <v>43</v>
      </c>
      <c r="O186" s="48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AR186" s="25" t="s">
        <v>195</v>
      </c>
      <c r="AT186" s="25" t="s">
        <v>135</v>
      </c>
      <c r="AU186" s="25" t="s">
        <v>82</v>
      </c>
      <c r="AY186" s="25" t="s">
        <v>132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5" t="s">
        <v>80</v>
      </c>
      <c r="BK186" s="213">
        <f>ROUND(I186*H186,2)</f>
        <v>0</v>
      </c>
      <c r="BL186" s="25" t="s">
        <v>195</v>
      </c>
      <c r="BM186" s="25" t="s">
        <v>1219</v>
      </c>
    </row>
    <row r="187" s="1" customFormat="1" ht="16.5" customHeight="1">
      <c r="B187" s="201"/>
      <c r="C187" s="202" t="s">
        <v>955</v>
      </c>
      <c r="D187" s="202" t="s">
        <v>135</v>
      </c>
      <c r="E187" s="203" t="s">
        <v>1220</v>
      </c>
      <c r="F187" s="204" t="s">
        <v>1221</v>
      </c>
      <c r="G187" s="205" t="s">
        <v>839</v>
      </c>
      <c r="H187" s="206">
        <v>1</v>
      </c>
      <c r="I187" s="207"/>
      <c r="J187" s="208">
        <f>ROUND(I187*H187,2)</f>
        <v>0</v>
      </c>
      <c r="K187" s="204" t="s">
        <v>5</v>
      </c>
      <c r="L187" s="47"/>
      <c r="M187" s="209" t="s">
        <v>5</v>
      </c>
      <c r="N187" s="210" t="s">
        <v>43</v>
      </c>
      <c r="O187" s="48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AR187" s="25" t="s">
        <v>195</v>
      </c>
      <c r="AT187" s="25" t="s">
        <v>135</v>
      </c>
      <c r="AU187" s="25" t="s">
        <v>82</v>
      </c>
      <c r="AY187" s="25" t="s">
        <v>132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25" t="s">
        <v>80</v>
      </c>
      <c r="BK187" s="213">
        <f>ROUND(I187*H187,2)</f>
        <v>0</v>
      </c>
      <c r="BL187" s="25" t="s">
        <v>195</v>
      </c>
      <c r="BM187" s="25" t="s">
        <v>1222</v>
      </c>
    </row>
    <row r="188" s="1" customFormat="1" ht="16.5" customHeight="1">
      <c r="B188" s="201"/>
      <c r="C188" s="202" t="s">
        <v>1223</v>
      </c>
      <c r="D188" s="202" t="s">
        <v>135</v>
      </c>
      <c r="E188" s="203" t="s">
        <v>1224</v>
      </c>
      <c r="F188" s="204" t="s">
        <v>1225</v>
      </c>
      <c r="G188" s="205" t="s">
        <v>839</v>
      </c>
      <c r="H188" s="206">
        <v>1</v>
      </c>
      <c r="I188" s="207"/>
      <c r="J188" s="208">
        <f>ROUND(I188*H188,2)</f>
        <v>0</v>
      </c>
      <c r="K188" s="204" t="s">
        <v>5</v>
      </c>
      <c r="L188" s="47"/>
      <c r="M188" s="209" t="s">
        <v>5</v>
      </c>
      <c r="N188" s="210" t="s">
        <v>43</v>
      </c>
      <c r="O188" s="48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AR188" s="25" t="s">
        <v>195</v>
      </c>
      <c r="AT188" s="25" t="s">
        <v>135</v>
      </c>
      <c r="AU188" s="25" t="s">
        <v>82</v>
      </c>
      <c r="AY188" s="25" t="s">
        <v>132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80</v>
      </c>
      <c r="BK188" s="213">
        <f>ROUND(I188*H188,2)</f>
        <v>0</v>
      </c>
      <c r="BL188" s="25" t="s">
        <v>195</v>
      </c>
      <c r="BM188" s="25" t="s">
        <v>1226</v>
      </c>
    </row>
    <row r="189" s="1" customFormat="1" ht="16.5" customHeight="1">
      <c r="B189" s="201"/>
      <c r="C189" s="202" t="s">
        <v>958</v>
      </c>
      <c r="D189" s="202" t="s">
        <v>135</v>
      </c>
      <c r="E189" s="203" t="s">
        <v>1227</v>
      </c>
      <c r="F189" s="204" t="s">
        <v>1228</v>
      </c>
      <c r="G189" s="205" t="s">
        <v>410</v>
      </c>
      <c r="H189" s="206">
        <v>70</v>
      </c>
      <c r="I189" s="207"/>
      <c r="J189" s="208">
        <f>ROUND(I189*H189,2)</f>
        <v>0</v>
      </c>
      <c r="K189" s="204" t="s">
        <v>5</v>
      </c>
      <c r="L189" s="47"/>
      <c r="M189" s="209" t="s">
        <v>5</v>
      </c>
      <c r="N189" s="210" t="s">
        <v>43</v>
      </c>
      <c r="O189" s="48"/>
      <c r="P189" s="211">
        <f>O189*H189</f>
        <v>0</v>
      </c>
      <c r="Q189" s="211">
        <v>0</v>
      </c>
      <c r="R189" s="211">
        <f>Q189*H189</f>
        <v>0</v>
      </c>
      <c r="S189" s="211">
        <v>0</v>
      </c>
      <c r="T189" s="212">
        <f>S189*H189</f>
        <v>0</v>
      </c>
      <c r="AR189" s="25" t="s">
        <v>195</v>
      </c>
      <c r="AT189" s="25" t="s">
        <v>135</v>
      </c>
      <c r="AU189" s="25" t="s">
        <v>82</v>
      </c>
      <c r="AY189" s="25" t="s">
        <v>132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25" t="s">
        <v>80</v>
      </c>
      <c r="BK189" s="213">
        <f>ROUND(I189*H189,2)</f>
        <v>0</v>
      </c>
      <c r="BL189" s="25" t="s">
        <v>195</v>
      </c>
      <c r="BM189" s="25" t="s">
        <v>1229</v>
      </c>
    </row>
    <row r="190" s="1" customFormat="1" ht="16.5" customHeight="1">
      <c r="B190" s="201"/>
      <c r="C190" s="202" t="s">
        <v>1230</v>
      </c>
      <c r="D190" s="202" t="s">
        <v>135</v>
      </c>
      <c r="E190" s="203" t="s">
        <v>1231</v>
      </c>
      <c r="F190" s="204" t="s">
        <v>1232</v>
      </c>
      <c r="G190" s="205" t="s">
        <v>410</v>
      </c>
      <c r="H190" s="206">
        <v>108</v>
      </c>
      <c r="I190" s="207"/>
      <c r="J190" s="208">
        <f>ROUND(I190*H190,2)</f>
        <v>0</v>
      </c>
      <c r="K190" s="204" t="s">
        <v>5</v>
      </c>
      <c r="L190" s="47"/>
      <c r="M190" s="209" t="s">
        <v>5</v>
      </c>
      <c r="N190" s="210" t="s">
        <v>43</v>
      </c>
      <c r="O190" s="48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AR190" s="25" t="s">
        <v>195</v>
      </c>
      <c r="AT190" s="25" t="s">
        <v>135</v>
      </c>
      <c r="AU190" s="25" t="s">
        <v>82</v>
      </c>
      <c r="AY190" s="25" t="s">
        <v>132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25" t="s">
        <v>80</v>
      </c>
      <c r="BK190" s="213">
        <f>ROUND(I190*H190,2)</f>
        <v>0</v>
      </c>
      <c r="BL190" s="25" t="s">
        <v>195</v>
      </c>
      <c r="BM190" s="25" t="s">
        <v>1233</v>
      </c>
    </row>
    <row r="191" s="1" customFormat="1" ht="16.5" customHeight="1">
      <c r="B191" s="201"/>
      <c r="C191" s="202" t="s">
        <v>961</v>
      </c>
      <c r="D191" s="202" t="s">
        <v>135</v>
      </c>
      <c r="E191" s="203" t="s">
        <v>1234</v>
      </c>
      <c r="F191" s="204" t="s">
        <v>1235</v>
      </c>
      <c r="G191" s="205" t="s">
        <v>839</v>
      </c>
      <c r="H191" s="206">
        <v>3</v>
      </c>
      <c r="I191" s="207"/>
      <c r="J191" s="208">
        <f>ROUND(I191*H191,2)</f>
        <v>0</v>
      </c>
      <c r="K191" s="204" t="s">
        <v>5</v>
      </c>
      <c r="L191" s="47"/>
      <c r="M191" s="209" t="s">
        <v>5</v>
      </c>
      <c r="N191" s="210" t="s">
        <v>43</v>
      </c>
      <c r="O191" s="48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AR191" s="25" t="s">
        <v>195</v>
      </c>
      <c r="AT191" s="25" t="s">
        <v>135</v>
      </c>
      <c r="AU191" s="25" t="s">
        <v>82</v>
      </c>
      <c r="AY191" s="25" t="s">
        <v>132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80</v>
      </c>
      <c r="BK191" s="213">
        <f>ROUND(I191*H191,2)</f>
        <v>0</v>
      </c>
      <c r="BL191" s="25" t="s">
        <v>195</v>
      </c>
      <c r="BM191" s="25" t="s">
        <v>1236</v>
      </c>
    </row>
    <row r="192" s="1" customFormat="1" ht="16.5" customHeight="1">
      <c r="B192" s="201"/>
      <c r="C192" s="202" t="s">
        <v>1237</v>
      </c>
      <c r="D192" s="202" t="s">
        <v>135</v>
      </c>
      <c r="E192" s="203" t="s">
        <v>1238</v>
      </c>
      <c r="F192" s="204" t="s">
        <v>1239</v>
      </c>
      <c r="G192" s="205" t="s">
        <v>530</v>
      </c>
      <c r="H192" s="264"/>
      <c r="I192" s="207"/>
      <c r="J192" s="208">
        <f>ROUND(I192*H192,2)</f>
        <v>0</v>
      </c>
      <c r="K192" s="204" t="s">
        <v>5</v>
      </c>
      <c r="L192" s="47"/>
      <c r="M192" s="209" t="s">
        <v>5</v>
      </c>
      <c r="N192" s="210" t="s">
        <v>43</v>
      </c>
      <c r="O192" s="48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AR192" s="25" t="s">
        <v>195</v>
      </c>
      <c r="AT192" s="25" t="s">
        <v>135</v>
      </c>
      <c r="AU192" s="25" t="s">
        <v>82</v>
      </c>
      <c r="AY192" s="25" t="s">
        <v>132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5" t="s">
        <v>80</v>
      </c>
      <c r="BK192" s="213">
        <f>ROUND(I192*H192,2)</f>
        <v>0</v>
      </c>
      <c r="BL192" s="25" t="s">
        <v>195</v>
      </c>
      <c r="BM192" s="25" t="s">
        <v>1240</v>
      </c>
    </row>
    <row r="193" s="1" customFormat="1" ht="16.5" customHeight="1">
      <c r="B193" s="201"/>
      <c r="C193" s="202" t="s">
        <v>964</v>
      </c>
      <c r="D193" s="202" t="s">
        <v>135</v>
      </c>
      <c r="E193" s="203" t="s">
        <v>1241</v>
      </c>
      <c r="F193" s="204" t="s">
        <v>1242</v>
      </c>
      <c r="G193" s="205" t="s">
        <v>530</v>
      </c>
      <c r="H193" s="264"/>
      <c r="I193" s="207"/>
      <c r="J193" s="208">
        <f>ROUND(I193*H193,2)</f>
        <v>0</v>
      </c>
      <c r="K193" s="204" t="s">
        <v>5</v>
      </c>
      <c r="L193" s="47"/>
      <c r="M193" s="209" t="s">
        <v>5</v>
      </c>
      <c r="N193" s="210" t="s">
        <v>43</v>
      </c>
      <c r="O193" s="48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AR193" s="25" t="s">
        <v>195</v>
      </c>
      <c r="AT193" s="25" t="s">
        <v>135</v>
      </c>
      <c r="AU193" s="25" t="s">
        <v>82</v>
      </c>
      <c r="AY193" s="25" t="s">
        <v>132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80</v>
      </c>
      <c r="BK193" s="213">
        <f>ROUND(I193*H193,2)</f>
        <v>0</v>
      </c>
      <c r="BL193" s="25" t="s">
        <v>195</v>
      </c>
      <c r="BM193" s="25" t="s">
        <v>1243</v>
      </c>
    </row>
    <row r="194" s="10" customFormat="1" ht="29.88" customHeight="1">
      <c r="B194" s="188"/>
      <c r="D194" s="189" t="s">
        <v>71</v>
      </c>
      <c r="E194" s="199" t="s">
        <v>1244</v>
      </c>
      <c r="F194" s="199" t="s">
        <v>1245</v>
      </c>
      <c r="I194" s="191"/>
      <c r="J194" s="200">
        <f>BK194</f>
        <v>0</v>
      </c>
      <c r="L194" s="188"/>
      <c r="M194" s="193"/>
      <c r="N194" s="194"/>
      <c r="O194" s="194"/>
      <c r="P194" s="195">
        <f>SUM(P195:P203)</f>
        <v>0</v>
      </c>
      <c r="Q194" s="194"/>
      <c r="R194" s="195">
        <f>SUM(R195:R203)</f>
        <v>0</v>
      </c>
      <c r="S194" s="194"/>
      <c r="T194" s="196">
        <f>SUM(T195:T203)</f>
        <v>0</v>
      </c>
      <c r="AR194" s="189" t="s">
        <v>82</v>
      </c>
      <c r="AT194" s="197" t="s">
        <v>71</v>
      </c>
      <c r="AU194" s="197" t="s">
        <v>80</v>
      </c>
      <c r="AY194" s="189" t="s">
        <v>132</v>
      </c>
      <c r="BK194" s="198">
        <f>SUM(BK195:BK203)</f>
        <v>0</v>
      </c>
    </row>
    <row r="195" s="1" customFormat="1" ht="16.5" customHeight="1">
      <c r="B195" s="201"/>
      <c r="C195" s="202" t="s">
        <v>1246</v>
      </c>
      <c r="D195" s="202" t="s">
        <v>135</v>
      </c>
      <c r="E195" s="203" t="s">
        <v>1247</v>
      </c>
      <c r="F195" s="204" t="s">
        <v>1248</v>
      </c>
      <c r="G195" s="205" t="s">
        <v>839</v>
      </c>
      <c r="H195" s="206">
        <v>1</v>
      </c>
      <c r="I195" s="207"/>
      <c r="J195" s="208">
        <f>ROUND(I195*H195,2)</f>
        <v>0</v>
      </c>
      <c r="K195" s="204" t="s">
        <v>5</v>
      </c>
      <c r="L195" s="47"/>
      <c r="M195" s="209" t="s">
        <v>5</v>
      </c>
      <c r="N195" s="210" t="s">
        <v>43</v>
      </c>
      <c r="O195" s="48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AR195" s="25" t="s">
        <v>195</v>
      </c>
      <c r="AT195" s="25" t="s">
        <v>135</v>
      </c>
      <c r="AU195" s="25" t="s">
        <v>82</v>
      </c>
      <c r="AY195" s="25" t="s">
        <v>132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25" t="s">
        <v>80</v>
      </c>
      <c r="BK195" s="213">
        <f>ROUND(I195*H195,2)</f>
        <v>0</v>
      </c>
      <c r="BL195" s="25" t="s">
        <v>195</v>
      </c>
      <c r="BM195" s="25" t="s">
        <v>1073</v>
      </c>
    </row>
    <row r="196" s="1" customFormat="1" ht="16.5" customHeight="1">
      <c r="B196" s="201"/>
      <c r="C196" s="202" t="s">
        <v>1070</v>
      </c>
      <c r="D196" s="202" t="s">
        <v>135</v>
      </c>
      <c r="E196" s="203" t="s">
        <v>1249</v>
      </c>
      <c r="F196" s="204" t="s">
        <v>1250</v>
      </c>
      <c r="G196" s="205" t="s">
        <v>839</v>
      </c>
      <c r="H196" s="206">
        <v>1</v>
      </c>
      <c r="I196" s="207"/>
      <c r="J196" s="208">
        <f>ROUND(I196*H196,2)</f>
        <v>0</v>
      </c>
      <c r="K196" s="204" t="s">
        <v>5</v>
      </c>
      <c r="L196" s="47"/>
      <c r="M196" s="209" t="s">
        <v>5</v>
      </c>
      <c r="N196" s="210" t="s">
        <v>43</v>
      </c>
      <c r="O196" s="48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5" t="s">
        <v>195</v>
      </c>
      <c r="AT196" s="25" t="s">
        <v>135</v>
      </c>
      <c r="AU196" s="25" t="s">
        <v>82</v>
      </c>
      <c r="AY196" s="25" t="s">
        <v>132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80</v>
      </c>
      <c r="BK196" s="213">
        <f>ROUND(I196*H196,2)</f>
        <v>0</v>
      </c>
      <c r="BL196" s="25" t="s">
        <v>195</v>
      </c>
      <c r="BM196" s="25" t="s">
        <v>1251</v>
      </c>
    </row>
    <row r="197" s="1" customFormat="1" ht="16.5" customHeight="1">
      <c r="B197" s="201"/>
      <c r="C197" s="202" t="s">
        <v>1252</v>
      </c>
      <c r="D197" s="202" t="s">
        <v>135</v>
      </c>
      <c r="E197" s="203" t="s">
        <v>1253</v>
      </c>
      <c r="F197" s="204" t="s">
        <v>1254</v>
      </c>
      <c r="G197" s="205" t="s">
        <v>839</v>
      </c>
      <c r="H197" s="206">
        <v>1</v>
      </c>
      <c r="I197" s="207"/>
      <c r="J197" s="208">
        <f>ROUND(I197*H197,2)</f>
        <v>0</v>
      </c>
      <c r="K197" s="204" t="s">
        <v>5</v>
      </c>
      <c r="L197" s="47"/>
      <c r="M197" s="209" t="s">
        <v>5</v>
      </c>
      <c r="N197" s="210" t="s">
        <v>43</v>
      </c>
      <c r="O197" s="48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AR197" s="25" t="s">
        <v>195</v>
      </c>
      <c r="AT197" s="25" t="s">
        <v>135</v>
      </c>
      <c r="AU197" s="25" t="s">
        <v>82</v>
      </c>
      <c r="AY197" s="25" t="s">
        <v>132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25" t="s">
        <v>80</v>
      </c>
      <c r="BK197" s="213">
        <f>ROUND(I197*H197,2)</f>
        <v>0</v>
      </c>
      <c r="BL197" s="25" t="s">
        <v>195</v>
      </c>
      <c r="BM197" s="25" t="s">
        <v>1255</v>
      </c>
    </row>
    <row r="198" s="1" customFormat="1" ht="16.5" customHeight="1">
      <c r="B198" s="201"/>
      <c r="C198" s="202" t="s">
        <v>1072</v>
      </c>
      <c r="D198" s="202" t="s">
        <v>135</v>
      </c>
      <c r="E198" s="203" t="s">
        <v>1256</v>
      </c>
      <c r="F198" s="204" t="s">
        <v>1257</v>
      </c>
      <c r="G198" s="205" t="s">
        <v>839</v>
      </c>
      <c r="H198" s="206">
        <v>1</v>
      </c>
      <c r="I198" s="207"/>
      <c r="J198" s="208">
        <f>ROUND(I198*H198,2)</f>
        <v>0</v>
      </c>
      <c r="K198" s="204" t="s">
        <v>5</v>
      </c>
      <c r="L198" s="47"/>
      <c r="M198" s="209" t="s">
        <v>5</v>
      </c>
      <c r="N198" s="210" t="s">
        <v>43</v>
      </c>
      <c r="O198" s="48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AR198" s="25" t="s">
        <v>195</v>
      </c>
      <c r="AT198" s="25" t="s">
        <v>135</v>
      </c>
      <c r="AU198" s="25" t="s">
        <v>82</v>
      </c>
      <c r="AY198" s="25" t="s">
        <v>132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5" t="s">
        <v>80</v>
      </c>
      <c r="BK198" s="213">
        <f>ROUND(I198*H198,2)</f>
        <v>0</v>
      </c>
      <c r="BL198" s="25" t="s">
        <v>195</v>
      </c>
      <c r="BM198" s="25" t="s">
        <v>1258</v>
      </c>
    </row>
    <row r="199" s="1" customFormat="1" ht="16.5" customHeight="1">
      <c r="B199" s="201"/>
      <c r="C199" s="202" t="s">
        <v>1259</v>
      </c>
      <c r="D199" s="202" t="s">
        <v>135</v>
      </c>
      <c r="E199" s="203" t="s">
        <v>1260</v>
      </c>
      <c r="F199" s="204" t="s">
        <v>1261</v>
      </c>
      <c r="G199" s="205" t="s">
        <v>839</v>
      </c>
      <c r="H199" s="206">
        <v>1</v>
      </c>
      <c r="I199" s="207"/>
      <c r="J199" s="208">
        <f>ROUND(I199*H199,2)</f>
        <v>0</v>
      </c>
      <c r="K199" s="204" t="s">
        <v>5</v>
      </c>
      <c r="L199" s="47"/>
      <c r="M199" s="209" t="s">
        <v>5</v>
      </c>
      <c r="N199" s="210" t="s">
        <v>43</v>
      </c>
      <c r="O199" s="48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AR199" s="25" t="s">
        <v>195</v>
      </c>
      <c r="AT199" s="25" t="s">
        <v>135</v>
      </c>
      <c r="AU199" s="25" t="s">
        <v>82</v>
      </c>
      <c r="AY199" s="25" t="s">
        <v>132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5" t="s">
        <v>80</v>
      </c>
      <c r="BK199" s="213">
        <f>ROUND(I199*H199,2)</f>
        <v>0</v>
      </c>
      <c r="BL199" s="25" t="s">
        <v>195</v>
      </c>
      <c r="BM199" s="25" t="s">
        <v>1076</v>
      </c>
    </row>
    <row r="200" s="1" customFormat="1" ht="16.5" customHeight="1">
      <c r="B200" s="201"/>
      <c r="C200" s="202" t="s">
        <v>1075</v>
      </c>
      <c r="D200" s="202" t="s">
        <v>135</v>
      </c>
      <c r="E200" s="203" t="s">
        <v>1262</v>
      </c>
      <c r="F200" s="204" t="s">
        <v>1263</v>
      </c>
      <c r="G200" s="205" t="s">
        <v>839</v>
      </c>
      <c r="H200" s="206">
        <v>1</v>
      </c>
      <c r="I200" s="207"/>
      <c r="J200" s="208">
        <f>ROUND(I200*H200,2)</f>
        <v>0</v>
      </c>
      <c r="K200" s="204" t="s">
        <v>5</v>
      </c>
      <c r="L200" s="47"/>
      <c r="M200" s="209" t="s">
        <v>5</v>
      </c>
      <c r="N200" s="210" t="s">
        <v>43</v>
      </c>
      <c r="O200" s="48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25" t="s">
        <v>195</v>
      </c>
      <c r="AT200" s="25" t="s">
        <v>135</v>
      </c>
      <c r="AU200" s="25" t="s">
        <v>82</v>
      </c>
      <c r="AY200" s="25" t="s">
        <v>132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80</v>
      </c>
      <c r="BK200" s="213">
        <f>ROUND(I200*H200,2)</f>
        <v>0</v>
      </c>
      <c r="BL200" s="25" t="s">
        <v>195</v>
      </c>
      <c r="BM200" s="25" t="s">
        <v>1264</v>
      </c>
    </row>
    <row r="201" s="1" customFormat="1" ht="16.5" customHeight="1">
      <c r="B201" s="201"/>
      <c r="C201" s="202" t="s">
        <v>1265</v>
      </c>
      <c r="D201" s="202" t="s">
        <v>135</v>
      </c>
      <c r="E201" s="203" t="s">
        <v>1266</v>
      </c>
      <c r="F201" s="204" t="s">
        <v>1267</v>
      </c>
      <c r="G201" s="205" t="s">
        <v>839</v>
      </c>
      <c r="H201" s="206">
        <v>1</v>
      </c>
      <c r="I201" s="207"/>
      <c r="J201" s="208">
        <f>ROUND(I201*H201,2)</f>
        <v>0</v>
      </c>
      <c r="K201" s="204" t="s">
        <v>5</v>
      </c>
      <c r="L201" s="47"/>
      <c r="M201" s="209" t="s">
        <v>5</v>
      </c>
      <c r="N201" s="210" t="s">
        <v>43</v>
      </c>
      <c r="O201" s="48"/>
      <c r="P201" s="211">
        <f>O201*H201</f>
        <v>0</v>
      </c>
      <c r="Q201" s="211">
        <v>0</v>
      </c>
      <c r="R201" s="211">
        <f>Q201*H201</f>
        <v>0</v>
      </c>
      <c r="S201" s="211">
        <v>0</v>
      </c>
      <c r="T201" s="212">
        <f>S201*H201</f>
        <v>0</v>
      </c>
      <c r="AR201" s="25" t="s">
        <v>195</v>
      </c>
      <c r="AT201" s="25" t="s">
        <v>135</v>
      </c>
      <c r="AU201" s="25" t="s">
        <v>82</v>
      </c>
      <c r="AY201" s="25" t="s">
        <v>132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25" t="s">
        <v>80</v>
      </c>
      <c r="BK201" s="213">
        <f>ROUND(I201*H201,2)</f>
        <v>0</v>
      </c>
      <c r="BL201" s="25" t="s">
        <v>195</v>
      </c>
      <c r="BM201" s="25" t="s">
        <v>1268</v>
      </c>
    </row>
    <row r="202" s="1" customFormat="1" ht="16.5" customHeight="1">
      <c r="B202" s="201"/>
      <c r="C202" s="202" t="s">
        <v>1078</v>
      </c>
      <c r="D202" s="202" t="s">
        <v>135</v>
      </c>
      <c r="E202" s="203" t="s">
        <v>1269</v>
      </c>
      <c r="F202" s="204" t="s">
        <v>1270</v>
      </c>
      <c r="G202" s="205" t="s">
        <v>839</v>
      </c>
      <c r="H202" s="206">
        <v>1</v>
      </c>
      <c r="I202" s="207"/>
      <c r="J202" s="208">
        <f>ROUND(I202*H202,2)</f>
        <v>0</v>
      </c>
      <c r="K202" s="204" t="s">
        <v>5</v>
      </c>
      <c r="L202" s="47"/>
      <c r="M202" s="209" t="s">
        <v>5</v>
      </c>
      <c r="N202" s="210" t="s">
        <v>43</v>
      </c>
      <c r="O202" s="48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AR202" s="25" t="s">
        <v>195</v>
      </c>
      <c r="AT202" s="25" t="s">
        <v>135</v>
      </c>
      <c r="AU202" s="25" t="s">
        <v>82</v>
      </c>
      <c r="AY202" s="25" t="s">
        <v>132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25" t="s">
        <v>80</v>
      </c>
      <c r="BK202" s="213">
        <f>ROUND(I202*H202,2)</f>
        <v>0</v>
      </c>
      <c r="BL202" s="25" t="s">
        <v>195</v>
      </c>
      <c r="BM202" s="25" t="s">
        <v>1082</v>
      </c>
    </row>
    <row r="203" s="1" customFormat="1" ht="16.5" customHeight="1">
      <c r="B203" s="201"/>
      <c r="C203" s="202" t="s">
        <v>1271</v>
      </c>
      <c r="D203" s="202" t="s">
        <v>135</v>
      </c>
      <c r="E203" s="203" t="s">
        <v>1272</v>
      </c>
      <c r="F203" s="204" t="s">
        <v>1273</v>
      </c>
      <c r="G203" s="205" t="s">
        <v>839</v>
      </c>
      <c r="H203" s="206">
        <v>1</v>
      </c>
      <c r="I203" s="207"/>
      <c r="J203" s="208">
        <f>ROUND(I203*H203,2)</f>
        <v>0</v>
      </c>
      <c r="K203" s="204" t="s">
        <v>5</v>
      </c>
      <c r="L203" s="47"/>
      <c r="M203" s="209" t="s">
        <v>5</v>
      </c>
      <c r="N203" s="214" t="s">
        <v>43</v>
      </c>
      <c r="O203" s="215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AR203" s="25" t="s">
        <v>195</v>
      </c>
      <c r="AT203" s="25" t="s">
        <v>135</v>
      </c>
      <c r="AU203" s="25" t="s">
        <v>82</v>
      </c>
      <c r="AY203" s="25" t="s">
        <v>132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80</v>
      </c>
      <c r="BK203" s="213">
        <f>ROUND(I203*H203,2)</f>
        <v>0</v>
      </c>
      <c r="BL203" s="25" t="s">
        <v>195</v>
      </c>
      <c r="BM203" s="25" t="s">
        <v>1274</v>
      </c>
    </row>
    <row r="204" s="1" customFormat="1" ht="6.96" customHeight="1">
      <c r="B204" s="68"/>
      <c r="C204" s="69"/>
      <c r="D204" s="69"/>
      <c r="E204" s="69"/>
      <c r="F204" s="69"/>
      <c r="G204" s="69"/>
      <c r="H204" s="69"/>
      <c r="I204" s="153"/>
      <c r="J204" s="69"/>
      <c r="K204" s="69"/>
      <c r="L204" s="47"/>
    </row>
  </sheetData>
  <autoFilter ref="C80:K203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68" customWidth="1"/>
    <col min="2" max="2" width="1.664063" style="268" customWidth="1"/>
    <col min="3" max="4" width="5" style="268" customWidth="1"/>
    <col min="5" max="5" width="11.67" style="268" customWidth="1"/>
    <col min="6" max="6" width="9.17" style="268" customWidth="1"/>
    <col min="7" max="7" width="5" style="268" customWidth="1"/>
    <col min="8" max="8" width="77.83" style="268" customWidth="1"/>
    <col min="9" max="10" width="20" style="268" customWidth="1"/>
    <col min="11" max="11" width="1.664063" style="268" customWidth="1"/>
  </cols>
  <sheetData>
    <row r="1" ht="37.5" customHeight="1"/>
    <row r="2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="15" customFormat="1" ht="45" customHeight="1">
      <c r="B3" s="272"/>
      <c r="C3" s="273" t="s">
        <v>1275</v>
      </c>
      <c r="D3" s="273"/>
      <c r="E3" s="273"/>
      <c r="F3" s="273"/>
      <c r="G3" s="273"/>
      <c r="H3" s="273"/>
      <c r="I3" s="273"/>
      <c r="J3" s="273"/>
      <c r="K3" s="274"/>
    </row>
    <row r="4" ht="25.5" customHeight="1">
      <c r="B4" s="275"/>
      <c r="C4" s="276" t="s">
        <v>1276</v>
      </c>
      <c r="D4" s="276"/>
      <c r="E4" s="276"/>
      <c r="F4" s="276"/>
      <c r="G4" s="276"/>
      <c r="H4" s="276"/>
      <c r="I4" s="276"/>
      <c r="J4" s="276"/>
      <c r="K4" s="277"/>
    </row>
    <row r="5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ht="15" customHeight="1">
      <c r="B6" s="275"/>
      <c r="C6" s="279" t="s">
        <v>1277</v>
      </c>
      <c r="D6" s="279"/>
      <c r="E6" s="279"/>
      <c r="F6" s="279"/>
      <c r="G6" s="279"/>
      <c r="H6" s="279"/>
      <c r="I6" s="279"/>
      <c r="J6" s="279"/>
      <c r="K6" s="277"/>
    </row>
    <row r="7" ht="15" customHeight="1">
      <c r="B7" s="280"/>
      <c r="C7" s="279" t="s">
        <v>1278</v>
      </c>
      <c r="D7" s="279"/>
      <c r="E7" s="279"/>
      <c r="F7" s="279"/>
      <c r="G7" s="279"/>
      <c r="H7" s="279"/>
      <c r="I7" s="279"/>
      <c r="J7" s="279"/>
      <c r="K7" s="277"/>
    </row>
    <row r="8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ht="15" customHeight="1">
      <c r="B9" s="280"/>
      <c r="C9" s="279" t="s">
        <v>1279</v>
      </c>
      <c r="D9" s="279"/>
      <c r="E9" s="279"/>
      <c r="F9" s="279"/>
      <c r="G9" s="279"/>
      <c r="H9" s="279"/>
      <c r="I9" s="279"/>
      <c r="J9" s="279"/>
      <c r="K9" s="277"/>
    </row>
    <row r="10" ht="15" customHeight="1">
      <c r="B10" s="280"/>
      <c r="C10" s="279"/>
      <c r="D10" s="279" t="s">
        <v>1280</v>
      </c>
      <c r="E10" s="279"/>
      <c r="F10" s="279"/>
      <c r="G10" s="279"/>
      <c r="H10" s="279"/>
      <c r="I10" s="279"/>
      <c r="J10" s="279"/>
      <c r="K10" s="277"/>
    </row>
    <row r="11" ht="15" customHeight="1">
      <c r="B11" s="280"/>
      <c r="C11" s="281"/>
      <c r="D11" s="279" t="s">
        <v>1281</v>
      </c>
      <c r="E11" s="279"/>
      <c r="F11" s="279"/>
      <c r="G11" s="279"/>
      <c r="H11" s="279"/>
      <c r="I11" s="279"/>
      <c r="J11" s="279"/>
      <c r="K11" s="277"/>
    </row>
    <row r="12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ht="15" customHeight="1">
      <c r="B13" s="280"/>
      <c r="C13" s="281"/>
      <c r="D13" s="279" t="s">
        <v>1282</v>
      </c>
      <c r="E13" s="279"/>
      <c r="F13" s="279"/>
      <c r="G13" s="279"/>
      <c r="H13" s="279"/>
      <c r="I13" s="279"/>
      <c r="J13" s="279"/>
      <c r="K13" s="277"/>
    </row>
    <row r="14" ht="15" customHeight="1">
      <c r="B14" s="280"/>
      <c r="C14" s="281"/>
      <c r="D14" s="279" t="s">
        <v>1283</v>
      </c>
      <c r="E14" s="279"/>
      <c r="F14" s="279"/>
      <c r="G14" s="279"/>
      <c r="H14" s="279"/>
      <c r="I14" s="279"/>
      <c r="J14" s="279"/>
      <c r="K14" s="277"/>
    </row>
    <row r="15" ht="15" customHeight="1">
      <c r="B15" s="280"/>
      <c r="C15" s="281"/>
      <c r="D15" s="279" t="s">
        <v>1284</v>
      </c>
      <c r="E15" s="279"/>
      <c r="F15" s="279"/>
      <c r="G15" s="279"/>
      <c r="H15" s="279"/>
      <c r="I15" s="279"/>
      <c r="J15" s="279"/>
      <c r="K15" s="277"/>
    </row>
    <row r="16" ht="15" customHeight="1">
      <c r="B16" s="280"/>
      <c r="C16" s="281"/>
      <c r="D16" s="281"/>
      <c r="E16" s="282" t="s">
        <v>85</v>
      </c>
      <c r="F16" s="279" t="s">
        <v>1285</v>
      </c>
      <c r="G16" s="279"/>
      <c r="H16" s="279"/>
      <c r="I16" s="279"/>
      <c r="J16" s="279"/>
      <c r="K16" s="277"/>
    </row>
    <row r="17" ht="15" customHeight="1">
      <c r="B17" s="280"/>
      <c r="C17" s="281"/>
      <c r="D17" s="281"/>
      <c r="E17" s="282" t="s">
        <v>1286</v>
      </c>
      <c r="F17" s="279" t="s">
        <v>1287</v>
      </c>
      <c r="G17" s="279"/>
      <c r="H17" s="279"/>
      <c r="I17" s="279"/>
      <c r="J17" s="279"/>
      <c r="K17" s="277"/>
    </row>
    <row r="18" ht="15" customHeight="1">
      <c r="B18" s="280"/>
      <c r="C18" s="281"/>
      <c r="D18" s="281"/>
      <c r="E18" s="282" t="s">
        <v>1288</v>
      </c>
      <c r="F18" s="279" t="s">
        <v>1289</v>
      </c>
      <c r="G18" s="279"/>
      <c r="H18" s="279"/>
      <c r="I18" s="279"/>
      <c r="J18" s="279"/>
      <c r="K18" s="277"/>
    </row>
    <row r="19" ht="15" customHeight="1">
      <c r="B19" s="280"/>
      <c r="C19" s="281"/>
      <c r="D19" s="281"/>
      <c r="E19" s="282" t="s">
        <v>79</v>
      </c>
      <c r="F19" s="279" t="s">
        <v>78</v>
      </c>
      <c r="G19" s="279"/>
      <c r="H19" s="279"/>
      <c r="I19" s="279"/>
      <c r="J19" s="279"/>
      <c r="K19" s="277"/>
    </row>
    <row r="20" ht="15" customHeight="1">
      <c r="B20" s="280"/>
      <c r="C20" s="281"/>
      <c r="D20" s="281"/>
      <c r="E20" s="282" t="s">
        <v>1290</v>
      </c>
      <c r="F20" s="279" t="s">
        <v>1291</v>
      </c>
      <c r="G20" s="279"/>
      <c r="H20" s="279"/>
      <c r="I20" s="279"/>
      <c r="J20" s="279"/>
      <c r="K20" s="277"/>
    </row>
    <row r="21" ht="15" customHeight="1">
      <c r="B21" s="280"/>
      <c r="C21" s="281"/>
      <c r="D21" s="281"/>
      <c r="E21" s="282" t="s">
        <v>1292</v>
      </c>
      <c r="F21" s="279" t="s">
        <v>1293</v>
      </c>
      <c r="G21" s="279"/>
      <c r="H21" s="279"/>
      <c r="I21" s="279"/>
      <c r="J21" s="279"/>
      <c r="K21" s="277"/>
    </row>
    <row r="22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ht="15" customHeight="1">
      <c r="B23" s="280"/>
      <c r="C23" s="279" t="s">
        <v>1294</v>
      </c>
      <c r="D23" s="279"/>
      <c r="E23" s="279"/>
      <c r="F23" s="279"/>
      <c r="G23" s="279"/>
      <c r="H23" s="279"/>
      <c r="I23" s="279"/>
      <c r="J23" s="279"/>
      <c r="K23" s="277"/>
    </row>
    <row r="24" ht="15" customHeight="1">
      <c r="B24" s="280"/>
      <c r="C24" s="279" t="s">
        <v>1295</v>
      </c>
      <c r="D24" s="279"/>
      <c r="E24" s="279"/>
      <c r="F24" s="279"/>
      <c r="G24" s="279"/>
      <c r="H24" s="279"/>
      <c r="I24" s="279"/>
      <c r="J24" s="279"/>
      <c r="K24" s="277"/>
    </row>
    <row r="25" ht="15" customHeight="1">
      <c r="B25" s="280"/>
      <c r="C25" s="279"/>
      <c r="D25" s="279" t="s">
        <v>1296</v>
      </c>
      <c r="E25" s="279"/>
      <c r="F25" s="279"/>
      <c r="G25" s="279"/>
      <c r="H25" s="279"/>
      <c r="I25" s="279"/>
      <c r="J25" s="279"/>
      <c r="K25" s="277"/>
    </row>
    <row r="26" ht="15" customHeight="1">
      <c r="B26" s="280"/>
      <c r="C26" s="281"/>
      <c r="D26" s="279" t="s">
        <v>1297</v>
      </c>
      <c r="E26" s="279"/>
      <c r="F26" s="279"/>
      <c r="G26" s="279"/>
      <c r="H26" s="279"/>
      <c r="I26" s="279"/>
      <c r="J26" s="279"/>
      <c r="K26" s="277"/>
    </row>
    <row r="27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ht="15" customHeight="1">
      <c r="B28" s="280"/>
      <c r="C28" s="281"/>
      <c r="D28" s="279" t="s">
        <v>1298</v>
      </c>
      <c r="E28" s="279"/>
      <c r="F28" s="279"/>
      <c r="G28" s="279"/>
      <c r="H28" s="279"/>
      <c r="I28" s="279"/>
      <c r="J28" s="279"/>
      <c r="K28" s="277"/>
    </row>
    <row r="29" ht="15" customHeight="1">
      <c r="B29" s="280"/>
      <c r="C29" s="281"/>
      <c r="D29" s="279" t="s">
        <v>1299</v>
      </c>
      <c r="E29" s="279"/>
      <c r="F29" s="279"/>
      <c r="G29" s="279"/>
      <c r="H29" s="279"/>
      <c r="I29" s="279"/>
      <c r="J29" s="279"/>
      <c r="K29" s="277"/>
    </row>
    <row r="30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ht="15" customHeight="1">
      <c r="B31" s="280"/>
      <c r="C31" s="281"/>
      <c r="D31" s="279" t="s">
        <v>1300</v>
      </c>
      <c r="E31" s="279"/>
      <c r="F31" s="279"/>
      <c r="G31" s="279"/>
      <c r="H31" s="279"/>
      <c r="I31" s="279"/>
      <c r="J31" s="279"/>
      <c r="K31" s="277"/>
    </row>
    <row r="32" ht="15" customHeight="1">
      <c r="B32" s="280"/>
      <c r="C32" s="281"/>
      <c r="D32" s="279" t="s">
        <v>1301</v>
      </c>
      <c r="E32" s="279"/>
      <c r="F32" s="279"/>
      <c r="G32" s="279"/>
      <c r="H32" s="279"/>
      <c r="I32" s="279"/>
      <c r="J32" s="279"/>
      <c r="K32" s="277"/>
    </row>
    <row r="33" ht="15" customHeight="1">
      <c r="B33" s="280"/>
      <c r="C33" s="281"/>
      <c r="D33" s="279" t="s">
        <v>1302</v>
      </c>
      <c r="E33" s="279"/>
      <c r="F33" s="279"/>
      <c r="G33" s="279"/>
      <c r="H33" s="279"/>
      <c r="I33" s="279"/>
      <c r="J33" s="279"/>
      <c r="K33" s="277"/>
    </row>
    <row r="34" ht="15" customHeight="1">
      <c r="B34" s="280"/>
      <c r="C34" s="281"/>
      <c r="D34" s="279"/>
      <c r="E34" s="283" t="s">
        <v>116</v>
      </c>
      <c r="F34" s="279"/>
      <c r="G34" s="279" t="s">
        <v>1303</v>
      </c>
      <c r="H34" s="279"/>
      <c r="I34" s="279"/>
      <c r="J34" s="279"/>
      <c r="K34" s="277"/>
    </row>
    <row r="35" ht="30.75" customHeight="1">
      <c r="B35" s="280"/>
      <c r="C35" s="281"/>
      <c r="D35" s="279"/>
      <c r="E35" s="283" t="s">
        <v>1304</v>
      </c>
      <c r="F35" s="279"/>
      <c r="G35" s="279" t="s">
        <v>1305</v>
      </c>
      <c r="H35" s="279"/>
      <c r="I35" s="279"/>
      <c r="J35" s="279"/>
      <c r="K35" s="277"/>
    </row>
    <row r="36" ht="15" customHeight="1">
      <c r="B36" s="280"/>
      <c r="C36" s="281"/>
      <c r="D36" s="279"/>
      <c r="E36" s="283" t="s">
        <v>53</v>
      </c>
      <c r="F36" s="279"/>
      <c r="G36" s="279" t="s">
        <v>1306</v>
      </c>
      <c r="H36" s="279"/>
      <c r="I36" s="279"/>
      <c r="J36" s="279"/>
      <c r="K36" s="277"/>
    </row>
    <row r="37" ht="15" customHeight="1">
      <c r="B37" s="280"/>
      <c r="C37" s="281"/>
      <c r="D37" s="279"/>
      <c r="E37" s="283" t="s">
        <v>117</v>
      </c>
      <c r="F37" s="279"/>
      <c r="G37" s="279" t="s">
        <v>1307</v>
      </c>
      <c r="H37" s="279"/>
      <c r="I37" s="279"/>
      <c r="J37" s="279"/>
      <c r="K37" s="277"/>
    </row>
    <row r="38" ht="15" customHeight="1">
      <c r="B38" s="280"/>
      <c r="C38" s="281"/>
      <c r="D38" s="279"/>
      <c r="E38" s="283" t="s">
        <v>118</v>
      </c>
      <c r="F38" s="279"/>
      <c r="G38" s="279" t="s">
        <v>1308</v>
      </c>
      <c r="H38" s="279"/>
      <c r="I38" s="279"/>
      <c r="J38" s="279"/>
      <c r="K38" s="277"/>
    </row>
    <row r="39" ht="15" customHeight="1">
      <c r="B39" s="280"/>
      <c r="C39" s="281"/>
      <c r="D39" s="279"/>
      <c r="E39" s="283" t="s">
        <v>119</v>
      </c>
      <c r="F39" s="279"/>
      <c r="G39" s="279" t="s">
        <v>1309</v>
      </c>
      <c r="H39" s="279"/>
      <c r="I39" s="279"/>
      <c r="J39" s="279"/>
      <c r="K39" s="277"/>
    </row>
    <row r="40" ht="15" customHeight="1">
      <c r="B40" s="280"/>
      <c r="C40" s="281"/>
      <c r="D40" s="279"/>
      <c r="E40" s="283" t="s">
        <v>1310</v>
      </c>
      <c r="F40" s="279"/>
      <c r="G40" s="279" t="s">
        <v>1311</v>
      </c>
      <c r="H40" s="279"/>
      <c r="I40" s="279"/>
      <c r="J40" s="279"/>
      <c r="K40" s="277"/>
    </row>
    <row r="41" ht="15" customHeight="1">
      <c r="B41" s="280"/>
      <c r="C41" s="281"/>
      <c r="D41" s="279"/>
      <c r="E41" s="283"/>
      <c r="F41" s="279"/>
      <c r="G41" s="279" t="s">
        <v>1312</v>
      </c>
      <c r="H41" s="279"/>
      <c r="I41" s="279"/>
      <c r="J41" s="279"/>
      <c r="K41" s="277"/>
    </row>
    <row r="42" ht="15" customHeight="1">
      <c r="B42" s="280"/>
      <c r="C42" s="281"/>
      <c r="D42" s="279"/>
      <c r="E42" s="283" t="s">
        <v>1313</v>
      </c>
      <c r="F42" s="279"/>
      <c r="G42" s="279" t="s">
        <v>1314</v>
      </c>
      <c r="H42" s="279"/>
      <c r="I42" s="279"/>
      <c r="J42" s="279"/>
      <c r="K42" s="277"/>
    </row>
    <row r="43" ht="15" customHeight="1">
      <c r="B43" s="280"/>
      <c r="C43" s="281"/>
      <c r="D43" s="279"/>
      <c r="E43" s="283" t="s">
        <v>121</v>
      </c>
      <c r="F43" s="279"/>
      <c r="G43" s="279" t="s">
        <v>1315</v>
      </c>
      <c r="H43" s="279"/>
      <c r="I43" s="279"/>
      <c r="J43" s="279"/>
      <c r="K43" s="277"/>
    </row>
    <row r="44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ht="15" customHeight="1">
      <c r="B45" s="280"/>
      <c r="C45" s="281"/>
      <c r="D45" s="279" t="s">
        <v>1316</v>
      </c>
      <c r="E45" s="279"/>
      <c r="F45" s="279"/>
      <c r="G45" s="279"/>
      <c r="H45" s="279"/>
      <c r="I45" s="279"/>
      <c r="J45" s="279"/>
      <c r="K45" s="277"/>
    </row>
    <row r="46" ht="15" customHeight="1">
      <c r="B46" s="280"/>
      <c r="C46" s="281"/>
      <c r="D46" s="281"/>
      <c r="E46" s="279" t="s">
        <v>1317</v>
      </c>
      <c r="F46" s="279"/>
      <c r="G46" s="279"/>
      <c r="H46" s="279"/>
      <c r="I46" s="279"/>
      <c r="J46" s="279"/>
      <c r="K46" s="277"/>
    </row>
    <row r="47" ht="15" customHeight="1">
      <c r="B47" s="280"/>
      <c r="C47" s="281"/>
      <c r="D47" s="281"/>
      <c r="E47" s="279" t="s">
        <v>1318</v>
      </c>
      <c r="F47" s="279"/>
      <c r="G47" s="279"/>
      <c r="H47" s="279"/>
      <c r="I47" s="279"/>
      <c r="J47" s="279"/>
      <c r="K47" s="277"/>
    </row>
    <row r="48" ht="15" customHeight="1">
      <c r="B48" s="280"/>
      <c r="C48" s="281"/>
      <c r="D48" s="281"/>
      <c r="E48" s="279" t="s">
        <v>1319</v>
      </c>
      <c r="F48" s="279"/>
      <c r="G48" s="279"/>
      <c r="H48" s="279"/>
      <c r="I48" s="279"/>
      <c r="J48" s="279"/>
      <c r="K48" s="277"/>
    </row>
    <row r="49" ht="15" customHeight="1">
      <c r="B49" s="280"/>
      <c r="C49" s="281"/>
      <c r="D49" s="279" t="s">
        <v>1320</v>
      </c>
      <c r="E49" s="279"/>
      <c r="F49" s="279"/>
      <c r="G49" s="279"/>
      <c r="H49" s="279"/>
      <c r="I49" s="279"/>
      <c r="J49" s="279"/>
      <c r="K49" s="277"/>
    </row>
    <row r="50" ht="25.5" customHeight="1">
      <c r="B50" s="275"/>
      <c r="C50" s="276" t="s">
        <v>1321</v>
      </c>
      <c r="D50" s="276"/>
      <c r="E50" s="276"/>
      <c r="F50" s="276"/>
      <c r="G50" s="276"/>
      <c r="H50" s="276"/>
      <c r="I50" s="276"/>
      <c r="J50" s="276"/>
      <c r="K50" s="277"/>
    </row>
    <row r="51" ht="5.25" customHeight="1">
      <c r="B51" s="275"/>
      <c r="C51" s="278"/>
      <c r="D51" s="278"/>
      <c r="E51" s="278"/>
      <c r="F51" s="278"/>
      <c r="G51" s="278"/>
      <c r="H51" s="278"/>
      <c r="I51" s="278"/>
      <c r="J51" s="278"/>
      <c r="K51" s="277"/>
    </row>
    <row r="52" ht="15" customHeight="1">
      <c r="B52" s="275"/>
      <c r="C52" s="279" t="s">
        <v>1322</v>
      </c>
      <c r="D52" s="279"/>
      <c r="E52" s="279"/>
      <c r="F52" s="279"/>
      <c r="G52" s="279"/>
      <c r="H52" s="279"/>
      <c r="I52" s="279"/>
      <c r="J52" s="279"/>
      <c r="K52" s="277"/>
    </row>
    <row r="53" ht="15" customHeight="1">
      <c r="B53" s="275"/>
      <c r="C53" s="279" t="s">
        <v>1323</v>
      </c>
      <c r="D53" s="279"/>
      <c r="E53" s="279"/>
      <c r="F53" s="279"/>
      <c r="G53" s="279"/>
      <c r="H53" s="279"/>
      <c r="I53" s="279"/>
      <c r="J53" s="279"/>
      <c r="K53" s="277"/>
    </row>
    <row r="54" ht="12.75" customHeight="1">
      <c r="B54" s="275"/>
      <c r="C54" s="279"/>
      <c r="D54" s="279"/>
      <c r="E54" s="279"/>
      <c r="F54" s="279"/>
      <c r="G54" s="279"/>
      <c r="H54" s="279"/>
      <c r="I54" s="279"/>
      <c r="J54" s="279"/>
      <c r="K54" s="277"/>
    </row>
    <row r="55" ht="15" customHeight="1">
      <c r="B55" s="275"/>
      <c r="C55" s="279" t="s">
        <v>1324</v>
      </c>
      <c r="D55" s="279"/>
      <c r="E55" s="279"/>
      <c r="F55" s="279"/>
      <c r="G55" s="279"/>
      <c r="H55" s="279"/>
      <c r="I55" s="279"/>
      <c r="J55" s="279"/>
      <c r="K55" s="277"/>
    </row>
    <row r="56" ht="15" customHeight="1">
      <c r="B56" s="275"/>
      <c r="C56" s="281"/>
      <c r="D56" s="279" t="s">
        <v>1325</v>
      </c>
      <c r="E56" s="279"/>
      <c r="F56" s="279"/>
      <c r="G56" s="279"/>
      <c r="H56" s="279"/>
      <c r="I56" s="279"/>
      <c r="J56" s="279"/>
      <c r="K56" s="277"/>
    </row>
    <row r="57" ht="15" customHeight="1">
      <c r="B57" s="275"/>
      <c r="C57" s="281"/>
      <c r="D57" s="279" t="s">
        <v>1326</v>
      </c>
      <c r="E57" s="279"/>
      <c r="F57" s="279"/>
      <c r="G57" s="279"/>
      <c r="H57" s="279"/>
      <c r="I57" s="279"/>
      <c r="J57" s="279"/>
      <c r="K57" s="277"/>
    </row>
    <row r="58" ht="15" customHeight="1">
      <c r="B58" s="275"/>
      <c r="C58" s="281"/>
      <c r="D58" s="279" t="s">
        <v>1327</v>
      </c>
      <c r="E58" s="279"/>
      <c r="F58" s="279"/>
      <c r="G58" s="279"/>
      <c r="H58" s="279"/>
      <c r="I58" s="279"/>
      <c r="J58" s="279"/>
      <c r="K58" s="277"/>
    </row>
    <row r="59" ht="15" customHeight="1">
      <c r="B59" s="275"/>
      <c r="C59" s="281"/>
      <c r="D59" s="279" t="s">
        <v>1328</v>
      </c>
      <c r="E59" s="279"/>
      <c r="F59" s="279"/>
      <c r="G59" s="279"/>
      <c r="H59" s="279"/>
      <c r="I59" s="279"/>
      <c r="J59" s="279"/>
      <c r="K59" s="277"/>
    </row>
    <row r="60" ht="15" customHeight="1">
      <c r="B60" s="275"/>
      <c r="C60" s="281"/>
      <c r="D60" s="284" t="s">
        <v>1329</v>
      </c>
      <c r="E60" s="284"/>
      <c r="F60" s="284"/>
      <c r="G60" s="284"/>
      <c r="H60" s="284"/>
      <c r="I60" s="284"/>
      <c r="J60" s="284"/>
      <c r="K60" s="277"/>
    </row>
    <row r="61" ht="15" customHeight="1">
      <c r="B61" s="275"/>
      <c r="C61" s="281"/>
      <c r="D61" s="279" t="s">
        <v>1330</v>
      </c>
      <c r="E61" s="279"/>
      <c r="F61" s="279"/>
      <c r="G61" s="279"/>
      <c r="H61" s="279"/>
      <c r="I61" s="279"/>
      <c r="J61" s="279"/>
      <c r="K61" s="277"/>
    </row>
    <row r="62" ht="12.75" customHeight="1">
      <c r="B62" s="275"/>
      <c r="C62" s="281"/>
      <c r="D62" s="281"/>
      <c r="E62" s="285"/>
      <c r="F62" s="281"/>
      <c r="G62" s="281"/>
      <c r="H62" s="281"/>
      <c r="I62" s="281"/>
      <c r="J62" s="281"/>
      <c r="K62" s="277"/>
    </row>
    <row r="63" ht="15" customHeight="1">
      <c r="B63" s="275"/>
      <c r="C63" s="281"/>
      <c r="D63" s="279" t="s">
        <v>1331</v>
      </c>
      <c r="E63" s="279"/>
      <c r="F63" s="279"/>
      <c r="G63" s="279"/>
      <c r="H63" s="279"/>
      <c r="I63" s="279"/>
      <c r="J63" s="279"/>
      <c r="K63" s="277"/>
    </row>
    <row r="64" ht="15" customHeight="1">
      <c r="B64" s="275"/>
      <c r="C64" s="281"/>
      <c r="D64" s="284" t="s">
        <v>1332</v>
      </c>
      <c r="E64" s="284"/>
      <c r="F64" s="284"/>
      <c r="G64" s="284"/>
      <c r="H64" s="284"/>
      <c r="I64" s="284"/>
      <c r="J64" s="284"/>
      <c r="K64" s="277"/>
    </row>
    <row r="65" ht="15" customHeight="1">
      <c r="B65" s="275"/>
      <c r="C65" s="281"/>
      <c r="D65" s="279" t="s">
        <v>1333</v>
      </c>
      <c r="E65" s="279"/>
      <c r="F65" s="279"/>
      <c r="G65" s="279"/>
      <c r="H65" s="279"/>
      <c r="I65" s="279"/>
      <c r="J65" s="279"/>
      <c r="K65" s="277"/>
    </row>
    <row r="66" ht="15" customHeight="1">
      <c r="B66" s="275"/>
      <c r="C66" s="281"/>
      <c r="D66" s="279" t="s">
        <v>1334</v>
      </c>
      <c r="E66" s="279"/>
      <c r="F66" s="279"/>
      <c r="G66" s="279"/>
      <c r="H66" s="279"/>
      <c r="I66" s="279"/>
      <c r="J66" s="279"/>
      <c r="K66" s="277"/>
    </row>
    <row r="67" ht="15" customHeight="1">
      <c r="B67" s="275"/>
      <c r="C67" s="281"/>
      <c r="D67" s="279" t="s">
        <v>1335</v>
      </c>
      <c r="E67" s="279"/>
      <c r="F67" s="279"/>
      <c r="G67" s="279"/>
      <c r="H67" s="279"/>
      <c r="I67" s="279"/>
      <c r="J67" s="279"/>
      <c r="K67" s="277"/>
    </row>
    <row r="68" ht="15" customHeight="1">
      <c r="B68" s="275"/>
      <c r="C68" s="281"/>
      <c r="D68" s="279" t="s">
        <v>1336</v>
      </c>
      <c r="E68" s="279"/>
      <c r="F68" s="279"/>
      <c r="G68" s="279"/>
      <c r="H68" s="279"/>
      <c r="I68" s="279"/>
      <c r="J68" s="279"/>
      <c r="K68" s="277"/>
    </row>
    <row r="69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ht="45" customHeight="1">
      <c r="B73" s="294"/>
      <c r="C73" s="295" t="s">
        <v>103</v>
      </c>
      <c r="D73" s="295"/>
      <c r="E73" s="295"/>
      <c r="F73" s="295"/>
      <c r="G73" s="295"/>
      <c r="H73" s="295"/>
      <c r="I73" s="295"/>
      <c r="J73" s="295"/>
      <c r="K73" s="296"/>
    </row>
    <row r="74" ht="17.25" customHeight="1">
      <c r="B74" s="294"/>
      <c r="C74" s="297" t="s">
        <v>1337</v>
      </c>
      <c r="D74" s="297"/>
      <c r="E74" s="297"/>
      <c r="F74" s="297" t="s">
        <v>1338</v>
      </c>
      <c r="G74" s="298"/>
      <c r="H74" s="297" t="s">
        <v>117</v>
      </c>
      <c r="I74" s="297" t="s">
        <v>57</v>
      </c>
      <c r="J74" s="297" t="s">
        <v>1339</v>
      </c>
      <c r="K74" s="296"/>
    </row>
    <row r="75" ht="17.25" customHeight="1">
      <c r="B75" s="294"/>
      <c r="C75" s="299" t="s">
        <v>1340</v>
      </c>
      <c r="D75" s="299"/>
      <c r="E75" s="299"/>
      <c r="F75" s="300" t="s">
        <v>1341</v>
      </c>
      <c r="G75" s="301"/>
      <c r="H75" s="299"/>
      <c r="I75" s="299"/>
      <c r="J75" s="299" t="s">
        <v>1342</v>
      </c>
      <c r="K75" s="296"/>
    </row>
    <row r="76" ht="5.25" customHeight="1">
      <c r="B76" s="294"/>
      <c r="C76" s="302"/>
      <c r="D76" s="302"/>
      <c r="E76" s="302"/>
      <c r="F76" s="302"/>
      <c r="G76" s="303"/>
      <c r="H76" s="302"/>
      <c r="I76" s="302"/>
      <c r="J76" s="302"/>
      <c r="K76" s="296"/>
    </row>
    <row r="77" ht="15" customHeight="1">
      <c r="B77" s="294"/>
      <c r="C77" s="283" t="s">
        <v>53</v>
      </c>
      <c r="D77" s="302"/>
      <c r="E77" s="302"/>
      <c r="F77" s="304" t="s">
        <v>1343</v>
      </c>
      <c r="G77" s="303"/>
      <c r="H77" s="283" t="s">
        <v>1344</v>
      </c>
      <c r="I77" s="283" t="s">
        <v>1345</v>
      </c>
      <c r="J77" s="283">
        <v>20</v>
      </c>
      <c r="K77" s="296"/>
    </row>
    <row r="78" ht="15" customHeight="1">
      <c r="B78" s="294"/>
      <c r="C78" s="283" t="s">
        <v>1346</v>
      </c>
      <c r="D78" s="283"/>
      <c r="E78" s="283"/>
      <c r="F78" s="304" t="s">
        <v>1343</v>
      </c>
      <c r="G78" s="303"/>
      <c r="H78" s="283" t="s">
        <v>1347</v>
      </c>
      <c r="I78" s="283" t="s">
        <v>1345</v>
      </c>
      <c r="J78" s="283">
        <v>120</v>
      </c>
      <c r="K78" s="296"/>
    </row>
    <row r="79" ht="15" customHeight="1">
      <c r="B79" s="305"/>
      <c r="C79" s="283" t="s">
        <v>1348</v>
      </c>
      <c r="D79" s="283"/>
      <c r="E79" s="283"/>
      <c r="F79" s="304" t="s">
        <v>1349</v>
      </c>
      <c r="G79" s="303"/>
      <c r="H79" s="283" t="s">
        <v>1350</v>
      </c>
      <c r="I79" s="283" t="s">
        <v>1345</v>
      </c>
      <c r="J79" s="283">
        <v>50</v>
      </c>
      <c r="K79" s="296"/>
    </row>
    <row r="80" ht="15" customHeight="1">
      <c r="B80" s="305"/>
      <c r="C80" s="283" t="s">
        <v>1351</v>
      </c>
      <c r="D80" s="283"/>
      <c r="E80" s="283"/>
      <c r="F80" s="304" t="s">
        <v>1343</v>
      </c>
      <c r="G80" s="303"/>
      <c r="H80" s="283" t="s">
        <v>1352</v>
      </c>
      <c r="I80" s="283" t="s">
        <v>1353</v>
      </c>
      <c r="J80" s="283"/>
      <c r="K80" s="296"/>
    </row>
    <row r="81" ht="15" customHeight="1">
      <c r="B81" s="305"/>
      <c r="C81" s="306" t="s">
        <v>1354</v>
      </c>
      <c r="D81" s="306"/>
      <c r="E81" s="306"/>
      <c r="F81" s="307" t="s">
        <v>1349</v>
      </c>
      <c r="G81" s="306"/>
      <c r="H81" s="306" t="s">
        <v>1355</v>
      </c>
      <c r="I81" s="306" t="s">
        <v>1345</v>
      </c>
      <c r="J81" s="306">
        <v>15</v>
      </c>
      <c r="K81" s="296"/>
    </row>
    <row r="82" ht="15" customHeight="1">
      <c r="B82" s="305"/>
      <c r="C82" s="306" t="s">
        <v>1356</v>
      </c>
      <c r="D82" s="306"/>
      <c r="E82" s="306"/>
      <c r="F82" s="307" t="s">
        <v>1349</v>
      </c>
      <c r="G82" s="306"/>
      <c r="H82" s="306" t="s">
        <v>1357</v>
      </c>
      <c r="I82" s="306" t="s">
        <v>1345</v>
      </c>
      <c r="J82" s="306">
        <v>15</v>
      </c>
      <c r="K82" s="296"/>
    </row>
    <row r="83" ht="15" customHeight="1">
      <c r="B83" s="305"/>
      <c r="C83" s="306" t="s">
        <v>1358</v>
      </c>
      <c r="D83" s="306"/>
      <c r="E83" s="306"/>
      <c r="F83" s="307" t="s">
        <v>1349</v>
      </c>
      <c r="G83" s="306"/>
      <c r="H83" s="306" t="s">
        <v>1359</v>
      </c>
      <c r="I83" s="306" t="s">
        <v>1345</v>
      </c>
      <c r="J83" s="306">
        <v>20</v>
      </c>
      <c r="K83" s="296"/>
    </row>
    <row r="84" ht="15" customHeight="1">
      <c r="B84" s="305"/>
      <c r="C84" s="306" t="s">
        <v>1360</v>
      </c>
      <c r="D84" s="306"/>
      <c r="E84" s="306"/>
      <c r="F84" s="307" t="s">
        <v>1349</v>
      </c>
      <c r="G84" s="306"/>
      <c r="H84" s="306" t="s">
        <v>1361</v>
      </c>
      <c r="I84" s="306" t="s">
        <v>1345</v>
      </c>
      <c r="J84" s="306">
        <v>20</v>
      </c>
      <c r="K84" s="296"/>
    </row>
    <row r="85" ht="15" customHeight="1">
      <c r="B85" s="305"/>
      <c r="C85" s="283" t="s">
        <v>1362</v>
      </c>
      <c r="D85" s="283"/>
      <c r="E85" s="283"/>
      <c r="F85" s="304" t="s">
        <v>1349</v>
      </c>
      <c r="G85" s="303"/>
      <c r="H85" s="283" t="s">
        <v>1363</v>
      </c>
      <c r="I85" s="283" t="s">
        <v>1345</v>
      </c>
      <c r="J85" s="283">
        <v>50</v>
      </c>
      <c r="K85" s="296"/>
    </row>
    <row r="86" ht="15" customHeight="1">
      <c r="B86" s="305"/>
      <c r="C86" s="283" t="s">
        <v>1364</v>
      </c>
      <c r="D86" s="283"/>
      <c r="E86" s="283"/>
      <c r="F86" s="304" t="s">
        <v>1349</v>
      </c>
      <c r="G86" s="303"/>
      <c r="H86" s="283" t="s">
        <v>1365</v>
      </c>
      <c r="I86" s="283" t="s">
        <v>1345</v>
      </c>
      <c r="J86" s="283">
        <v>20</v>
      </c>
      <c r="K86" s="296"/>
    </row>
    <row r="87" ht="15" customHeight="1">
      <c r="B87" s="305"/>
      <c r="C87" s="283" t="s">
        <v>1366</v>
      </c>
      <c r="D87" s="283"/>
      <c r="E87" s="283"/>
      <c r="F87" s="304" t="s">
        <v>1349</v>
      </c>
      <c r="G87" s="303"/>
      <c r="H87" s="283" t="s">
        <v>1367</v>
      </c>
      <c r="I87" s="283" t="s">
        <v>1345</v>
      </c>
      <c r="J87" s="283">
        <v>20</v>
      </c>
      <c r="K87" s="296"/>
    </row>
    <row r="88" ht="15" customHeight="1">
      <c r="B88" s="305"/>
      <c r="C88" s="283" t="s">
        <v>1368</v>
      </c>
      <c r="D88" s="283"/>
      <c r="E88" s="283"/>
      <c r="F88" s="304" t="s">
        <v>1349</v>
      </c>
      <c r="G88" s="303"/>
      <c r="H88" s="283" t="s">
        <v>1369</v>
      </c>
      <c r="I88" s="283" t="s">
        <v>1345</v>
      </c>
      <c r="J88" s="283">
        <v>50</v>
      </c>
      <c r="K88" s="296"/>
    </row>
    <row r="89" ht="15" customHeight="1">
      <c r="B89" s="305"/>
      <c r="C89" s="283" t="s">
        <v>1370</v>
      </c>
      <c r="D89" s="283"/>
      <c r="E89" s="283"/>
      <c r="F89" s="304" t="s">
        <v>1349</v>
      </c>
      <c r="G89" s="303"/>
      <c r="H89" s="283" t="s">
        <v>1370</v>
      </c>
      <c r="I89" s="283" t="s">
        <v>1345</v>
      </c>
      <c r="J89" s="283">
        <v>50</v>
      </c>
      <c r="K89" s="296"/>
    </row>
    <row r="90" ht="15" customHeight="1">
      <c r="B90" s="305"/>
      <c r="C90" s="283" t="s">
        <v>122</v>
      </c>
      <c r="D90" s="283"/>
      <c r="E90" s="283"/>
      <c r="F90" s="304" t="s">
        <v>1349</v>
      </c>
      <c r="G90" s="303"/>
      <c r="H90" s="283" t="s">
        <v>1371</v>
      </c>
      <c r="I90" s="283" t="s">
        <v>1345</v>
      </c>
      <c r="J90" s="283">
        <v>255</v>
      </c>
      <c r="K90" s="296"/>
    </row>
    <row r="91" ht="15" customHeight="1">
      <c r="B91" s="305"/>
      <c r="C91" s="283" t="s">
        <v>1372</v>
      </c>
      <c r="D91" s="283"/>
      <c r="E91" s="283"/>
      <c r="F91" s="304" t="s">
        <v>1343</v>
      </c>
      <c r="G91" s="303"/>
      <c r="H91" s="283" t="s">
        <v>1373</v>
      </c>
      <c r="I91" s="283" t="s">
        <v>1374</v>
      </c>
      <c r="J91" s="283"/>
      <c r="K91" s="296"/>
    </row>
    <row r="92" ht="15" customHeight="1">
      <c r="B92" s="305"/>
      <c r="C92" s="283" t="s">
        <v>1375</v>
      </c>
      <c r="D92" s="283"/>
      <c r="E92" s="283"/>
      <c r="F92" s="304" t="s">
        <v>1343</v>
      </c>
      <c r="G92" s="303"/>
      <c r="H92" s="283" t="s">
        <v>1376</v>
      </c>
      <c r="I92" s="283" t="s">
        <v>1377</v>
      </c>
      <c r="J92" s="283"/>
      <c r="K92" s="296"/>
    </row>
    <row r="93" ht="15" customHeight="1">
      <c r="B93" s="305"/>
      <c r="C93" s="283" t="s">
        <v>1378</v>
      </c>
      <c r="D93" s="283"/>
      <c r="E93" s="283"/>
      <c r="F93" s="304" t="s">
        <v>1343</v>
      </c>
      <c r="G93" s="303"/>
      <c r="H93" s="283" t="s">
        <v>1378</v>
      </c>
      <c r="I93" s="283" t="s">
        <v>1377</v>
      </c>
      <c r="J93" s="283"/>
      <c r="K93" s="296"/>
    </row>
    <row r="94" ht="15" customHeight="1">
      <c r="B94" s="305"/>
      <c r="C94" s="283" t="s">
        <v>38</v>
      </c>
      <c r="D94" s="283"/>
      <c r="E94" s="283"/>
      <c r="F94" s="304" t="s">
        <v>1343</v>
      </c>
      <c r="G94" s="303"/>
      <c r="H94" s="283" t="s">
        <v>1379</v>
      </c>
      <c r="I94" s="283" t="s">
        <v>1377</v>
      </c>
      <c r="J94" s="283"/>
      <c r="K94" s="296"/>
    </row>
    <row r="95" ht="15" customHeight="1">
      <c r="B95" s="305"/>
      <c r="C95" s="283" t="s">
        <v>48</v>
      </c>
      <c r="D95" s="283"/>
      <c r="E95" s="283"/>
      <c r="F95" s="304" t="s">
        <v>1343</v>
      </c>
      <c r="G95" s="303"/>
      <c r="H95" s="283" t="s">
        <v>1380</v>
      </c>
      <c r="I95" s="283" t="s">
        <v>1377</v>
      </c>
      <c r="J95" s="283"/>
      <c r="K95" s="296"/>
    </row>
    <row r="96" ht="15" customHeight="1">
      <c r="B96" s="308"/>
      <c r="C96" s="309"/>
      <c r="D96" s="309"/>
      <c r="E96" s="309"/>
      <c r="F96" s="309"/>
      <c r="G96" s="309"/>
      <c r="H96" s="309"/>
      <c r="I96" s="309"/>
      <c r="J96" s="309"/>
      <c r="K96" s="310"/>
    </row>
    <row r="97" ht="18.75" customHeight="1">
      <c r="B97" s="311"/>
      <c r="C97" s="312"/>
      <c r="D97" s="312"/>
      <c r="E97" s="312"/>
      <c r="F97" s="312"/>
      <c r="G97" s="312"/>
      <c r="H97" s="312"/>
      <c r="I97" s="312"/>
      <c r="J97" s="312"/>
      <c r="K97" s="311"/>
    </row>
    <row r="98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ht="45" customHeight="1">
      <c r="B100" s="294"/>
      <c r="C100" s="295" t="s">
        <v>1381</v>
      </c>
      <c r="D100" s="295"/>
      <c r="E100" s="295"/>
      <c r="F100" s="295"/>
      <c r="G100" s="295"/>
      <c r="H100" s="295"/>
      <c r="I100" s="295"/>
      <c r="J100" s="295"/>
      <c r="K100" s="296"/>
    </row>
    <row r="101" ht="17.25" customHeight="1">
      <c r="B101" s="294"/>
      <c r="C101" s="297" t="s">
        <v>1337</v>
      </c>
      <c r="D101" s="297"/>
      <c r="E101" s="297"/>
      <c r="F101" s="297" t="s">
        <v>1338</v>
      </c>
      <c r="G101" s="298"/>
      <c r="H101" s="297" t="s">
        <v>117</v>
      </c>
      <c r="I101" s="297" t="s">
        <v>57</v>
      </c>
      <c r="J101" s="297" t="s">
        <v>1339</v>
      </c>
      <c r="K101" s="296"/>
    </row>
    <row r="102" ht="17.25" customHeight="1">
      <c r="B102" s="294"/>
      <c r="C102" s="299" t="s">
        <v>1340</v>
      </c>
      <c r="D102" s="299"/>
      <c r="E102" s="299"/>
      <c r="F102" s="300" t="s">
        <v>1341</v>
      </c>
      <c r="G102" s="301"/>
      <c r="H102" s="299"/>
      <c r="I102" s="299"/>
      <c r="J102" s="299" t="s">
        <v>1342</v>
      </c>
      <c r="K102" s="296"/>
    </row>
    <row r="103" ht="5.25" customHeight="1">
      <c r="B103" s="294"/>
      <c r="C103" s="297"/>
      <c r="D103" s="297"/>
      <c r="E103" s="297"/>
      <c r="F103" s="297"/>
      <c r="G103" s="313"/>
      <c r="H103" s="297"/>
      <c r="I103" s="297"/>
      <c r="J103" s="297"/>
      <c r="K103" s="296"/>
    </row>
    <row r="104" ht="15" customHeight="1">
      <c r="B104" s="294"/>
      <c r="C104" s="283" t="s">
        <v>53</v>
      </c>
      <c r="D104" s="302"/>
      <c r="E104" s="302"/>
      <c r="F104" s="304" t="s">
        <v>1343</v>
      </c>
      <c r="G104" s="313"/>
      <c r="H104" s="283" t="s">
        <v>1382</v>
      </c>
      <c r="I104" s="283" t="s">
        <v>1345</v>
      </c>
      <c r="J104" s="283">
        <v>20</v>
      </c>
      <c r="K104" s="296"/>
    </row>
    <row r="105" ht="15" customHeight="1">
      <c r="B105" s="294"/>
      <c r="C105" s="283" t="s">
        <v>1346</v>
      </c>
      <c r="D105" s="283"/>
      <c r="E105" s="283"/>
      <c r="F105" s="304" t="s">
        <v>1343</v>
      </c>
      <c r="G105" s="283"/>
      <c r="H105" s="283" t="s">
        <v>1382</v>
      </c>
      <c r="I105" s="283" t="s">
        <v>1345</v>
      </c>
      <c r="J105" s="283">
        <v>120</v>
      </c>
      <c r="K105" s="296"/>
    </row>
    <row r="106" ht="15" customHeight="1">
      <c r="B106" s="305"/>
      <c r="C106" s="283" t="s">
        <v>1348</v>
      </c>
      <c r="D106" s="283"/>
      <c r="E106" s="283"/>
      <c r="F106" s="304" t="s">
        <v>1349</v>
      </c>
      <c r="G106" s="283"/>
      <c r="H106" s="283" t="s">
        <v>1382</v>
      </c>
      <c r="I106" s="283" t="s">
        <v>1345</v>
      </c>
      <c r="J106" s="283">
        <v>50</v>
      </c>
      <c r="K106" s="296"/>
    </row>
    <row r="107" ht="15" customHeight="1">
      <c r="B107" s="305"/>
      <c r="C107" s="283" t="s">
        <v>1351</v>
      </c>
      <c r="D107" s="283"/>
      <c r="E107" s="283"/>
      <c r="F107" s="304" t="s">
        <v>1343</v>
      </c>
      <c r="G107" s="283"/>
      <c r="H107" s="283" t="s">
        <v>1382</v>
      </c>
      <c r="I107" s="283" t="s">
        <v>1353</v>
      </c>
      <c r="J107" s="283"/>
      <c r="K107" s="296"/>
    </row>
    <row r="108" ht="15" customHeight="1">
      <c r="B108" s="305"/>
      <c r="C108" s="283" t="s">
        <v>1362</v>
      </c>
      <c r="D108" s="283"/>
      <c r="E108" s="283"/>
      <c r="F108" s="304" t="s">
        <v>1349</v>
      </c>
      <c r="G108" s="283"/>
      <c r="H108" s="283" t="s">
        <v>1382</v>
      </c>
      <c r="I108" s="283" t="s">
        <v>1345</v>
      </c>
      <c r="J108" s="283">
        <v>50</v>
      </c>
      <c r="K108" s="296"/>
    </row>
    <row r="109" ht="15" customHeight="1">
      <c r="B109" s="305"/>
      <c r="C109" s="283" t="s">
        <v>1370</v>
      </c>
      <c r="D109" s="283"/>
      <c r="E109" s="283"/>
      <c r="F109" s="304" t="s">
        <v>1349</v>
      </c>
      <c r="G109" s="283"/>
      <c r="H109" s="283" t="s">
        <v>1382</v>
      </c>
      <c r="I109" s="283" t="s">
        <v>1345</v>
      </c>
      <c r="J109" s="283">
        <v>50</v>
      </c>
      <c r="K109" s="296"/>
    </row>
    <row r="110" ht="15" customHeight="1">
      <c r="B110" s="305"/>
      <c r="C110" s="283" t="s">
        <v>1368</v>
      </c>
      <c r="D110" s="283"/>
      <c r="E110" s="283"/>
      <c r="F110" s="304" t="s">
        <v>1349</v>
      </c>
      <c r="G110" s="283"/>
      <c r="H110" s="283" t="s">
        <v>1382</v>
      </c>
      <c r="I110" s="283" t="s">
        <v>1345</v>
      </c>
      <c r="J110" s="283">
        <v>50</v>
      </c>
      <c r="K110" s="296"/>
    </row>
    <row r="111" ht="15" customHeight="1">
      <c r="B111" s="305"/>
      <c r="C111" s="283" t="s">
        <v>53</v>
      </c>
      <c r="D111" s="283"/>
      <c r="E111" s="283"/>
      <c r="F111" s="304" t="s">
        <v>1343</v>
      </c>
      <c r="G111" s="283"/>
      <c r="H111" s="283" t="s">
        <v>1383</v>
      </c>
      <c r="I111" s="283" t="s">
        <v>1345</v>
      </c>
      <c r="J111" s="283">
        <v>20</v>
      </c>
      <c r="K111" s="296"/>
    </row>
    <row r="112" ht="15" customHeight="1">
      <c r="B112" s="305"/>
      <c r="C112" s="283" t="s">
        <v>1384</v>
      </c>
      <c r="D112" s="283"/>
      <c r="E112" s="283"/>
      <c r="F112" s="304" t="s">
        <v>1343</v>
      </c>
      <c r="G112" s="283"/>
      <c r="H112" s="283" t="s">
        <v>1385</v>
      </c>
      <c r="I112" s="283" t="s">
        <v>1345</v>
      </c>
      <c r="J112" s="283">
        <v>120</v>
      </c>
      <c r="K112" s="296"/>
    </row>
    <row r="113" ht="15" customHeight="1">
      <c r="B113" s="305"/>
      <c r="C113" s="283" t="s">
        <v>38</v>
      </c>
      <c r="D113" s="283"/>
      <c r="E113" s="283"/>
      <c r="F113" s="304" t="s">
        <v>1343</v>
      </c>
      <c r="G113" s="283"/>
      <c r="H113" s="283" t="s">
        <v>1386</v>
      </c>
      <c r="I113" s="283" t="s">
        <v>1377</v>
      </c>
      <c r="J113" s="283"/>
      <c r="K113" s="296"/>
    </row>
    <row r="114" ht="15" customHeight="1">
      <c r="B114" s="305"/>
      <c r="C114" s="283" t="s">
        <v>48</v>
      </c>
      <c r="D114" s="283"/>
      <c r="E114" s="283"/>
      <c r="F114" s="304" t="s">
        <v>1343</v>
      </c>
      <c r="G114" s="283"/>
      <c r="H114" s="283" t="s">
        <v>1387</v>
      </c>
      <c r="I114" s="283" t="s">
        <v>1377</v>
      </c>
      <c r="J114" s="283"/>
      <c r="K114" s="296"/>
    </row>
    <row r="115" ht="15" customHeight="1">
      <c r="B115" s="305"/>
      <c r="C115" s="283" t="s">
        <v>57</v>
      </c>
      <c r="D115" s="283"/>
      <c r="E115" s="283"/>
      <c r="F115" s="304" t="s">
        <v>1343</v>
      </c>
      <c r="G115" s="283"/>
      <c r="H115" s="283" t="s">
        <v>1388</v>
      </c>
      <c r="I115" s="283" t="s">
        <v>1389</v>
      </c>
      <c r="J115" s="283"/>
      <c r="K115" s="296"/>
    </row>
    <row r="116" ht="15" customHeight="1">
      <c r="B116" s="308"/>
      <c r="C116" s="314"/>
      <c r="D116" s="314"/>
      <c r="E116" s="314"/>
      <c r="F116" s="314"/>
      <c r="G116" s="314"/>
      <c r="H116" s="314"/>
      <c r="I116" s="314"/>
      <c r="J116" s="314"/>
      <c r="K116" s="310"/>
    </row>
    <row r="117" ht="18.75" customHeight="1">
      <c r="B117" s="315"/>
      <c r="C117" s="279"/>
      <c r="D117" s="279"/>
      <c r="E117" s="279"/>
      <c r="F117" s="316"/>
      <c r="G117" s="279"/>
      <c r="H117" s="279"/>
      <c r="I117" s="279"/>
      <c r="J117" s="279"/>
      <c r="K117" s="315"/>
    </row>
    <row r="118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ht="7.5" customHeight="1">
      <c r="B119" s="317"/>
      <c r="C119" s="318"/>
      <c r="D119" s="318"/>
      <c r="E119" s="318"/>
      <c r="F119" s="318"/>
      <c r="G119" s="318"/>
      <c r="H119" s="318"/>
      <c r="I119" s="318"/>
      <c r="J119" s="318"/>
      <c r="K119" s="319"/>
    </row>
    <row r="120" ht="45" customHeight="1">
      <c r="B120" s="320"/>
      <c r="C120" s="273" t="s">
        <v>1390</v>
      </c>
      <c r="D120" s="273"/>
      <c r="E120" s="273"/>
      <c r="F120" s="273"/>
      <c r="G120" s="273"/>
      <c r="H120" s="273"/>
      <c r="I120" s="273"/>
      <c r="J120" s="273"/>
      <c r="K120" s="321"/>
    </row>
    <row r="121" ht="17.25" customHeight="1">
      <c r="B121" s="322"/>
      <c r="C121" s="297" t="s">
        <v>1337</v>
      </c>
      <c r="D121" s="297"/>
      <c r="E121" s="297"/>
      <c r="F121" s="297" t="s">
        <v>1338</v>
      </c>
      <c r="G121" s="298"/>
      <c r="H121" s="297" t="s">
        <v>117</v>
      </c>
      <c r="I121" s="297" t="s">
        <v>57</v>
      </c>
      <c r="J121" s="297" t="s">
        <v>1339</v>
      </c>
      <c r="K121" s="323"/>
    </row>
    <row r="122" ht="17.25" customHeight="1">
      <c r="B122" s="322"/>
      <c r="C122" s="299" t="s">
        <v>1340</v>
      </c>
      <c r="D122" s="299"/>
      <c r="E122" s="299"/>
      <c r="F122" s="300" t="s">
        <v>1341</v>
      </c>
      <c r="G122" s="301"/>
      <c r="H122" s="299"/>
      <c r="I122" s="299"/>
      <c r="J122" s="299" t="s">
        <v>1342</v>
      </c>
      <c r="K122" s="323"/>
    </row>
    <row r="123" ht="5.25" customHeight="1">
      <c r="B123" s="324"/>
      <c r="C123" s="302"/>
      <c r="D123" s="302"/>
      <c r="E123" s="302"/>
      <c r="F123" s="302"/>
      <c r="G123" s="283"/>
      <c r="H123" s="302"/>
      <c r="I123" s="302"/>
      <c r="J123" s="302"/>
      <c r="K123" s="325"/>
    </row>
    <row r="124" ht="15" customHeight="1">
      <c r="B124" s="324"/>
      <c r="C124" s="283" t="s">
        <v>1346</v>
      </c>
      <c r="D124" s="302"/>
      <c r="E124" s="302"/>
      <c r="F124" s="304" t="s">
        <v>1343</v>
      </c>
      <c r="G124" s="283"/>
      <c r="H124" s="283" t="s">
        <v>1382</v>
      </c>
      <c r="I124" s="283" t="s">
        <v>1345</v>
      </c>
      <c r="J124" s="283">
        <v>120</v>
      </c>
      <c r="K124" s="326"/>
    </row>
    <row r="125" ht="15" customHeight="1">
      <c r="B125" s="324"/>
      <c r="C125" s="283" t="s">
        <v>1391</v>
      </c>
      <c r="D125" s="283"/>
      <c r="E125" s="283"/>
      <c r="F125" s="304" t="s">
        <v>1343</v>
      </c>
      <c r="G125" s="283"/>
      <c r="H125" s="283" t="s">
        <v>1392</v>
      </c>
      <c r="I125" s="283" t="s">
        <v>1345</v>
      </c>
      <c r="J125" s="283" t="s">
        <v>1393</v>
      </c>
      <c r="K125" s="326"/>
    </row>
    <row r="126" ht="15" customHeight="1">
      <c r="B126" s="324"/>
      <c r="C126" s="283" t="s">
        <v>1292</v>
      </c>
      <c r="D126" s="283"/>
      <c r="E126" s="283"/>
      <c r="F126" s="304" t="s">
        <v>1343</v>
      </c>
      <c r="G126" s="283"/>
      <c r="H126" s="283" t="s">
        <v>1394</v>
      </c>
      <c r="I126" s="283" t="s">
        <v>1345</v>
      </c>
      <c r="J126" s="283" t="s">
        <v>1393</v>
      </c>
      <c r="K126" s="326"/>
    </row>
    <row r="127" ht="15" customHeight="1">
      <c r="B127" s="324"/>
      <c r="C127" s="283" t="s">
        <v>1354</v>
      </c>
      <c r="D127" s="283"/>
      <c r="E127" s="283"/>
      <c r="F127" s="304" t="s">
        <v>1349</v>
      </c>
      <c r="G127" s="283"/>
      <c r="H127" s="283" t="s">
        <v>1355</v>
      </c>
      <c r="I127" s="283" t="s">
        <v>1345</v>
      </c>
      <c r="J127" s="283">
        <v>15</v>
      </c>
      <c r="K127" s="326"/>
    </row>
    <row r="128" ht="15" customHeight="1">
      <c r="B128" s="324"/>
      <c r="C128" s="306" t="s">
        <v>1356</v>
      </c>
      <c r="D128" s="306"/>
      <c r="E128" s="306"/>
      <c r="F128" s="307" t="s">
        <v>1349</v>
      </c>
      <c r="G128" s="306"/>
      <c r="H128" s="306" t="s">
        <v>1357</v>
      </c>
      <c r="I128" s="306" t="s">
        <v>1345</v>
      </c>
      <c r="J128" s="306">
        <v>15</v>
      </c>
      <c r="K128" s="326"/>
    </row>
    <row r="129" ht="15" customHeight="1">
      <c r="B129" s="324"/>
      <c r="C129" s="306" t="s">
        <v>1358</v>
      </c>
      <c r="D129" s="306"/>
      <c r="E129" s="306"/>
      <c r="F129" s="307" t="s">
        <v>1349</v>
      </c>
      <c r="G129" s="306"/>
      <c r="H129" s="306" t="s">
        <v>1359</v>
      </c>
      <c r="I129" s="306" t="s">
        <v>1345</v>
      </c>
      <c r="J129" s="306">
        <v>20</v>
      </c>
      <c r="K129" s="326"/>
    </row>
    <row r="130" ht="15" customHeight="1">
      <c r="B130" s="324"/>
      <c r="C130" s="306" t="s">
        <v>1360</v>
      </c>
      <c r="D130" s="306"/>
      <c r="E130" s="306"/>
      <c r="F130" s="307" t="s">
        <v>1349</v>
      </c>
      <c r="G130" s="306"/>
      <c r="H130" s="306" t="s">
        <v>1361</v>
      </c>
      <c r="I130" s="306" t="s">
        <v>1345</v>
      </c>
      <c r="J130" s="306">
        <v>20</v>
      </c>
      <c r="K130" s="326"/>
    </row>
    <row r="131" ht="15" customHeight="1">
      <c r="B131" s="324"/>
      <c r="C131" s="283" t="s">
        <v>1348</v>
      </c>
      <c r="D131" s="283"/>
      <c r="E131" s="283"/>
      <c r="F131" s="304" t="s">
        <v>1349</v>
      </c>
      <c r="G131" s="283"/>
      <c r="H131" s="283" t="s">
        <v>1382</v>
      </c>
      <c r="I131" s="283" t="s">
        <v>1345</v>
      </c>
      <c r="J131" s="283">
        <v>50</v>
      </c>
      <c r="K131" s="326"/>
    </row>
    <row r="132" ht="15" customHeight="1">
      <c r="B132" s="324"/>
      <c r="C132" s="283" t="s">
        <v>1362</v>
      </c>
      <c r="D132" s="283"/>
      <c r="E132" s="283"/>
      <c r="F132" s="304" t="s">
        <v>1349</v>
      </c>
      <c r="G132" s="283"/>
      <c r="H132" s="283" t="s">
        <v>1382</v>
      </c>
      <c r="I132" s="283" t="s">
        <v>1345</v>
      </c>
      <c r="J132" s="283">
        <v>50</v>
      </c>
      <c r="K132" s="326"/>
    </row>
    <row r="133" ht="15" customHeight="1">
      <c r="B133" s="324"/>
      <c r="C133" s="283" t="s">
        <v>1368</v>
      </c>
      <c r="D133" s="283"/>
      <c r="E133" s="283"/>
      <c r="F133" s="304" t="s">
        <v>1349</v>
      </c>
      <c r="G133" s="283"/>
      <c r="H133" s="283" t="s">
        <v>1382</v>
      </c>
      <c r="I133" s="283" t="s">
        <v>1345</v>
      </c>
      <c r="J133" s="283">
        <v>50</v>
      </c>
      <c r="K133" s="326"/>
    </row>
    <row r="134" ht="15" customHeight="1">
      <c r="B134" s="324"/>
      <c r="C134" s="283" t="s">
        <v>1370</v>
      </c>
      <c r="D134" s="283"/>
      <c r="E134" s="283"/>
      <c r="F134" s="304" t="s">
        <v>1349</v>
      </c>
      <c r="G134" s="283"/>
      <c r="H134" s="283" t="s">
        <v>1382</v>
      </c>
      <c r="I134" s="283" t="s">
        <v>1345</v>
      </c>
      <c r="J134" s="283">
        <v>50</v>
      </c>
      <c r="K134" s="326"/>
    </row>
    <row r="135" ht="15" customHeight="1">
      <c r="B135" s="324"/>
      <c r="C135" s="283" t="s">
        <v>122</v>
      </c>
      <c r="D135" s="283"/>
      <c r="E135" s="283"/>
      <c r="F135" s="304" t="s">
        <v>1349</v>
      </c>
      <c r="G135" s="283"/>
      <c r="H135" s="283" t="s">
        <v>1395</v>
      </c>
      <c r="I135" s="283" t="s">
        <v>1345</v>
      </c>
      <c r="J135" s="283">
        <v>255</v>
      </c>
      <c r="K135" s="326"/>
    </row>
    <row r="136" ht="15" customHeight="1">
      <c r="B136" s="324"/>
      <c r="C136" s="283" t="s">
        <v>1372</v>
      </c>
      <c r="D136" s="283"/>
      <c r="E136" s="283"/>
      <c r="F136" s="304" t="s">
        <v>1343</v>
      </c>
      <c r="G136" s="283"/>
      <c r="H136" s="283" t="s">
        <v>1396</v>
      </c>
      <c r="I136" s="283" t="s">
        <v>1374</v>
      </c>
      <c r="J136" s="283"/>
      <c r="K136" s="326"/>
    </row>
    <row r="137" ht="15" customHeight="1">
      <c r="B137" s="324"/>
      <c r="C137" s="283" t="s">
        <v>1375</v>
      </c>
      <c r="D137" s="283"/>
      <c r="E137" s="283"/>
      <c r="F137" s="304" t="s">
        <v>1343</v>
      </c>
      <c r="G137" s="283"/>
      <c r="H137" s="283" t="s">
        <v>1397</v>
      </c>
      <c r="I137" s="283" t="s">
        <v>1377</v>
      </c>
      <c r="J137" s="283"/>
      <c r="K137" s="326"/>
    </row>
    <row r="138" ht="15" customHeight="1">
      <c r="B138" s="324"/>
      <c r="C138" s="283" t="s">
        <v>1378</v>
      </c>
      <c r="D138" s="283"/>
      <c r="E138" s="283"/>
      <c r="F138" s="304" t="s">
        <v>1343</v>
      </c>
      <c r="G138" s="283"/>
      <c r="H138" s="283" t="s">
        <v>1378</v>
      </c>
      <c r="I138" s="283" t="s">
        <v>1377</v>
      </c>
      <c r="J138" s="283"/>
      <c r="K138" s="326"/>
    </row>
    <row r="139" ht="15" customHeight="1">
      <c r="B139" s="324"/>
      <c r="C139" s="283" t="s">
        <v>38</v>
      </c>
      <c r="D139" s="283"/>
      <c r="E139" s="283"/>
      <c r="F139" s="304" t="s">
        <v>1343</v>
      </c>
      <c r="G139" s="283"/>
      <c r="H139" s="283" t="s">
        <v>1398</v>
      </c>
      <c r="I139" s="283" t="s">
        <v>1377</v>
      </c>
      <c r="J139" s="283"/>
      <c r="K139" s="326"/>
    </row>
    <row r="140" ht="15" customHeight="1">
      <c r="B140" s="324"/>
      <c r="C140" s="283" t="s">
        <v>1399</v>
      </c>
      <c r="D140" s="283"/>
      <c r="E140" s="283"/>
      <c r="F140" s="304" t="s">
        <v>1343</v>
      </c>
      <c r="G140" s="283"/>
      <c r="H140" s="283" t="s">
        <v>1400</v>
      </c>
      <c r="I140" s="283" t="s">
        <v>1377</v>
      </c>
      <c r="J140" s="283"/>
      <c r="K140" s="326"/>
    </row>
    <row r="141" ht="15" customHeight="1">
      <c r="B141" s="327"/>
      <c r="C141" s="328"/>
      <c r="D141" s="328"/>
      <c r="E141" s="328"/>
      <c r="F141" s="328"/>
      <c r="G141" s="328"/>
      <c r="H141" s="328"/>
      <c r="I141" s="328"/>
      <c r="J141" s="328"/>
      <c r="K141" s="329"/>
    </row>
    <row r="142" ht="18.75" customHeight="1">
      <c r="B142" s="279"/>
      <c r="C142" s="279"/>
      <c r="D142" s="279"/>
      <c r="E142" s="279"/>
      <c r="F142" s="316"/>
      <c r="G142" s="279"/>
      <c r="H142" s="279"/>
      <c r="I142" s="279"/>
      <c r="J142" s="279"/>
      <c r="K142" s="279"/>
    </row>
    <row r="143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ht="45" customHeight="1">
      <c r="B145" s="294"/>
      <c r="C145" s="295" t="s">
        <v>1401</v>
      </c>
      <c r="D145" s="295"/>
      <c r="E145" s="295"/>
      <c r="F145" s="295"/>
      <c r="G145" s="295"/>
      <c r="H145" s="295"/>
      <c r="I145" s="295"/>
      <c r="J145" s="295"/>
      <c r="K145" s="296"/>
    </row>
    <row r="146" ht="17.25" customHeight="1">
      <c r="B146" s="294"/>
      <c r="C146" s="297" t="s">
        <v>1337</v>
      </c>
      <c r="D146" s="297"/>
      <c r="E146" s="297"/>
      <c r="F146" s="297" t="s">
        <v>1338</v>
      </c>
      <c r="G146" s="298"/>
      <c r="H146" s="297" t="s">
        <v>117</v>
      </c>
      <c r="I146" s="297" t="s">
        <v>57</v>
      </c>
      <c r="J146" s="297" t="s">
        <v>1339</v>
      </c>
      <c r="K146" s="296"/>
    </row>
    <row r="147" ht="17.25" customHeight="1">
      <c r="B147" s="294"/>
      <c r="C147" s="299" t="s">
        <v>1340</v>
      </c>
      <c r="D147" s="299"/>
      <c r="E147" s="299"/>
      <c r="F147" s="300" t="s">
        <v>1341</v>
      </c>
      <c r="G147" s="301"/>
      <c r="H147" s="299"/>
      <c r="I147" s="299"/>
      <c r="J147" s="299" t="s">
        <v>1342</v>
      </c>
      <c r="K147" s="296"/>
    </row>
    <row r="148" ht="5.25" customHeight="1">
      <c r="B148" s="305"/>
      <c r="C148" s="302"/>
      <c r="D148" s="302"/>
      <c r="E148" s="302"/>
      <c r="F148" s="302"/>
      <c r="G148" s="303"/>
      <c r="H148" s="302"/>
      <c r="I148" s="302"/>
      <c r="J148" s="302"/>
      <c r="K148" s="326"/>
    </row>
    <row r="149" ht="15" customHeight="1">
      <c r="B149" s="305"/>
      <c r="C149" s="330" t="s">
        <v>1346</v>
      </c>
      <c r="D149" s="283"/>
      <c r="E149" s="283"/>
      <c r="F149" s="331" t="s">
        <v>1343</v>
      </c>
      <c r="G149" s="283"/>
      <c r="H149" s="330" t="s">
        <v>1382</v>
      </c>
      <c r="I149" s="330" t="s">
        <v>1345</v>
      </c>
      <c r="J149" s="330">
        <v>120</v>
      </c>
      <c r="K149" s="326"/>
    </row>
    <row r="150" ht="15" customHeight="1">
      <c r="B150" s="305"/>
      <c r="C150" s="330" t="s">
        <v>1391</v>
      </c>
      <c r="D150" s="283"/>
      <c r="E150" s="283"/>
      <c r="F150" s="331" t="s">
        <v>1343</v>
      </c>
      <c r="G150" s="283"/>
      <c r="H150" s="330" t="s">
        <v>1402</v>
      </c>
      <c r="I150" s="330" t="s">
        <v>1345</v>
      </c>
      <c r="J150" s="330" t="s">
        <v>1393</v>
      </c>
      <c r="K150" s="326"/>
    </row>
    <row r="151" ht="15" customHeight="1">
      <c r="B151" s="305"/>
      <c r="C151" s="330" t="s">
        <v>1292</v>
      </c>
      <c r="D151" s="283"/>
      <c r="E151" s="283"/>
      <c r="F151" s="331" t="s">
        <v>1343</v>
      </c>
      <c r="G151" s="283"/>
      <c r="H151" s="330" t="s">
        <v>1403</v>
      </c>
      <c r="I151" s="330" t="s">
        <v>1345</v>
      </c>
      <c r="J151" s="330" t="s">
        <v>1393</v>
      </c>
      <c r="K151" s="326"/>
    </row>
    <row r="152" ht="15" customHeight="1">
      <c r="B152" s="305"/>
      <c r="C152" s="330" t="s">
        <v>1348</v>
      </c>
      <c r="D152" s="283"/>
      <c r="E152" s="283"/>
      <c r="F152" s="331" t="s">
        <v>1349</v>
      </c>
      <c r="G152" s="283"/>
      <c r="H152" s="330" t="s">
        <v>1382</v>
      </c>
      <c r="I152" s="330" t="s">
        <v>1345</v>
      </c>
      <c r="J152" s="330">
        <v>50</v>
      </c>
      <c r="K152" s="326"/>
    </row>
    <row r="153" ht="15" customHeight="1">
      <c r="B153" s="305"/>
      <c r="C153" s="330" t="s">
        <v>1351</v>
      </c>
      <c r="D153" s="283"/>
      <c r="E153" s="283"/>
      <c r="F153" s="331" t="s">
        <v>1343</v>
      </c>
      <c r="G153" s="283"/>
      <c r="H153" s="330" t="s">
        <v>1382</v>
      </c>
      <c r="I153" s="330" t="s">
        <v>1353</v>
      </c>
      <c r="J153" s="330"/>
      <c r="K153" s="326"/>
    </row>
    <row r="154" ht="15" customHeight="1">
      <c r="B154" s="305"/>
      <c r="C154" s="330" t="s">
        <v>1362</v>
      </c>
      <c r="D154" s="283"/>
      <c r="E154" s="283"/>
      <c r="F154" s="331" t="s">
        <v>1349</v>
      </c>
      <c r="G154" s="283"/>
      <c r="H154" s="330" t="s">
        <v>1382</v>
      </c>
      <c r="I154" s="330" t="s">
        <v>1345</v>
      </c>
      <c r="J154" s="330">
        <v>50</v>
      </c>
      <c r="K154" s="326"/>
    </row>
    <row r="155" ht="15" customHeight="1">
      <c r="B155" s="305"/>
      <c r="C155" s="330" t="s">
        <v>1370</v>
      </c>
      <c r="D155" s="283"/>
      <c r="E155" s="283"/>
      <c r="F155" s="331" t="s">
        <v>1349</v>
      </c>
      <c r="G155" s="283"/>
      <c r="H155" s="330" t="s">
        <v>1382</v>
      </c>
      <c r="I155" s="330" t="s">
        <v>1345</v>
      </c>
      <c r="J155" s="330">
        <v>50</v>
      </c>
      <c r="K155" s="326"/>
    </row>
    <row r="156" ht="15" customHeight="1">
      <c r="B156" s="305"/>
      <c r="C156" s="330" t="s">
        <v>1368</v>
      </c>
      <c r="D156" s="283"/>
      <c r="E156" s="283"/>
      <c r="F156" s="331" t="s">
        <v>1349</v>
      </c>
      <c r="G156" s="283"/>
      <c r="H156" s="330" t="s">
        <v>1382</v>
      </c>
      <c r="I156" s="330" t="s">
        <v>1345</v>
      </c>
      <c r="J156" s="330">
        <v>50</v>
      </c>
      <c r="K156" s="326"/>
    </row>
    <row r="157" ht="15" customHeight="1">
      <c r="B157" s="305"/>
      <c r="C157" s="330" t="s">
        <v>108</v>
      </c>
      <c r="D157" s="283"/>
      <c r="E157" s="283"/>
      <c r="F157" s="331" t="s">
        <v>1343</v>
      </c>
      <c r="G157" s="283"/>
      <c r="H157" s="330" t="s">
        <v>1404</v>
      </c>
      <c r="I157" s="330" t="s">
        <v>1345</v>
      </c>
      <c r="J157" s="330" t="s">
        <v>1405</v>
      </c>
      <c r="K157" s="326"/>
    </row>
    <row r="158" ht="15" customHeight="1">
      <c r="B158" s="305"/>
      <c r="C158" s="330" t="s">
        <v>1406</v>
      </c>
      <c r="D158" s="283"/>
      <c r="E158" s="283"/>
      <c r="F158" s="331" t="s">
        <v>1343</v>
      </c>
      <c r="G158" s="283"/>
      <c r="H158" s="330" t="s">
        <v>1407</v>
      </c>
      <c r="I158" s="330" t="s">
        <v>1377</v>
      </c>
      <c r="J158" s="330"/>
      <c r="K158" s="326"/>
    </row>
    <row r="159" ht="15" customHeight="1">
      <c r="B159" s="332"/>
      <c r="C159" s="314"/>
      <c r="D159" s="314"/>
      <c r="E159" s="314"/>
      <c r="F159" s="314"/>
      <c r="G159" s="314"/>
      <c r="H159" s="314"/>
      <c r="I159" s="314"/>
      <c r="J159" s="314"/>
      <c r="K159" s="333"/>
    </row>
    <row r="160" ht="18.75" customHeight="1">
      <c r="B160" s="279"/>
      <c r="C160" s="283"/>
      <c r="D160" s="283"/>
      <c r="E160" s="283"/>
      <c r="F160" s="304"/>
      <c r="G160" s="283"/>
      <c r="H160" s="283"/>
      <c r="I160" s="283"/>
      <c r="J160" s="283"/>
      <c r="K160" s="279"/>
    </row>
    <row r="16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ht="7.5" customHeight="1">
      <c r="B162" s="269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ht="45" customHeight="1">
      <c r="B163" s="272"/>
      <c r="C163" s="273" t="s">
        <v>1408</v>
      </c>
      <c r="D163" s="273"/>
      <c r="E163" s="273"/>
      <c r="F163" s="273"/>
      <c r="G163" s="273"/>
      <c r="H163" s="273"/>
      <c r="I163" s="273"/>
      <c r="J163" s="273"/>
      <c r="K163" s="274"/>
    </row>
    <row r="164" ht="17.25" customHeight="1">
      <c r="B164" s="272"/>
      <c r="C164" s="297" t="s">
        <v>1337</v>
      </c>
      <c r="D164" s="297"/>
      <c r="E164" s="297"/>
      <c r="F164" s="297" t="s">
        <v>1338</v>
      </c>
      <c r="G164" s="334"/>
      <c r="H164" s="335" t="s">
        <v>117</v>
      </c>
      <c r="I164" s="335" t="s">
        <v>57</v>
      </c>
      <c r="J164" s="297" t="s">
        <v>1339</v>
      </c>
      <c r="K164" s="274"/>
    </row>
    <row r="165" ht="17.25" customHeight="1">
      <c r="B165" s="275"/>
      <c r="C165" s="299" t="s">
        <v>1340</v>
      </c>
      <c r="D165" s="299"/>
      <c r="E165" s="299"/>
      <c r="F165" s="300" t="s">
        <v>1341</v>
      </c>
      <c r="G165" s="336"/>
      <c r="H165" s="337"/>
      <c r="I165" s="337"/>
      <c r="J165" s="299" t="s">
        <v>1342</v>
      </c>
      <c r="K165" s="277"/>
    </row>
    <row r="166" ht="5.25" customHeight="1">
      <c r="B166" s="305"/>
      <c r="C166" s="302"/>
      <c r="D166" s="302"/>
      <c r="E166" s="302"/>
      <c r="F166" s="302"/>
      <c r="G166" s="303"/>
      <c r="H166" s="302"/>
      <c r="I166" s="302"/>
      <c r="J166" s="302"/>
      <c r="K166" s="326"/>
    </row>
    <row r="167" ht="15" customHeight="1">
      <c r="B167" s="305"/>
      <c r="C167" s="283" t="s">
        <v>1346</v>
      </c>
      <c r="D167" s="283"/>
      <c r="E167" s="283"/>
      <c r="F167" s="304" t="s">
        <v>1343</v>
      </c>
      <c r="G167" s="283"/>
      <c r="H167" s="283" t="s">
        <v>1382</v>
      </c>
      <c r="I167" s="283" t="s">
        <v>1345</v>
      </c>
      <c r="J167" s="283">
        <v>120</v>
      </c>
      <c r="K167" s="326"/>
    </row>
    <row r="168" ht="15" customHeight="1">
      <c r="B168" s="305"/>
      <c r="C168" s="283" t="s">
        <v>1391</v>
      </c>
      <c r="D168" s="283"/>
      <c r="E168" s="283"/>
      <c r="F168" s="304" t="s">
        <v>1343</v>
      </c>
      <c r="G168" s="283"/>
      <c r="H168" s="283" t="s">
        <v>1392</v>
      </c>
      <c r="I168" s="283" t="s">
        <v>1345</v>
      </c>
      <c r="J168" s="283" t="s">
        <v>1393</v>
      </c>
      <c r="K168" s="326"/>
    </row>
    <row r="169" ht="15" customHeight="1">
      <c r="B169" s="305"/>
      <c r="C169" s="283" t="s">
        <v>1292</v>
      </c>
      <c r="D169" s="283"/>
      <c r="E169" s="283"/>
      <c r="F169" s="304" t="s">
        <v>1343</v>
      </c>
      <c r="G169" s="283"/>
      <c r="H169" s="283" t="s">
        <v>1409</v>
      </c>
      <c r="I169" s="283" t="s">
        <v>1345</v>
      </c>
      <c r="J169" s="283" t="s">
        <v>1393</v>
      </c>
      <c r="K169" s="326"/>
    </row>
    <row r="170" ht="15" customHeight="1">
      <c r="B170" s="305"/>
      <c r="C170" s="283" t="s">
        <v>1348</v>
      </c>
      <c r="D170" s="283"/>
      <c r="E170" s="283"/>
      <c r="F170" s="304" t="s">
        <v>1349</v>
      </c>
      <c r="G170" s="283"/>
      <c r="H170" s="283" t="s">
        <v>1409</v>
      </c>
      <c r="I170" s="283" t="s">
        <v>1345</v>
      </c>
      <c r="J170" s="283">
        <v>50</v>
      </c>
      <c r="K170" s="326"/>
    </row>
    <row r="171" ht="15" customHeight="1">
      <c r="B171" s="305"/>
      <c r="C171" s="283" t="s">
        <v>1351</v>
      </c>
      <c r="D171" s="283"/>
      <c r="E171" s="283"/>
      <c r="F171" s="304" t="s">
        <v>1343</v>
      </c>
      <c r="G171" s="283"/>
      <c r="H171" s="283" t="s">
        <v>1409</v>
      </c>
      <c r="I171" s="283" t="s">
        <v>1353</v>
      </c>
      <c r="J171" s="283"/>
      <c r="K171" s="326"/>
    </row>
    <row r="172" ht="15" customHeight="1">
      <c r="B172" s="305"/>
      <c r="C172" s="283" t="s">
        <v>1362</v>
      </c>
      <c r="D172" s="283"/>
      <c r="E172" s="283"/>
      <c r="F172" s="304" t="s">
        <v>1349</v>
      </c>
      <c r="G172" s="283"/>
      <c r="H172" s="283" t="s">
        <v>1409</v>
      </c>
      <c r="I172" s="283" t="s">
        <v>1345</v>
      </c>
      <c r="J172" s="283">
        <v>50</v>
      </c>
      <c r="K172" s="326"/>
    </row>
    <row r="173" ht="15" customHeight="1">
      <c r="B173" s="305"/>
      <c r="C173" s="283" t="s">
        <v>1370</v>
      </c>
      <c r="D173" s="283"/>
      <c r="E173" s="283"/>
      <c r="F173" s="304" t="s">
        <v>1349</v>
      </c>
      <c r="G173" s="283"/>
      <c r="H173" s="283" t="s">
        <v>1409</v>
      </c>
      <c r="I173" s="283" t="s">
        <v>1345</v>
      </c>
      <c r="J173" s="283">
        <v>50</v>
      </c>
      <c r="K173" s="326"/>
    </row>
    <row r="174" ht="15" customHeight="1">
      <c r="B174" s="305"/>
      <c r="C174" s="283" t="s">
        <v>1368</v>
      </c>
      <c r="D174" s="283"/>
      <c r="E174" s="283"/>
      <c r="F174" s="304" t="s">
        <v>1349</v>
      </c>
      <c r="G174" s="283"/>
      <c r="H174" s="283" t="s">
        <v>1409</v>
      </c>
      <c r="I174" s="283" t="s">
        <v>1345</v>
      </c>
      <c r="J174" s="283">
        <v>50</v>
      </c>
      <c r="K174" s="326"/>
    </row>
    <row r="175" ht="15" customHeight="1">
      <c r="B175" s="305"/>
      <c r="C175" s="283" t="s">
        <v>116</v>
      </c>
      <c r="D175" s="283"/>
      <c r="E175" s="283"/>
      <c r="F175" s="304" t="s">
        <v>1343</v>
      </c>
      <c r="G175" s="283"/>
      <c r="H175" s="283" t="s">
        <v>1410</v>
      </c>
      <c r="I175" s="283" t="s">
        <v>1411</v>
      </c>
      <c r="J175" s="283"/>
      <c r="K175" s="326"/>
    </row>
    <row r="176" ht="15" customHeight="1">
      <c r="B176" s="305"/>
      <c r="C176" s="283" t="s">
        <v>57</v>
      </c>
      <c r="D176" s="283"/>
      <c r="E176" s="283"/>
      <c r="F176" s="304" t="s">
        <v>1343</v>
      </c>
      <c r="G176" s="283"/>
      <c r="H176" s="283" t="s">
        <v>1412</v>
      </c>
      <c r="I176" s="283" t="s">
        <v>1413</v>
      </c>
      <c r="J176" s="283">
        <v>1</v>
      </c>
      <c r="K176" s="326"/>
    </row>
    <row r="177" ht="15" customHeight="1">
      <c r="B177" s="305"/>
      <c r="C177" s="283" t="s">
        <v>53</v>
      </c>
      <c r="D177" s="283"/>
      <c r="E177" s="283"/>
      <c r="F177" s="304" t="s">
        <v>1343</v>
      </c>
      <c r="G177" s="283"/>
      <c r="H177" s="283" t="s">
        <v>1414</v>
      </c>
      <c r="I177" s="283" t="s">
        <v>1345</v>
      </c>
      <c r="J177" s="283">
        <v>20</v>
      </c>
      <c r="K177" s="326"/>
    </row>
    <row r="178" ht="15" customHeight="1">
      <c r="B178" s="305"/>
      <c r="C178" s="283" t="s">
        <v>117</v>
      </c>
      <c r="D178" s="283"/>
      <c r="E178" s="283"/>
      <c r="F178" s="304" t="s">
        <v>1343</v>
      </c>
      <c r="G178" s="283"/>
      <c r="H178" s="283" t="s">
        <v>1415</v>
      </c>
      <c r="I178" s="283" t="s">
        <v>1345</v>
      </c>
      <c r="J178" s="283">
        <v>255</v>
      </c>
      <c r="K178" s="326"/>
    </row>
    <row r="179" ht="15" customHeight="1">
      <c r="B179" s="305"/>
      <c r="C179" s="283" t="s">
        <v>118</v>
      </c>
      <c r="D179" s="283"/>
      <c r="E179" s="283"/>
      <c r="F179" s="304" t="s">
        <v>1343</v>
      </c>
      <c r="G179" s="283"/>
      <c r="H179" s="283" t="s">
        <v>1308</v>
      </c>
      <c r="I179" s="283" t="s">
        <v>1345</v>
      </c>
      <c r="J179" s="283">
        <v>10</v>
      </c>
      <c r="K179" s="326"/>
    </row>
    <row r="180" ht="15" customHeight="1">
      <c r="B180" s="305"/>
      <c r="C180" s="283" t="s">
        <v>119</v>
      </c>
      <c r="D180" s="283"/>
      <c r="E180" s="283"/>
      <c r="F180" s="304" t="s">
        <v>1343</v>
      </c>
      <c r="G180" s="283"/>
      <c r="H180" s="283" t="s">
        <v>1416</v>
      </c>
      <c r="I180" s="283" t="s">
        <v>1377</v>
      </c>
      <c r="J180" s="283"/>
      <c r="K180" s="326"/>
    </row>
    <row r="181" ht="15" customHeight="1">
      <c r="B181" s="305"/>
      <c r="C181" s="283" t="s">
        <v>1417</v>
      </c>
      <c r="D181" s="283"/>
      <c r="E181" s="283"/>
      <c r="F181" s="304" t="s">
        <v>1343</v>
      </c>
      <c r="G181" s="283"/>
      <c r="H181" s="283" t="s">
        <v>1418</v>
      </c>
      <c r="I181" s="283" t="s">
        <v>1377</v>
      </c>
      <c r="J181" s="283"/>
      <c r="K181" s="326"/>
    </row>
    <row r="182" ht="15" customHeight="1">
      <c r="B182" s="305"/>
      <c r="C182" s="283" t="s">
        <v>1406</v>
      </c>
      <c r="D182" s="283"/>
      <c r="E182" s="283"/>
      <c r="F182" s="304" t="s">
        <v>1343</v>
      </c>
      <c r="G182" s="283"/>
      <c r="H182" s="283" t="s">
        <v>1419</v>
      </c>
      <c r="I182" s="283" t="s">
        <v>1377</v>
      </c>
      <c r="J182" s="283"/>
      <c r="K182" s="326"/>
    </row>
    <row r="183" ht="15" customHeight="1">
      <c r="B183" s="305"/>
      <c r="C183" s="283" t="s">
        <v>121</v>
      </c>
      <c r="D183" s="283"/>
      <c r="E183" s="283"/>
      <c r="F183" s="304" t="s">
        <v>1349</v>
      </c>
      <c r="G183" s="283"/>
      <c r="H183" s="283" t="s">
        <v>1420</v>
      </c>
      <c r="I183" s="283" t="s">
        <v>1345</v>
      </c>
      <c r="J183" s="283">
        <v>50</v>
      </c>
      <c r="K183" s="326"/>
    </row>
    <row r="184" ht="15" customHeight="1">
      <c r="B184" s="305"/>
      <c r="C184" s="283" t="s">
        <v>1421</v>
      </c>
      <c r="D184" s="283"/>
      <c r="E184" s="283"/>
      <c r="F184" s="304" t="s">
        <v>1349</v>
      </c>
      <c r="G184" s="283"/>
      <c r="H184" s="283" t="s">
        <v>1422</v>
      </c>
      <c r="I184" s="283" t="s">
        <v>1423</v>
      </c>
      <c r="J184" s="283"/>
      <c r="K184" s="326"/>
    </row>
    <row r="185" ht="15" customHeight="1">
      <c r="B185" s="305"/>
      <c r="C185" s="283" t="s">
        <v>1424</v>
      </c>
      <c r="D185" s="283"/>
      <c r="E185" s="283"/>
      <c r="F185" s="304" t="s">
        <v>1349</v>
      </c>
      <c r="G185" s="283"/>
      <c r="H185" s="283" t="s">
        <v>1425</v>
      </c>
      <c r="I185" s="283" t="s">
        <v>1423</v>
      </c>
      <c r="J185" s="283"/>
      <c r="K185" s="326"/>
    </row>
    <row r="186" ht="15" customHeight="1">
      <c r="B186" s="305"/>
      <c r="C186" s="283" t="s">
        <v>1426</v>
      </c>
      <c r="D186" s="283"/>
      <c r="E186" s="283"/>
      <c r="F186" s="304" t="s">
        <v>1349</v>
      </c>
      <c r="G186" s="283"/>
      <c r="H186" s="283" t="s">
        <v>1427</v>
      </c>
      <c r="I186" s="283" t="s">
        <v>1423</v>
      </c>
      <c r="J186" s="283"/>
      <c r="K186" s="326"/>
    </row>
    <row r="187" ht="15" customHeight="1">
      <c r="B187" s="305"/>
      <c r="C187" s="338" t="s">
        <v>1428</v>
      </c>
      <c r="D187" s="283"/>
      <c r="E187" s="283"/>
      <c r="F187" s="304" t="s">
        <v>1349</v>
      </c>
      <c r="G187" s="283"/>
      <c r="H187" s="283" t="s">
        <v>1429</v>
      </c>
      <c r="I187" s="283" t="s">
        <v>1430</v>
      </c>
      <c r="J187" s="339" t="s">
        <v>1431</v>
      </c>
      <c r="K187" s="326"/>
    </row>
    <row r="188" ht="15" customHeight="1">
      <c r="B188" s="305"/>
      <c r="C188" s="289" t="s">
        <v>42</v>
      </c>
      <c r="D188" s="283"/>
      <c r="E188" s="283"/>
      <c r="F188" s="304" t="s">
        <v>1343</v>
      </c>
      <c r="G188" s="283"/>
      <c r="H188" s="279" t="s">
        <v>1432</v>
      </c>
      <c r="I188" s="283" t="s">
        <v>1433</v>
      </c>
      <c r="J188" s="283"/>
      <c r="K188" s="326"/>
    </row>
    <row r="189" ht="15" customHeight="1">
      <c r="B189" s="305"/>
      <c r="C189" s="289" t="s">
        <v>1434</v>
      </c>
      <c r="D189" s="283"/>
      <c r="E189" s="283"/>
      <c r="F189" s="304" t="s">
        <v>1343</v>
      </c>
      <c r="G189" s="283"/>
      <c r="H189" s="283" t="s">
        <v>1435</v>
      </c>
      <c r="I189" s="283" t="s">
        <v>1377</v>
      </c>
      <c r="J189" s="283"/>
      <c r="K189" s="326"/>
    </row>
    <row r="190" ht="15" customHeight="1">
      <c r="B190" s="305"/>
      <c r="C190" s="289" t="s">
        <v>1436</v>
      </c>
      <c r="D190" s="283"/>
      <c r="E190" s="283"/>
      <c r="F190" s="304" t="s">
        <v>1343</v>
      </c>
      <c r="G190" s="283"/>
      <c r="H190" s="283" t="s">
        <v>1437</v>
      </c>
      <c r="I190" s="283" t="s">
        <v>1377</v>
      </c>
      <c r="J190" s="283"/>
      <c r="K190" s="326"/>
    </row>
    <row r="191" ht="15" customHeight="1">
      <c r="B191" s="305"/>
      <c r="C191" s="289" t="s">
        <v>1438</v>
      </c>
      <c r="D191" s="283"/>
      <c r="E191" s="283"/>
      <c r="F191" s="304" t="s">
        <v>1349</v>
      </c>
      <c r="G191" s="283"/>
      <c r="H191" s="283" t="s">
        <v>1439</v>
      </c>
      <c r="I191" s="283" t="s">
        <v>1377</v>
      </c>
      <c r="J191" s="283"/>
      <c r="K191" s="326"/>
    </row>
    <row r="192" ht="15" customHeight="1">
      <c r="B192" s="332"/>
      <c r="C192" s="340"/>
      <c r="D192" s="314"/>
      <c r="E192" s="314"/>
      <c r="F192" s="314"/>
      <c r="G192" s="314"/>
      <c r="H192" s="314"/>
      <c r="I192" s="314"/>
      <c r="J192" s="314"/>
      <c r="K192" s="333"/>
    </row>
    <row r="193" ht="18.75" customHeight="1">
      <c r="B193" s="279"/>
      <c r="C193" s="283"/>
      <c r="D193" s="283"/>
      <c r="E193" s="283"/>
      <c r="F193" s="304"/>
      <c r="G193" s="283"/>
      <c r="H193" s="283"/>
      <c r="I193" s="283"/>
      <c r="J193" s="283"/>
      <c r="K193" s="279"/>
    </row>
    <row r="194" ht="18.75" customHeight="1">
      <c r="B194" s="279"/>
      <c r="C194" s="283"/>
      <c r="D194" s="283"/>
      <c r="E194" s="283"/>
      <c r="F194" s="304"/>
      <c r="G194" s="283"/>
      <c r="H194" s="283"/>
      <c r="I194" s="283"/>
      <c r="J194" s="283"/>
      <c r="K194" s="279"/>
    </row>
    <row r="195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ht="13.5">
      <c r="B196" s="269"/>
      <c r="C196" s="270"/>
      <c r="D196" s="270"/>
      <c r="E196" s="270"/>
      <c r="F196" s="270"/>
      <c r="G196" s="270"/>
      <c r="H196" s="270"/>
      <c r="I196" s="270"/>
      <c r="J196" s="270"/>
      <c r="K196" s="271"/>
    </row>
    <row r="197" ht="21">
      <c r="B197" s="272"/>
      <c r="C197" s="273" t="s">
        <v>1440</v>
      </c>
      <c r="D197" s="273"/>
      <c r="E197" s="273"/>
      <c r="F197" s="273"/>
      <c r="G197" s="273"/>
      <c r="H197" s="273"/>
      <c r="I197" s="273"/>
      <c r="J197" s="273"/>
      <c r="K197" s="274"/>
    </row>
    <row r="198" ht="25.5" customHeight="1">
      <c r="B198" s="272"/>
      <c r="C198" s="341" t="s">
        <v>1441</v>
      </c>
      <c r="D198" s="341"/>
      <c r="E198" s="341"/>
      <c r="F198" s="341" t="s">
        <v>1442</v>
      </c>
      <c r="G198" s="342"/>
      <c r="H198" s="341" t="s">
        <v>1443</v>
      </c>
      <c r="I198" s="341"/>
      <c r="J198" s="341"/>
      <c r="K198" s="274"/>
    </row>
    <row r="199" ht="5.25" customHeight="1">
      <c r="B199" s="305"/>
      <c r="C199" s="302"/>
      <c r="D199" s="302"/>
      <c r="E199" s="302"/>
      <c r="F199" s="302"/>
      <c r="G199" s="283"/>
      <c r="H199" s="302"/>
      <c r="I199" s="302"/>
      <c r="J199" s="302"/>
      <c r="K199" s="326"/>
    </row>
    <row r="200" ht="15" customHeight="1">
      <c r="B200" s="305"/>
      <c r="C200" s="283" t="s">
        <v>1433</v>
      </c>
      <c r="D200" s="283"/>
      <c r="E200" s="283"/>
      <c r="F200" s="304" t="s">
        <v>43</v>
      </c>
      <c r="G200" s="283"/>
      <c r="H200" s="283" t="s">
        <v>1444</v>
      </c>
      <c r="I200" s="283"/>
      <c r="J200" s="283"/>
      <c r="K200" s="326"/>
    </row>
    <row r="201" ht="15" customHeight="1">
      <c r="B201" s="305"/>
      <c r="C201" s="311"/>
      <c r="D201" s="283"/>
      <c r="E201" s="283"/>
      <c r="F201" s="304" t="s">
        <v>44</v>
      </c>
      <c r="G201" s="283"/>
      <c r="H201" s="283" t="s">
        <v>1445</v>
      </c>
      <c r="I201" s="283"/>
      <c r="J201" s="283"/>
      <c r="K201" s="326"/>
    </row>
    <row r="202" ht="15" customHeight="1">
      <c r="B202" s="305"/>
      <c r="C202" s="311"/>
      <c r="D202" s="283"/>
      <c r="E202" s="283"/>
      <c r="F202" s="304" t="s">
        <v>47</v>
      </c>
      <c r="G202" s="283"/>
      <c r="H202" s="283" t="s">
        <v>1446</v>
      </c>
      <c r="I202" s="283"/>
      <c r="J202" s="283"/>
      <c r="K202" s="326"/>
    </row>
    <row r="203" ht="15" customHeight="1">
      <c r="B203" s="305"/>
      <c r="C203" s="283"/>
      <c r="D203" s="283"/>
      <c r="E203" s="283"/>
      <c r="F203" s="304" t="s">
        <v>45</v>
      </c>
      <c r="G203" s="283"/>
      <c r="H203" s="283" t="s">
        <v>1447</v>
      </c>
      <c r="I203" s="283"/>
      <c r="J203" s="283"/>
      <c r="K203" s="326"/>
    </row>
    <row r="204" ht="15" customHeight="1">
      <c r="B204" s="305"/>
      <c r="C204" s="283"/>
      <c r="D204" s="283"/>
      <c r="E204" s="283"/>
      <c r="F204" s="304" t="s">
        <v>46</v>
      </c>
      <c r="G204" s="283"/>
      <c r="H204" s="283" t="s">
        <v>1448</v>
      </c>
      <c r="I204" s="283"/>
      <c r="J204" s="283"/>
      <c r="K204" s="326"/>
    </row>
    <row r="205" ht="15" customHeight="1">
      <c r="B205" s="305"/>
      <c r="C205" s="283"/>
      <c r="D205" s="283"/>
      <c r="E205" s="283"/>
      <c r="F205" s="304"/>
      <c r="G205" s="283"/>
      <c r="H205" s="283"/>
      <c r="I205" s="283"/>
      <c r="J205" s="283"/>
      <c r="K205" s="326"/>
    </row>
    <row r="206" ht="15" customHeight="1">
      <c r="B206" s="305"/>
      <c r="C206" s="283" t="s">
        <v>1389</v>
      </c>
      <c r="D206" s="283"/>
      <c r="E206" s="283"/>
      <c r="F206" s="304" t="s">
        <v>85</v>
      </c>
      <c r="G206" s="283"/>
      <c r="H206" s="283" t="s">
        <v>1449</v>
      </c>
      <c r="I206" s="283"/>
      <c r="J206" s="283"/>
      <c r="K206" s="326"/>
    </row>
    <row r="207" ht="15" customHeight="1">
      <c r="B207" s="305"/>
      <c r="C207" s="311"/>
      <c r="D207" s="283"/>
      <c r="E207" s="283"/>
      <c r="F207" s="304" t="s">
        <v>1288</v>
      </c>
      <c r="G207" s="283"/>
      <c r="H207" s="283" t="s">
        <v>1289</v>
      </c>
      <c r="I207" s="283"/>
      <c r="J207" s="283"/>
      <c r="K207" s="326"/>
    </row>
    <row r="208" ht="15" customHeight="1">
      <c r="B208" s="305"/>
      <c r="C208" s="283"/>
      <c r="D208" s="283"/>
      <c r="E208" s="283"/>
      <c r="F208" s="304" t="s">
        <v>1286</v>
      </c>
      <c r="G208" s="283"/>
      <c r="H208" s="283" t="s">
        <v>1450</v>
      </c>
      <c r="I208" s="283"/>
      <c r="J208" s="283"/>
      <c r="K208" s="326"/>
    </row>
    <row r="209" ht="15" customHeight="1">
      <c r="B209" s="343"/>
      <c r="C209" s="311"/>
      <c r="D209" s="311"/>
      <c r="E209" s="311"/>
      <c r="F209" s="304" t="s">
        <v>79</v>
      </c>
      <c r="G209" s="289"/>
      <c r="H209" s="330" t="s">
        <v>78</v>
      </c>
      <c r="I209" s="330"/>
      <c r="J209" s="330"/>
      <c r="K209" s="344"/>
    </row>
    <row r="210" ht="15" customHeight="1">
      <c r="B210" s="343"/>
      <c r="C210" s="311"/>
      <c r="D210" s="311"/>
      <c r="E210" s="311"/>
      <c r="F210" s="304" t="s">
        <v>1290</v>
      </c>
      <c r="G210" s="289"/>
      <c r="H210" s="330" t="s">
        <v>1451</v>
      </c>
      <c r="I210" s="330"/>
      <c r="J210" s="330"/>
      <c r="K210" s="344"/>
    </row>
    <row r="211" ht="15" customHeight="1">
      <c r="B211" s="343"/>
      <c r="C211" s="311"/>
      <c r="D211" s="311"/>
      <c r="E211" s="311"/>
      <c r="F211" s="345"/>
      <c r="G211" s="289"/>
      <c r="H211" s="346"/>
      <c r="I211" s="346"/>
      <c r="J211" s="346"/>
      <c r="K211" s="344"/>
    </row>
    <row r="212" ht="15" customHeight="1">
      <c r="B212" s="343"/>
      <c r="C212" s="283" t="s">
        <v>1413</v>
      </c>
      <c r="D212" s="311"/>
      <c r="E212" s="311"/>
      <c r="F212" s="304">
        <v>1</v>
      </c>
      <c r="G212" s="289"/>
      <c r="H212" s="330" t="s">
        <v>1452</v>
      </c>
      <c r="I212" s="330"/>
      <c r="J212" s="330"/>
      <c r="K212" s="344"/>
    </row>
    <row r="213" ht="15" customHeight="1">
      <c r="B213" s="343"/>
      <c r="C213" s="311"/>
      <c r="D213" s="311"/>
      <c r="E213" s="311"/>
      <c r="F213" s="304">
        <v>2</v>
      </c>
      <c r="G213" s="289"/>
      <c r="H213" s="330" t="s">
        <v>1453</v>
      </c>
      <c r="I213" s="330"/>
      <c r="J213" s="330"/>
      <c r="K213" s="344"/>
    </row>
    <row r="214" ht="15" customHeight="1">
      <c r="B214" s="343"/>
      <c r="C214" s="311"/>
      <c r="D214" s="311"/>
      <c r="E214" s="311"/>
      <c r="F214" s="304">
        <v>3</v>
      </c>
      <c r="G214" s="289"/>
      <c r="H214" s="330" t="s">
        <v>1454</v>
      </c>
      <c r="I214" s="330"/>
      <c r="J214" s="330"/>
      <c r="K214" s="344"/>
    </row>
    <row r="215" ht="15" customHeight="1">
      <c r="B215" s="343"/>
      <c r="C215" s="311"/>
      <c r="D215" s="311"/>
      <c r="E215" s="311"/>
      <c r="F215" s="304">
        <v>4</v>
      </c>
      <c r="G215" s="289"/>
      <c r="H215" s="330" t="s">
        <v>1455</v>
      </c>
      <c r="I215" s="330"/>
      <c r="J215" s="330"/>
      <c r="K215" s="344"/>
    </row>
    <row r="216" ht="12.75" customHeight="1">
      <c r="B216" s="347"/>
      <c r="C216" s="348"/>
      <c r="D216" s="348"/>
      <c r="E216" s="348"/>
      <c r="F216" s="348"/>
      <c r="G216" s="348"/>
      <c r="H216" s="348"/>
      <c r="I216" s="348"/>
      <c r="J216" s="348"/>
      <c r="K216" s="349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LENKA-NTB\Lenka</dc:creator>
  <cp:lastModifiedBy>LENKA-NTB\Lenka</cp:lastModifiedBy>
  <dcterms:created xsi:type="dcterms:W3CDTF">2017-10-27T10:37:43Z</dcterms:created>
  <dcterms:modified xsi:type="dcterms:W3CDTF">2017-10-27T10:37:51Z</dcterms:modified>
</cp:coreProperties>
</file>