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8" activeTab="3"/>
  </bookViews>
  <sheets>
    <sheet name="Rekapitulace" sheetId="1" r:id="rId1"/>
    <sheet name="001" sheetId="2" r:id="rId2"/>
    <sheet name="SO 110" sheetId="3" r:id="rId3"/>
    <sheet name="SO 201" sheetId="4" r:id="rId4"/>
  </sheets>
  <definedNames/>
  <calcPr fullCalcOnLoad="1"/>
</workbook>
</file>

<file path=xl/sharedStrings.xml><?xml version="1.0" encoding="utf-8"?>
<sst xmlns="http://schemas.openxmlformats.org/spreadsheetml/2006/main" count="1334" uniqueCount="438">
  <si>
    <t>Firma: Transconsult s.r.o</t>
  </si>
  <si>
    <t>Soupis objektů s DPH</t>
  </si>
  <si>
    <t>Stavba: 381 - Rekonstrukce mostu Babí</t>
  </si>
  <si>
    <t>Varianta: I - Základní varianta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</si>
  <si>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</si>
  <si>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</si>
  <si>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</si>
  <si>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</si>
  <si>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</si>
  <si>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</si>
  <si>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</si>
  <si>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</si>
  <si>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</si>
  <si>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</si>
  <si>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</si>
  <si>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381</t>
  </si>
  <si>
    <t>Rekonstrukce mostu Babí</t>
  </si>
  <si>
    <t>O</t>
  </si>
  <si>
    <t>Rozpočet:</t>
  </si>
  <si>
    <t>0,00</t>
  </si>
  <si>
    <t>15,00</t>
  </si>
  <si>
    <t>21,00</t>
  </si>
  <si>
    <t>2</t>
  </si>
  <si>
    <t>001</t>
  </si>
  <si>
    <t>Všeobecné a předběžné položky</t>
  </si>
  <si>
    <t>Typ</t>
  </si>
  <si>
    <t>0</t>
  </si>
  <si>
    <t>Poř. číslo</t>
  </si>
  <si>
    <t>1</t>
  </si>
  <si>
    <t>Kód položky</t>
  </si>
  <si>
    <t>Varianta</t>
  </si>
  <si>
    <t>3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</si>
  <si>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</si>
  <si>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</si>
  <si>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</si>
  <si>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</si>
  <si>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</si>
  <si>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</si>
  <si>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</si>
  <si>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</si>
  <si>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</si>
  <si>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</si>
  <si>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</si>
  <si>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</si>
  <si>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</si>
  <si>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</si>
  <si>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02620</t>
  </si>
  <si>
    <t/>
  </si>
  <si>
    <t>ZKOUŠENÍ KONSTRUKCÍ A PRACÍ NEZÁVISLOU ZKUŠEBNOU</t>
  </si>
  <si>
    <t>KPL</t>
  </si>
  <si>
    <t>PP</t>
  </si>
  <si>
    <t>ČERPÁNO POUZE SE SOUHLASEM OBJEDNATELE NA ZÁKLADĚ POŽADAVKU OBJEDNATELE 
pevná částka 20000Kč 
zkoušení konstrukcí a prací – provedení zkoušek nad rámec smluvních KZP, včetně dalších zkoušek požadovaných objednatelem 
- nezahrnuje náklady na povinné průkazní a kontrolní zkoušky</t>
  </si>
  <si>
    <t>VV</t>
  </si>
  <si>
    <t>TS</t>
  </si>
  <si>
    <t>zahrnuje veškeré náklady spojené s objednatelem požadovanými zkouškami</t>
  </si>
  <si>
    <t>02720</t>
  </si>
  <si>
    <t>POMOC PRÁCE ZŘÍZ NEBO ZAJIŠŤ REGULACI A OCHRANU DOPRAVY</t>
  </si>
  <si>
    <t>projednání a odsouhlasení dopravně inženýrského opatření, vyřízení značení DZ - rozhodnutí správního orgánu</t>
  </si>
  <si>
    <t>zahrnuje veškeré náklady spojené s objednatelem požadovanými zařízeními</t>
  </si>
  <si>
    <t>02911</t>
  </si>
  <si>
    <t>OSTATNÍ POŽADAVKY - GEODETICKÉ ZAMĚŘENÍ</t>
  </si>
  <si>
    <t>HM</t>
  </si>
  <si>
    <t>veškerá geodetická zaměření prováděná opravněným geodetem, vytyčení stavby a vytyčení během stavby, zřízení vytyčovací sítě stavby, vytyčení stávajících inženýrských sítí, vytyčení přeložek sítí, zaměření skutečného provedení stavby, vypracování geometrického plánu</t>
  </si>
  <si>
    <t>zahrnuje veškeré náklady spojené s objednatelem požadovanými pracemi</t>
  </si>
  <si>
    <t>02940</t>
  </si>
  <si>
    <t>OSTATNÍ POŽADAVKY - VYPRACOVÁNÍ DOKUMENTACE</t>
  </si>
  <si>
    <t>vypracování dokumentace skutečného provedení stavby DSPS 
první hlavní prohlídka</t>
  </si>
  <si>
    <t>029412</t>
  </si>
  <si>
    <t>OSTATNÍ POŽADAVKY - VYPRACOVÁNÍ MOSTNÍHO LISTU</t>
  </si>
  <si>
    <t>KUS</t>
  </si>
  <si>
    <t>02943</t>
  </si>
  <si>
    <t>OSTATNÍ POŽADAVKY - VYPRACOVÁNÍ RDS</t>
  </si>
  <si>
    <t>zpracování výrobně-technické dokumentace zábradlí a prováděcí dokumentace říms</t>
  </si>
  <si>
    <t>SO 110</t>
  </si>
  <si>
    <t>Dopravní opatření</t>
  </si>
  <si>
    <t>OSTATNÍ PRÁCE</t>
  </si>
  <si>
    <t>914122</t>
  </si>
  <si>
    <t>DOPRAVNÍ ZNAČKY ZÁKLADNÍ VELIKOSTI OCELOVÉ FÓLIE TŘ 1 - MONTÁŽ S PŘEMÍSTĚNÍM</t>
  </si>
  <si>
    <t>včetně všech konstrukcí a upevňovadel 
A10………2ks 
A15………2ks 
C4a………1ks 
C4b………1ks 
E13………1ks 
IP11c….....1ks</t>
  </si>
  <si>
    <t>položka zahrnuje: 
- dopravu demontované značky z dočasné skládky 
- osazení a montáž značky na místě určeném projektem 
- nutnou opravu poškozených částí nezahrnuje dodávku značky</t>
  </si>
  <si>
    <t>914123</t>
  </si>
  <si>
    <t>DOPRAVNÍ ZNAČKY ZÁKLADNÍ VELIKOSTI OCELOVÉ FÓLIE TŘ 1 - DEMONTÁŽ</t>
  </si>
  <si>
    <t>Položka zahrnuje odstranění, demontáž a odklizení materiálu s odvozem na předepsané místo</t>
  </si>
  <si>
    <t>914129</t>
  </si>
  <si>
    <t>DOPRAV ZNAČKY ZÁKLAD VEL OCEL FÓLIE TŘ 1 - NÁJEMNÉ</t>
  </si>
  <si>
    <t>KSDEN</t>
  </si>
  <si>
    <t>8*90=720 KSDEN</t>
  </si>
  <si>
    <t>položka zahrnuje sazbu za pronájem dopravních značek a zařízení, počet jednotek je určen jako součin počtu značek a počtu dní použití</t>
  </si>
  <si>
    <t>914422</t>
  </si>
  <si>
    <t>DOPRAVNÍ ZNAČKY 100X150CM OCELOVÉ FÓLIE TŘ 1 - MONTÁŽ S PŘEMÍSTĚNÍM</t>
  </si>
  <si>
    <t>včetně všech konstrukcí a upevňovadel 
IP22......2ks</t>
  </si>
  <si>
    <t>914423</t>
  </si>
  <si>
    <t>DOPRAVNÍ ZNAČKY 100X150CM OCELOVÉ FÓLIE TŘ 1 - DEMONTÁŽ</t>
  </si>
  <si>
    <t>914429</t>
  </si>
  <si>
    <t>DOPRAV ZNAČ 100X150CM OCEL FÓLIE TŘ 1 - NÁJEMNÉ</t>
  </si>
  <si>
    <t>2*90=180 KSDEN</t>
  </si>
  <si>
    <t>7</t>
  </si>
  <si>
    <t>915111</t>
  </si>
  <si>
    <t>VODOROVNÉ DOPRAVNÍ ZNAČENÍ BARVOU HLADKÉ - DODÁVKA A POKLÁDKA</t>
  </si>
  <si>
    <t>M2</t>
  </si>
  <si>
    <t>V5</t>
  </si>
  <si>
    <t>2*3m*0.5m=3m2</t>
  </si>
  <si>
    <t>položka zahrnuje: 
- dodání a pokládku nátěrového materiálu (měří se pouze natíraná plocha) 
- předznačení a reflexní úpravu</t>
  </si>
  <si>
    <t>8</t>
  </si>
  <si>
    <t>915112</t>
  </si>
  <si>
    <t>VODOROVNÉ DOPRAVNÍ ZNAČENÍ BARVOU HLADKÉ - ODSTRANĚNÍ</t>
  </si>
  <si>
    <t>zahrnuje odstranění značení bez ohledu na způsob provedení (zatření, zbroušení) a odklizení vzniklé suti</t>
  </si>
  <si>
    <t>915321</t>
  </si>
  <si>
    <t>VODOR DOPRAV ZNAČ Z FÓLIE DOČAS ODSTRANITEL - DOD A POKLÁDKA</t>
  </si>
  <si>
    <t>V10a - oranžová folie</t>
  </si>
  <si>
    <t>(2*3.5m+3*4m)*0.125m= 2.4 m2</t>
  </si>
  <si>
    <t>položka zahrnuje: 
- dodání a pokládku předepsané fólie 
- zahrnuje předznačení</t>
  </si>
  <si>
    <t>915322</t>
  </si>
  <si>
    <t>VODOR DOPRAV ZNAČ Z FÓLIE DOČAS ODSTRANITEL - ODSTRANĚNÍ</t>
  </si>
  <si>
    <t>11</t>
  </si>
  <si>
    <t>916112</t>
  </si>
  <si>
    <t>DOPRAV SVĚTLO VÝSTRAŽ SAMOSTATNÉ - MONTÁŽ S PŘESUNEM</t>
  </si>
  <si>
    <t>kompletní včetně zdroje</t>
  </si>
  <si>
    <t>položka zahrnuje: 
- přemístění zařízení z dočasné skládky a jeho osazení a montáž na místě určeném projektem 
- údržbu po celou dobu trvání funkce, náhradu zničených nebo ztracených kusů, nutnou opravu poškozených částí 
- napájení z baterie včetně záložní baterie</t>
  </si>
  <si>
    <t>12</t>
  </si>
  <si>
    <t>916113</t>
  </si>
  <si>
    <t>DOPRAV SVĚTLO VÝSTRAŽ SAMOSTATNÉ - DEMONTÁŽ</t>
  </si>
  <si>
    <t>Položka zahrnuje odstranění, demontáž a odklizení zařízení s odvozem na předepsané místo</t>
  </si>
  <si>
    <t>13</t>
  </si>
  <si>
    <t>916119</t>
  </si>
  <si>
    <t>DOPRAV SVĚTLO VÝSTRAŽ SAMOSTATNÉ - NÁJEMNÉ</t>
  </si>
  <si>
    <t>1*90=90 KSDEN</t>
  </si>
  <si>
    <t>položka zahrnuje sazbu za pronájem zařízení. Počet měrných jednotek se určí jako součin počtu zařízení a počtu dní použití.</t>
  </si>
  <si>
    <t>14</t>
  </si>
  <si>
    <t>916122</t>
  </si>
  <si>
    <t>DOPRAV SVĚTLO VÝSTRAŽ SOUPRAVA 3KS - MONTÁŽ S PŘESUNEM</t>
  </si>
  <si>
    <t>15</t>
  </si>
  <si>
    <t>916123</t>
  </si>
  <si>
    <t>DOPRAV SVĚTLO VÝSTRAŽ SOUPRAVA 3KS - DEMONTÁŽ</t>
  </si>
  <si>
    <t>16</t>
  </si>
  <si>
    <t>916129</t>
  </si>
  <si>
    <t>DOPRAV SVĚTLO VÝSTRAŽ SOUPRAVA 3KS - NÁJEMNÉ</t>
  </si>
  <si>
    <t>17</t>
  </si>
  <si>
    <t>916152</t>
  </si>
  <si>
    <t>SEMAFOROVÁ PŘENOSNÁ SOUPRAVA - MONTÁŽ S PŘESUNEM</t>
  </si>
  <si>
    <t>18</t>
  </si>
  <si>
    <t>916153</t>
  </si>
  <si>
    <t>SEMAFOROVÁ PŘENOSNÁ SOUPRAVA - DEMONTÁŽ</t>
  </si>
  <si>
    <t>19</t>
  </si>
  <si>
    <t>916159</t>
  </si>
  <si>
    <t>SEMAFOROVÁ PŘENOSNÁ SOUPRAVA - NÁJEMNÉ</t>
  </si>
  <si>
    <t>20</t>
  </si>
  <si>
    <t>916312</t>
  </si>
  <si>
    <t>DOPRAVNÍ ZÁBRANY Z2 S FÓLIÍ TŘ 1 - MONTÁŽ S PŘESUNEM</t>
  </si>
  <si>
    <t>včetně všech konstrukcí a upevňovadel</t>
  </si>
  <si>
    <t>položka zahrnuje: 
- přemístění zařízení z dočasné skládky a jeho osazení a montáž na místě určeném projektem 
- údržbu po celou dobu trvání funkce, náhradu zničených nebo ztracených kusů, nutnou opravu poškozených částí</t>
  </si>
  <si>
    <t>21</t>
  </si>
  <si>
    <t>916313</t>
  </si>
  <si>
    <t>DOPRAVNÍ ZÁBRANY Z2 S FÓLIÍ TŘ 1 - DEMONTÁŽ</t>
  </si>
  <si>
    <t>22</t>
  </si>
  <si>
    <t>916319</t>
  </si>
  <si>
    <t>DOPRAVNÍ ZÁBRANY Z2 - NÁJEMNÉ</t>
  </si>
  <si>
    <t>9*90=270 KSDEN</t>
  </si>
  <si>
    <t>23</t>
  </si>
  <si>
    <t>916352</t>
  </si>
  <si>
    <t>SMĚROVACÍ DESKY Z4 OBOUSTR S FÓLIÍ TŘ 1 - MONTÁŽ S PŘESUNEM</t>
  </si>
  <si>
    <t>24</t>
  </si>
  <si>
    <t>916353</t>
  </si>
  <si>
    <t>SMĚROVACÍ DESKY Z4 OBOUSTR S FÓLIÍ TŘ 1 - DEMONTÁŽ</t>
  </si>
  <si>
    <t>25</t>
  </si>
  <si>
    <t>916359</t>
  </si>
  <si>
    <t>SMĚROVACÍ DESKY Z4 OBOUSTR S FÓLIÍ TŘ 1 - NÁJEMNÉ</t>
  </si>
  <si>
    <t>9*90= 810 KSDEN</t>
  </si>
  <si>
    <t>26</t>
  </si>
  <si>
    <t>916812</t>
  </si>
  <si>
    <t>ODDĚL OPLOCENÍ S PODSTAVCI DRÁTĚNNÉ - MONTÁŽ S PŘESUNEM</t>
  </si>
  <si>
    <t>M</t>
  </si>
  <si>
    <t>ochranné mobilní oplocení a mobilní zábran</t>
  </si>
  <si>
    <t>27</t>
  </si>
  <si>
    <t>916813</t>
  </si>
  <si>
    <t>ODDĚL OPLOCENÍ S PODSTAVCI DRÁTĚNNÉ - DEMONTÁŽ</t>
  </si>
  <si>
    <t>28</t>
  </si>
  <si>
    <t>916819</t>
  </si>
  <si>
    <t>ODDĚL OPLOCENÍ S PODSTAVCI DRÁTĚNNÉ - NÁJEMNÉ</t>
  </si>
  <si>
    <t>MDEN</t>
  </si>
  <si>
    <t>40*9= 360 MDEN</t>
  </si>
  <si>
    <t>položka zahrnuje sazbu za pronájem zařízení. Počet měrných jednotek se určí jako součin délky zařízení a počtu dní použití.</t>
  </si>
  <si>
    <t>SO 201</t>
  </si>
  <si>
    <t>SO 201  Rekonstrukce mostu přes Babský potok</t>
  </si>
  <si>
    <t>014102</t>
  </si>
  <si>
    <t>a</t>
  </si>
  <si>
    <t>POPLATKY ZA SKLÁDKU</t>
  </si>
  <si>
    <t>T</t>
  </si>
  <si>
    <t>skládkovné zemina</t>
  </si>
  <si>
    <t>2.3 t/m3 * (129m3+21.2m3)= 346 t</t>
  </si>
  <si>
    <t>zahrnuje veškeré poplatky provozovateli skládky související s uložením odpadu na skládce.</t>
  </si>
  <si>
    <t>b</t>
  </si>
  <si>
    <t>skládkovné betonové suti</t>
  </si>
  <si>
    <t>2.5 t/m3 * 7.5m3) = 18.8 t</t>
  </si>
  <si>
    <t>c</t>
  </si>
  <si>
    <t>skládkovné kamenné suti</t>
  </si>
  <si>
    <t>2.3 t/m3 * 39 m3 = 89.7 t</t>
  </si>
  <si>
    <t>d</t>
  </si>
  <si>
    <t>skládkovné asfalt</t>
  </si>
  <si>
    <t>2.5 t/m3 * 7.7m3= 19.3 t</t>
  </si>
  <si>
    <t>027121</t>
  </si>
  <si>
    <t>PROVIZORNÍ PŘÍSTUPOVÉ CESTY - ZŘÍZENÍ</t>
  </si>
  <si>
    <t>provizorní stezka pro chodce  ze štěrkodrti během výstavby nového mostu</t>
  </si>
  <si>
    <t>(2+5)= 7 m2</t>
  </si>
  <si>
    <t>027123</t>
  </si>
  <si>
    <t>PROVIZORNÍ PŘÍSTUPOVÉ CESTY - ZRUŠENÍ</t>
  </si>
  <si>
    <t>02742</t>
  </si>
  <si>
    <t>PROVIZORNÍ LÁVKY</t>
  </si>
  <si>
    <t>provizorní dřevěná lávka pro chodce během výstavby nového mostu</t>
  </si>
  <si>
    <t>6*1.5= 9 m2</t>
  </si>
  <si>
    <t>ZEMNÍ PRÁCE</t>
  </si>
  <si>
    <t>112018</t>
  </si>
  <si>
    <t>KÁCENÍ STROMŮ D KMENE DO 0,5M S ODSTRANĚNÍM PAŘEZŮ, ODVOZ DO 20KM</t>
  </si>
  <si>
    <t>Kácení stromů se měří v [ks] poražených stromů (průměr stromů se měří v místě řezu) a zahrnuje zejména: 
- poražení stromu a osekání větví 
- spálení větví na hromadách nebo štěpkování 
- dopravu a uložení kmenů, případné další práce s nimi dle pokynů zadávací dokumentace 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</si>
  <si>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113138</t>
  </si>
  <si>
    <t>ODSTRANĚNÍ KRYTU ZPEVNĚNÝCH PLOCH S ASFALT POJIVEM, ODVOZ DO 20KM</t>
  </si>
  <si>
    <t>M3</t>
  </si>
  <si>
    <t>tl. 160mm, odvoz na skládku</t>
  </si>
  <si>
    <t>plocha z CAD 
48m2*0.16m= 7.7 m3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</si>
  <si>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</si>
  <si>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113328</t>
  </si>
  <si>
    <t>ODSTRAN PODKL ZPEVNĚNÝCH PLOCH Z KAMENIVA NESTMEL, ODVOZ DO 20KM</t>
  </si>
  <si>
    <t>pod vozovkou tl. 440 mm 
včetně odvozu na skládku, dle TKP 4 a ČSN 73 61 33 (02/2010) 
(v případě vhodnosti materiálu možno použít do násypu)</t>
  </si>
  <si>
    <t>plocha z CAD 
48m2*0.446m= 21.2 m3</t>
  </si>
  <si>
    <t>11525</t>
  </si>
  <si>
    <t>PŘEVEDENÍ VODY POTRUBÍM DN 600 NEBO ŽLABY R.O. DO 2,0M</t>
  </si>
  <si>
    <t>plastové potrubí DN500</t>
  </si>
  <si>
    <t>Položka převedení vody na povrchu zahrnuje zřízení, udržování a odstranění příslušného zařízení. Převedení vody se uvádí buď průměrem potrubí (DN) nebo délkou rozvinutého obvodu žlabu (r.o.).</t>
  </si>
  <si>
    <t>12110</t>
  </si>
  <si>
    <t>SEJMUTÍ ORNICE NEBO LESNÍ PŮDY</t>
  </si>
  <si>
    <t>v prostoru výkopů mimo stávající komunikaci</t>
  </si>
  <si>
    <t>položka zahrnuje sejmutí ornice bez ohledu na tloušťku vrstvy a její vodorovnou dopravu nezahrnuje uložení na trvalou skládku</t>
  </si>
  <si>
    <t>131738</t>
  </si>
  <si>
    <t>HLOUBENÍ JAM ZAPAŽ I NEPAŽ TŘ. I, ODVOZ DO 20KM</t>
  </si>
  <si>
    <t>včetně odvozu na skládku, dle TKP 4 a ČSN 73 61 33 (02/2010)</t>
  </si>
  <si>
    <t>(24+6.5)/2*2.4+(22.6+20.1)/2*0.8+(47.6+21.2)/2*2.5+(5.5+2.7)/2*0.9*2+5*0.6*0.3+4.45*0.2*0.6= 149 m3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</si>
  <si>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</si>
  <si>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17110</t>
  </si>
  <si>
    <t>ULOŽENÍ SYPANINY DO NÁSYPŮ SE ZHUTNĚNÍM</t>
  </si>
  <si>
    <t>obsyp křídel 
využiti materiálu z výkopku</t>
  </si>
  <si>
    <t>4m*1.5m2+(5m+4m)*1.5m2 = 20 m3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</si>
  <si>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</si>
  <si>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17120</t>
  </si>
  <si>
    <t>ULOŽENÍ SYPANINY DO NÁSYPŮ A NA SKLÁDKY BEZ ZHUTNĚNÍ</t>
  </si>
  <si>
    <t>149-20= 129 m3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</si>
  <si>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</si>
  <si>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17710</t>
  </si>
  <si>
    <t>ZEMNÍ HRÁZKY ZE ZEMIN SE ZHUTNĚNÍM</t>
  </si>
  <si>
    <t>dočasné přehrazení koryta potoka při výstavbě, 
včetně pořízení vhodného materiálu</t>
  </si>
  <si>
    <t>(5.5+2.7)/2*0.9*2 = 8 m3</t>
  </si>
  <si>
    <t>18110</t>
  </si>
  <si>
    <t>ÚPRAVA PLÁNĚ SE ZHUTNĚNÍM V HORNINĚ TŘ. I</t>
  </si>
  <si>
    <t>plocha z CAD</t>
  </si>
  <si>
    <t>položka zahrnuje úpravu pláně včetně vyrovnání výškových rozdílů. Míru zhutnění určuje projekt.</t>
  </si>
  <si>
    <t>18221</t>
  </si>
  <si>
    <t>ROZPROSTŘENÍ ORNICE VE SVAHU V TL DO 0,10M</t>
  </si>
  <si>
    <t>položka zahrnuje: nutné přemístění ornice z dočasných skládek vzdálených do 50m rozprostření ornice v předepsané tloušťce ve svahu přes 1:5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</si>
  <si>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</si>
  <si>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</si>
  <si>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</si>
  <si>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ZÁKLADY</t>
  </si>
  <si>
    <t>21341</t>
  </si>
  <si>
    <t>DRENÁŽNÍ VRSTVY Z PLASTBETONU (PLASTMALTY)</t>
  </si>
  <si>
    <t>frakce 8/16</t>
  </si>
  <si>
    <t>0.04*0.15*3.9*2 = 0.05 m3</t>
  </si>
  <si>
    <t>Položka zahrnuje: 
- dodávku předepsaného materiálu pro drenážní vrstvu, včetně mimostaveništní a vnitrostaveništní dopravy 
- provedení drenážní vrstvy předepsaných rozměrů a předepsaného tvaru</t>
  </si>
  <si>
    <t>21361</t>
  </si>
  <si>
    <t>DRENÁŽNÍ VRSTVY Z GEOTEXTILIE</t>
  </si>
  <si>
    <t>rub rámových prefabrikátů, rub křídel 
geotextilie min 600g/m2</t>
  </si>
  <si>
    <t>křídla 6.1+4.6+2.5+5.0+3.7+2.4+3.7+4.9+2.5+6.5+4.7= 47 m2 
rám 5*7.5+2*1.5+2.4*6.5*2= 72 m2</t>
  </si>
  <si>
    <t>Položka zahrnuje: 
- dodávku předepsané geotextilie (včetně nutných přesahů) pro drenážní vrstvu, včetně mimostaveništní a vnitrostaveništní dopravy 
- provedení drenážní vrstvy předepsaných rozměrů a předepsaného tvaru</t>
  </si>
  <si>
    <t>SVISLÉ KONSTRUKCE</t>
  </si>
  <si>
    <t>317325</t>
  </si>
  <si>
    <t>ŘÍMSY ZE ŽELEZOBETONU DO C30/37 (B37)</t>
  </si>
  <si>
    <t>beton C30/37 XF4+XD3</t>
  </si>
  <si>
    <t>Nosná konstrukce 
     0.2*2*3.9=1.6m3 
Spodní stavba 
   - povodní strana 
     0.49*1.9+0.5*2.26 = 2.1 m3 
   - návodní strana 
      0.50*2.38+(0.53+0.55)/2*2.04 = 2.3 m3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</si>
  <si>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</si>
  <si>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317365</t>
  </si>
  <si>
    <t>VÝZTUŽ ŘÍMS Z OCELI 10505, B500B</t>
  </si>
  <si>
    <t>120 kg/m3 
6 * 0.12 = 0.72 t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</si>
  <si>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výztuže, 
- separaci výztuže, 
- osazení měřících zařízení a úpravy pro ně, 
- osazení měřících skříní nebo míst pro měření bludných proudů.</t>
  </si>
  <si>
    <t>327314</t>
  </si>
  <si>
    <t>ZDI OPĚRNÉ, ZÁRUBNÍ, NÁBŘEŽNÍ Z PROSTÉHO BETONU DO C25/30 (B30)</t>
  </si>
  <si>
    <t>základ C20/25 XA1  - 11,8m3 
dřík C20/25 XF3  -  5,6m3 
včetně výplně dilatačních spar a těsnění</t>
  </si>
  <si>
    <t>- povodní strana 
    základ 1.1*(2.31+1.83)/2+1.1*(2.18+2.66)/2= 5.0 m3 
    dřík 0.9*(0.85+0.94)/2*(1.98+2.31)/2+0.9*(1.01+1.08)/2*(2.33+2.66)/2= 4.1 m3 
 - návodní strana 
    základ 1.1*(2.11+1.65)/2+1.1*(1.79+2.06)/2= 4.2 m3 
    dřík 0.9*(1.01+1.06)/2*(2.28+2.65)/2+((0.8*1.03)+(1.08))/2*2.06= 4.2 m3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</si>
  <si>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</si>
  <si>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327368</t>
  </si>
  <si>
    <t>VÝZTUŽ ZDÍ OPĚR, ZÁRUB, NÁBŘEŽ ZE SVAŘ SÍTÍ</t>
  </si>
  <si>
    <t>tížná křídla, KARI síť 8/150 x 8/150</t>
  </si>
  <si>
    <t>(3.5*2.3+2*1.2+3.85*2.6+2*1.2+3.85*2.65+ 2*1.2+3.9*2.1+2.*1.2)*0.0054t/m2=0.3t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</si>
  <si>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</si>
  <si>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389125</t>
  </si>
  <si>
    <t>MOSTNÍ RÁMOVÉ KONSTR Z DÍLCŮ ŽELEZOBET DO C30/37 (B37)</t>
  </si>
  <si>
    <t>prefabrikovaný rám  C 30/37 XF3 
včetně výztuže, včetně montáže a dopravy</t>
  </si>
  <si>
    <t>5*4.25m3 = 21.4 m3</t>
  </si>
  <si>
    <t>- dodání dílce požadovaného tvaru a vlastností, jeho skladování, doprava a osazení do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prefabrik. dílci (úprava pohledových ploch, příp. rubových ploch, osazení měřících zařízení, zkoušení a měření dílců a pod.).</t>
  </si>
  <si>
    <t>VODOROVNÉ KONSTRUKCE</t>
  </si>
  <si>
    <t>451312</t>
  </si>
  <si>
    <t>PODKLADNÍ A VÝPLŇOVÉ VRSTVY Z PROSTÉHO BETONU C12/15</t>
  </si>
  <si>
    <t>beton C 12/15</t>
  </si>
  <si>
    <t>plocha z CAD 
47m2*0.15m=  7.1 m3</t>
  </si>
  <si>
    <t>451314</t>
  </si>
  <si>
    <t>PODKLADNÍ A VÝPLŇOVÉ VRSTVY Z PROSTÉHO BETONU C25/30</t>
  </si>
  <si>
    <t>spádový beton kynety a nátoku k balvanitému skluzu 
C20/25 nXF3 tl. min 150mm</t>
  </si>
  <si>
    <t>1.1m3*8.7m= 10 m3</t>
  </si>
  <si>
    <t>29</t>
  </si>
  <si>
    <t>45852</t>
  </si>
  <si>
    <t>VÝPLŇ ZA OPĚRAMI A ZDMI Z KAMENIVA DRCENÉHO</t>
  </si>
  <si>
    <t>OCHRANNÝ ZÁSYP, ŠTĚRKOPÍSEK ŠP 0-32, 
HUTNĚN PO VRSTVÁCH TL. MAX 300 mm DLE ČSN 73 6244</t>
  </si>
  <si>
    <t>0.6m*1.9m*7m*2= 16 m3</t>
  </si>
  <si>
    <t>položka zahrnuje dodávku předepsaného kameniva, mimostaveništní a vnitrostaveništní dopravu a jeho uložení není-li v zadávací dokumentaci uvedeno jinak, jedná se o nakupovaný materiál</t>
  </si>
  <si>
    <t>30</t>
  </si>
  <si>
    <t>458573</t>
  </si>
  <si>
    <t>VÝPLŇ ZA OPĚRAMI A ZDMI Z KAMENIVA TĚŽENÉHO, INDEX ZHUTNĚNÍ ID DO 0,9</t>
  </si>
  <si>
    <t>hutněný násyp za opěrou ve vrstvách max 0,3 m, včetně pořízení vhodného materiálu</t>
  </si>
  <si>
    <t>12m*1.5m2+8m*2.8m2+7m*1.5m2= 51 m3</t>
  </si>
  <si>
    <t>31</t>
  </si>
  <si>
    <t>461314</t>
  </si>
  <si>
    <t>PATKY Z PROSTÉHO BETONU C25/30</t>
  </si>
  <si>
    <t>příčné prahy beton C20/25 nXF3 prokládaný 
lomovým kamenem</t>
  </si>
  <si>
    <t>0.6m*1.0m*(5m+4.5m) = 5.7 m3</t>
  </si>
  <si>
    <t>položka zahrnuje: 
- nutné zemní práce (hloubení rýh a pod.) 
- dodání  čerstvého  betonu  (betonové  směsi)  požadované  kvality,  jeho  uložení  do požadovaného tvaru při jakékoliv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zřízení  všech  požadovaných  otvorů, kapes, výklenků, prostupů, dutin, drážek a pod., vč. ztížení práce a úprav  kolem nich, 
- úpravy pro osazení doplňkových konstrukcí a vybavení, 
- úpravy povrchu pro položení požadované izolace, povlaků a nátěrů, případně vyspravení,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</t>
  </si>
  <si>
    <t>32</t>
  </si>
  <si>
    <t>46251</t>
  </si>
  <si>
    <t>ZÁHOZ Z LOMOVÉHO KAMENE</t>
  </si>
  <si>
    <t>svahové kužele - zához 200 kg tl. 0,5 m 
balvanitý skluz do 400 kg</t>
  </si>
  <si>
    <t>0.5m*(7+4+2+7+8+4+8)m2= 20 m3 
0.5*3m2=1.5m3</t>
  </si>
  <si>
    <t>položka zahrnuje: 
- dodávku a zához lomového kamene předepsané frakce včetně mimostaveništní a vnitrostaveništní dopravy není-li v zadávací dokumentaci uvedeno jinak, jedná se o nakupovaný materiál</t>
  </si>
  <si>
    <t>33</t>
  </si>
  <si>
    <t>465512</t>
  </si>
  <si>
    <t>DLAŽBY Z LOMOVÉHO KAMENE NA MC</t>
  </si>
  <si>
    <t>dlažba z lom kamene tl. 150mm se zaspárováním cementovou maltou</t>
  </si>
  <si>
    <t>kyneta 3.7m*8.7m*0.15m = 4.9 m3 
nátok k balvanitému skluzu 
1.5m2*0.2m = 0.3 m3</t>
  </si>
  <si>
    <t>položka zahrnuje: 
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 
- úprava povrchu pro odvedení srážkové vody 
- nezahrnuje podklad pod dlažbu, vykazuje se samostatně položkami SD 45</t>
  </si>
  <si>
    <t>KOMUNIKACE</t>
  </si>
  <si>
    <t>34</t>
  </si>
  <si>
    <t>56334</t>
  </si>
  <si>
    <t>VOZOVKOVÉ VRSTVY ZE ŠTĚRKODRTI TL. DO 200MM</t>
  </si>
  <si>
    <t>štěrkodrť 0/32 ŠDA TL. 200 MM ČSN 73 6126-1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</si>
  <si>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</si>
  <si>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štěrkodrť 0/63 ŠDA TL. 200 MM ČSN 73 6126-1</t>
  </si>
  <si>
    <t>35</t>
  </si>
  <si>
    <t>56335</t>
  </si>
  <si>
    <t>VOZOVKOVÉ VRSTVY ZE ŠTĚRKODRTI TL. DO 250MM</t>
  </si>
  <si>
    <t>štěrkodrť ŠDA TL. 220 MM ČSN 73 6126-1</t>
  </si>
  <si>
    <t>36</t>
  </si>
  <si>
    <t>572123</t>
  </si>
  <si>
    <t>INFILTRAČNÍ POSTŘIK Z EMULZE DO 1,0KG/M2</t>
  </si>
  <si>
    <t>infiltrační postřik emulzí kationaktivní z asfaltu PS-E 1.0 kg/m2 ČSN 73 6129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</si>
  <si>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</si>
  <si>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37</t>
  </si>
  <si>
    <t>572213</t>
  </si>
  <si>
    <t>SPOJOVACÍ POSTŘIK Z EMULZE DO 0,5KG/M2</t>
  </si>
  <si>
    <t>PS-E 0,35 kg/m2 ČSN 73 6129</t>
  </si>
  <si>
    <t>38</t>
  </si>
  <si>
    <t>PS-E 0,4 KG/M2 ČSN 73 6129</t>
  </si>
  <si>
    <t>39</t>
  </si>
  <si>
    <t>574A34</t>
  </si>
  <si>
    <t>ASFALTOVÝ BETON PRO OBRUSNÉ VRSTVY ACO 11+, 11S TL. 40MM</t>
  </si>
  <si>
    <t>AC0 11+ 50/70 40 mm ČSN EN 13108-1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</si>
  <si>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</si>
  <si>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40</t>
  </si>
  <si>
    <t>574E56</t>
  </si>
  <si>
    <t>ASFALTOVÝ BETON PRO PODKLADNÍ VRSTVY ACP 16+, 16S TL. 60MM</t>
  </si>
  <si>
    <t>ACP 16+ TL. 60 MM ČSN EN 13108-1</t>
  </si>
  <si>
    <t>41</t>
  </si>
  <si>
    <t>42</t>
  </si>
  <si>
    <t>575C43</t>
  </si>
  <si>
    <t>LITÝ ASFALT MA IV (OCHRANA MOSTNÍ IZOLACE) 11 TL. 35MM</t>
  </si>
  <si>
    <t>MA 11 IV 35 mm ČSN EN 13108-6 
vozovka most</t>
  </si>
  <si>
    <t>6.7m*3.9m = 26.2 m2</t>
  </si>
  <si>
    <t>PŘIDRUŽENÁ STAVEBNÍ VÝROBA</t>
  </si>
  <si>
    <t>43</t>
  </si>
  <si>
    <t>711111</t>
  </si>
  <si>
    <t>IZOLACE BĚŽNÝCH KONSTRUKCÍ PROTI ZEMNÍ VLHKOSTI ASFALTOVÝMI NÁTĚRY</t>
  </si>
  <si>
    <t>nátěr rubu a čel rám., obsypané plochy 
Np + 2x SA 12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</si>
  <si>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</si>
  <si>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44</t>
  </si>
  <si>
    <t>711452</t>
  </si>
  <si>
    <t>IZOLACE MOSTOVEK POD VOZOVKOU ASFALTOVÝMI PÁSY S PEČETÍCÍ VRSTVOU</t>
  </si>
  <si>
    <t>jednovrstvá s kotevním a impregn. nátěrem</t>
  </si>
  <si>
    <t>7.5m*4.5m= 33.8 m2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</si>
  <si>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 v této položce se vykáže i izolace rámových konstrukcí (mosty, propusty, kolektory)</t>
  </si>
  <si>
    <t>45</t>
  </si>
  <si>
    <t>711462</t>
  </si>
  <si>
    <t>IZOLACE MOSTOVEK POD ŘÍMSOU ASFALTOVÝMI PÁSY S PEČETÍCÍ VRSTVOU</t>
  </si>
  <si>
    <t>včetně ochrany izolace volně položenými asf. pásy s kotvením a impregn. nátěrem</t>
  </si>
  <si>
    <t>0.4m* 3.9m*2 = 3.2 m2</t>
  </si>
  <si>
    <t>položka zahrnuje: 
- dodání  předepsaného izolačního materiálu 
- očištění a ošetření podkladu, zadávací dokumentace může zahrnout i případné vyspravení 
- zřízení izolace jako kompletního povlaku včetně položení pečetící vrstvy,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lepenku s hliníkovou vložkou, litý asfalt, asfaltový beton</t>
  </si>
  <si>
    <t>46</t>
  </si>
  <si>
    <t>9111A3</t>
  </si>
  <si>
    <t>ZÁBRADLÍ SILNIČNÍ S VODOR MADLY - DEMONTÁŽ S PŘESUNEM</t>
  </si>
  <si>
    <t>včetně odvozu na skládku a skládkovného</t>
  </si>
  <si>
    <t>4+2= 6 m</t>
  </si>
  <si>
    <t>položka zahrnuje: 
- demontáž a odstranění zařízení 
- jeho odvoz na předepsané místo</t>
  </si>
  <si>
    <t>47</t>
  </si>
  <si>
    <t>9112B1</t>
  </si>
  <si>
    <t>ZÁBRADLÍ MOSTNÍ SE SVISLOU VÝPLNÍ - DODÁVKA A MONTÁŽ</t>
  </si>
  <si>
    <t>protikorozní ochrana zábradlí žárové zinkování ponorem dle ČSN EN ISO 1461, včetně kotvení</t>
  </si>
  <si>
    <t>3.9+1.91+2.23+3.8+2.17+1.6 = 15.7 m</t>
  </si>
  <si>
    <t>položka zahrnuje: dodání zábradlí včetně předepsané povrchové úpravy kotvení sloupků, t.j. kotevní desky, šrouby z nerez oceli, vrty a zálivku, pokud zadávací dokumentace nestanoví jinak případné nivelační hmoty pod kotevní desky</t>
  </si>
  <si>
    <t>48</t>
  </si>
  <si>
    <t>9115C1</t>
  </si>
  <si>
    <t>SVODIDLO OCEL MOSTNÍ JEDNOSTR, ÚROVEŇ ZADRŽ H2 - DODÁVKA A MONTÁŽ</t>
  </si>
  <si>
    <t>úprava atypyckého ukončení  
ocelového zábradelního 
svodidla úroveň zadržení H2</t>
  </si>
  <si>
    <t>položka zahrnuje: 
- kompletní dodávku všech dílů ocelového svodidla s předepsanou povrchovou úpravou včetně spojovacích a diltačních prvků 
- montáž a osazení svodidla, kotvení, t.j. kotevní desky, šrouby z nerez oceli, vrty a zálivku, pokud zadávací dokumentace nestanoví jinak, případné nivelační hmoty pod kotevní desky 
- přechod na jiný typ svodidla nebo přes mostní závěr 
- ochranu proti bludným proudům a vývody pro jejich měření nezahrnuje odrazky nebo retroreflexní fólie</t>
  </si>
  <si>
    <t>49</t>
  </si>
  <si>
    <t>50</t>
  </si>
  <si>
    <t>917224</t>
  </si>
  <si>
    <t>SILNIČNÍ A CHODNÍKOVÉ OBRUBY Z BETONOVÝCH OBRUBNÍKŮ ŠÍŘ 150MM</t>
  </si>
  <si>
    <t>betonový silniční obrubník 0.15x0.25x0.5/1 m   
do lože z betonu s boční opěrou min. C20/25nXF3</t>
  </si>
  <si>
    <t>9+2+2+2+3 = 18 m</t>
  </si>
  <si>
    <t>Položka zahrnuje: dodání a pokládku betonových obrubníků o rozměrech předepsaných zadávací dokumentací betonové lože i boční betonovou opěrku.</t>
  </si>
  <si>
    <t>51</t>
  </si>
  <si>
    <t>919112</t>
  </si>
  <si>
    <t>ŘEZÁNÍ ASFALTOVÉHO KRYTU VOZOVEK TL DO 100MM</t>
  </si>
  <si>
    <t>stávají asfalt 21 m 
napojení nového na stávající 21 m 
pro řezanou spáru nad rámem  2*7m= 14 m</t>
  </si>
  <si>
    <t>položka zahrnuje řezání vozovkové vrstvy v předepsané tloušťce, včetně spotřeby vody</t>
  </si>
  <si>
    <t>52</t>
  </si>
  <si>
    <t>931316</t>
  </si>
  <si>
    <t>TĚSNĚNÍ DILATAČ SPAR ASF ZÁLIVKOU PRŮŘ DO 800MM2</t>
  </si>
  <si>
    <t>napojení nového na stávající 21 m 
pro řezanou spáru nad rámem  2*7m= 14m</t>
  </si>
  <si>
    <t>položka zahrnuje dodávku a osazení předepsaného materiálu, očištění ploch spáry před úpravou, očištění okolí spáry po úpravě nezahrnuje těsnící profil</t>
  </si>
  <si>
    <t>53</t>
  </si>
  <si>
    <t>931317</t>
  </si>
  <si>
    <t>TĚSNĚNÍ DILATAČ SPAR ASF ZÁLIVKOU PRŮŘ PŘES 800MM2</t>
  </si>
  <si>
    <t>spáry podél obrubníků</t>
  </si>
  <si>
    <t>54</t>
  </si>
  <si>
    <t>966132</t>
  </si>
  <si>
    <t>BOURÁNÍ KONSTRUKCÍ Z KAMENE NA MC S ODVOZEM DO 2KM</t>
  </si>
  <si>
    <t>opěry</t>
  </si>
  <si>
    <t>2.1m2*9.3m+2.1m2*9.3m= 39 m3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</si>
  <si>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</si>
  <si>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55</t>
  </si>
  <si>
    <t>966168</t>
  </si>
  <si>
    <t>BOURÁNÍ KONSTRUKCÍ ZE ŽELEZOBETONU S ODVOZEM DO 20KM</t>
  </si>
  <si>
    <t>nosné konstrukce mostu, včetně odvozu na skládku</t>
  </si>
  <si>
    <t>0.24m*6.3m*3.9m+0.12m*3.1m*(3.9m+4.6m)/2= 7.5 m3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</si>
</sst>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2"/>
      <c r="B1" s="1" t="s">
        <v>0</v>
      </c>
      <c r="C1" s="1"/>
      <c r="D1" s="1"/>
      <c r="E1" s="1"/>
    </row>
    <row r="2" spans="1:5" ht="12.75" customHeight="1">
      <c r="A2" s="32"/>
      <c r="B2" s="33" t="s">
        <v>1</v>
      </c>
      <c r="C2" s="1"/>
      <c r="D2" s="1"/>
      <c r="E2" s="1"/>
    </row>
    <row r="3" spans="1:5" ht="19.5" customHeight="1">
      <c r="A3" s="32"/>
      <c r="B3" s="32"/>
      <c r="C3" s="1"/>
      <c r="D3" s="1"/>
      <c r="E3" s="1"/>
    </row>
    <row r="4" spans="1:5" ht="19.5" customHeight="1">
      <c r="A4" s="1"/>
      <c r="B4" s="34" t="s">
        <v>2</v>
      </c>
      <c r="C4" s="32"/>
      <c r="D4" s="32"/>
      <c r="E4" s="1"/>
    </row>
    <row r="5" spans="1:5" ht="12.75" customHeight="1">
      <c r="A5" s="1"/>
      <c r="B5" s="32" t="s">
        <v>3</v>
      </c>
      <c r="C5" s="32"/>
      <c r="D5" s="32"/>
      <c r="E5" s="1"/>
    </row>
    <row r="6" spans="1:5" ht="12.75" customHeight="1">
      <c r="A6" s="1"/>
      <c r="B6" s="3" t="s">
        <v>4</v>
      </c>
      <c r="C6" s="6">
        <f>SUM(C10:C12)</f>
        <v>0</v>
      </c>
      <c r="D6" s="1"/>
      <c r="E6" s="1"/>
    </row>
    <row r="7" spans="1:5" ht="12.75" customHeight="1">
      <c r="A7" s="1"/>
      <c r="B7" s="3" t="s">
        <v>5</v>
      </c>
      <c r="C7" s="6">
        <f>SUM(E10:E12)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5" t="s">
        <v>23</v>
      </c>
      <c r="B10" s="15" t="s">
        <v>24</v>
      </c>
      <c r="C10" s="16">
        <f>'001'!I3</f>
        <v>0</v>
      </c>
      <c r="D10" s="16">
        <f>0+'001'!O9+'001'!O13+'001'!O17+'001'!O21+'001'!O25+'001'!O29</f>
        <v>0</v>
      </c>
      <c r="E10" s="16">
        <f>C10+D10</f>
        <v>0</v>
      </c>
    </row>
    <row r="11" spans="1:5" ht="12.75" customHeight="1">
      <c r="A11" s="15" t="s">
        <v>73</v>
      </c>
      <c r="B11" s="15" t="s">
        <v>74</v>
      </c>
      <c r="C11" s="16">
        <f>'SO 110'!I3</f>
        <v>0</v>
      </c>
      <c r="D11" s="16">
        <f>0+'SO 110'!O9+'SO 110'!O13+'SO 110'!O17+'SO 110'!O21+'SO 110'!O25+'SO 110'!O29+'SO 110'!O33+'SO 110'!O37+'SO 110'!O41+'SO 110'!O45+'SO 110'!O49+'SO 110'!O53+'SO 110'!O57+'SO 110'!O61+'SO 110'!O65+'SO 110'!O69+'SO 110'!O73+'SO 110'!O77+'SO 110'!O81+'SO 110'!O85+'SO 110'!O89+'SO 110'!O93+'SO 110'!O97+'SO 110'!O101+'SO 110'!O105+'SO 110'!O109+'SO 110'!O113+'SO 110'!O117</f>
        <v>0</v>
      </c>
      <c r="E11" s="16">
        <f>C11+D11</f>
        <v>0</v>
      </c>
    </row>
    <row r="12" spans="1:5" ht="12.75" customHeight="1">
      <c r="A12" s="15" t="s">
        <v>182</v>
      </c>
      <c r="B12" s="15" t="s">
        <v>183</v>
      </c>
      <c r="C12" s="16">
        <f>'SO 201'!I3</f>
        <v>0</v>
      </c>
      <c r="D12" s="16">
        <f>0+'SO 201'!O9+'SO 201'!O13+'SO 201'!O17+'SO 201'!O21+'SO 201'!O25+'SO 201'!O29+'SO 201'!O33+'SO 201'!O38+'SO 201'!O42+'SO 201'!O46+'SO 201'!O50+'SO 201'!O54+'SO 201'!O58+'SO 201'!O62+'SO 201'!O66+'SO 201'!O70+'SO 201'!O74+'SO 201'!O78+'SO 201'!O82+'SO 201'!O87+'SO 201'!O91+'SO 201'!O96+'SO 201'!O100+'SO 201'!O104+'SO 201'!O108+'SO 201'!O112+'SO 201'!O117+'SO 201'!O121+'SO 201'!O125+'SO 201'!O129+'SO 201'!O133+'SO 201'!O137+'SO 201'!O141+'SO 201'!O146+'SO 201'!O150+'SO 201'!O154+'SO 201'!O158+'SO 201'!O162+'SO 201'!O166+'SO 201'!O170+'SO 201'!O174+'SO 201'!O178+'SO 201'!O182+'SO 201'!O187+'SO 201'!O191+'SO 201'!O195+'SO 201'!O200+'SO 201'!O204+'SO 201'!O208+'SO 201'!O212+'SO 201'!O216+'SO 201'!O220+'SO 201'!O224+'SO 201'!O228+'SO 201'!O232+'SO 201'!O236</f>
        <v>0</v>
      </c>
      <c r="E12" s="16">
        <f>C12+D12</f>
        <v>0</v>
      </c>
    </row>
  </sheetData>
  <sheetProtection/>
  <mergeCells count="4">
    <mergeCell ref="A1:A3"/>
    <mergeCell ref="B2:B3"/>
    <mergeCell ref="B4:D4"/>
    <mergeCell ref="B5:D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pane ySplit="7" topLeftCell="A8" activePane="bottomLeft" state="frozen"/>
      <selection pane="topLeft" activeCell="A1" sqref="A1:A3"/>
      <selection pane="bottomLeft" activeCell="A1" sqref="A1:A3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1">
      <c r="B2" s="1"/>
      <c r="C2" s="1"/>
      <c r="D2" s="1"/>
      <c r="E2" s="2" t="s">
        <v>13</v>
      </c>
      <c r="F2" s="1"/>
      <c r="G2" s="1"/>
      <c r="H2" s="5"/>
      <c r="I2" s="5"/>
      <c r="P2" t="s">
        <v>22</v>
      </c>
    </row>
    <row r="3" spans="1:16" ht="13.5">
      <c r="A3" t="s">
        <v>12</v>
      </c>
      <c r="B3" s="9" t="s">
        <v>14</v>
      </c>
      <c r="C3" s="35" t="s">
        <v>15</v>
      </c>
      <c r="D3" s="32"/>
      <c r="E3" s="10" t="s">
        <v>16</v>
      </c>
      <c r="F3" s="1"/>
      <c r="G3" s="8"/>
      <c r="H3" s="7" t="s">
        <v>23</v>
      </c>
      <c r="I3" s="29">
        <f>0+I8</f>
        <v>0</v>
      </c>
      <c r="O3" t="s">
        <v>19</v>
      </c>
      <c r="P3" t="s">
        <v>22</v>
      </c>
    </row>
    <row r="4" spans="1:16" ht="13.5">
      <c r="A4" t="s">
        <v>17</v>
      </c>
      <c r="B4" s="12" t="s">
        <v>18</v>
      </c>
      <c r="C4" s="36" t="s">
        <v>23</v>
      </c>
      <c r="D4" s="37"/>
      <c r="E4" s="13" t="s">
        <v>24</v>
      </c>
      <c r="F4" s="5"/>
      <c r="G4" s="5"/>
      <c r="H4" s="14"/>
      <c r="I4" s="14"/>
      <c r="O4" t="s">
        <v>20</v>
      </c>
      <c r="P4" t="s">
        <v>22</v>
      </c>
    </row>
    <row r="5" spans="1:16" ht="12.75">
      <c r="A5" s="38" t="s">
        <v>25</v>
      </c>
      <c r="B5" s="38" t="s">
        <v>27</v>
      </c>
      <c r="C5" s="38" t="s">
        <v>29</v>
      </c>
      <c r="D5" s="38" t="s">
        <v>30</v>
      </c>
      <c r="E5" s="38" t="s">
        <v>32</v>
      </c>
      <c r="F5" s="38" t="s">
        <v>34</v>
      </c>
      <c r="G5" s="38" t="s">
        <v>36</v>
      </c>
      <c r="H5" s="38" t="s">
        <v>38</v>
      </c>
      <c r="I5" s="38"/>
      <c r="O5" t="s">
        <v>21</v>
      </c>
      <c r="P5" t="s">
        <v>22</v>
      </c>
    </row>
    <row r="6" spans="1:9" ht="12.75">
      <c r="A6" s="38"/>
      <c r="B6" s="38"/>
      <c r="C6" s="38"/>
      <c r="D6" s="38"/>
      <c r="E6" s="38"/>
      <c r="F6" s="38"/>
      <c r="G6" s="38"/>
      <c r="H6" s="11" t="s">
        <v>39</v>
      </c>
      <c r="I6" s="11" t="s">
        <v>41</v>
      </c>
    </row>
    <row r="7" spans="1:9" ht="12.75">
      <c r="A7" s="11" t="s">
        <v>26</v>
      </c>
      <c r="B7" s="11" t="s">
        <v>28</v>
      </c>
      <c r="C7" s="11" t="s">
        <v>22</v>
      </c>
      <c r="D7" s="11" t="s">
        <v>31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9" ht="12.75">
      <c r="A8" s="14" t="s">
        <v>43</v>
      </c>
      <c r="B8" s="14"/>
      <c r="C8" s="18" t="s">
        <v>26</v>
      </c>
      <c r="D8" s="14"/>
      <c r="E8" s="19" t="s">
        <v>44</v>
      </c>
      <c r="F8" s="14"/>
      <c r="G8" s="14"/>
      <c r="H8" s="14"/>
      <c r="I8" s="20">
        <f>0+I9+I13+I17+I21+I25+I29</f>
        <v>0</v>
      </c>
    </row>
    <row r="9" spans="1:16" ht="12.75">
      <c r="A9" s="17" t="s">
        <v>45</v>
      </c>
      <c r="B9" s="21" t="s">
        <v>28</v>
      </c>
      <c r="C9" s="21" t="s">
        <v>46</v>
      </c>
      <c r="D9" s="17" t="s">
        <v>47</v>
      </c>
      <c r="E9" s="22" t="s">
        <v>48</v>
      </c>
      <c r="F9" s="23" t="s">
        <v>49</v>
      </c>
      <c r="G9" s="24">
        <v>1</v>
      </c>
      <c r="H9" s="24">
        <v>0</v>
      </c>
      <c r="I9" s="24">
        <f>ROUND(ROUND(H9,2)*ROUND(G9,2),2)</f>
        <v>0</v>
      </c>
      <c r="O9">
        <f>(I9*21)/100</f>
        <v>0</v>
      </c>
      <c r="P9" t="s">
        <v>22</v>
      </c>
    </row>
    <row r="10" spans="1:5" ht="78.75">
      <c r="A10" s="25" t="s">
        <v>50</v>
      </c>
      <c r="E10" s="26" t="s">
        <v>51</v>
      </c>
    </row>
    <row r="11" spans="1:5" ht="12.75">
      <c r="A11" s="27" t="s">
        <v>52</v>
      </c>
      <c r="E11" s="28" t="s">
        <v>47</v>
      </c>
    </row>
    <row r="12" spans="1:5" ht="12.75">
      <c r="A12" t="s">
        <v>53</v>
      </c>
      <c r="E12" s="26" t="s">
        <v>54</v>
      </c>
    </row>
    <row r="13" spans="1:16" ht="12.75">
      <c r="A13" s="17" t="s">
        <v>45</v>
      </c>
      <c r="B13" s="21" t="s">
        <v>22</v>
      </c>
      <c r="C13" s="21" t="s">
        <v>55</v>
      </c>
      <c r="D13" s="17" t="s">
        <v>47</v>
      </c>
      <c r="E13" s="22" t="s">
        <v>56</v>
      </c>
      <c r="F13" s="23" t="s">
        <v>49</v>
      </c>
      <c r="G13" s="24">
        <v>1</v>
      </c>
      <c r="H13" s="24">
        <v>0</v>
      </c>
      <c r="I13" s="24">
        <f>ROUND(ROUND(H13,2)*ROUND(G13,2),2)</f>
        <v>0</v>
      </c>
      <c r="O13">
        <f>(I13*21)/100</f>
        <v>0</v>
      </c>
      <c r="P13" t="s">
        <v>22</v>
      </c>
    </row>
    <row r="14" spans="1:5" ht="26.25">
      <c r="A14" s="25" t="s">
        <v>50</v>
      </c>
      <c r="E14" s="26" t="s">
        <v>57</v>
      </c>
    </row>
    <row r="15" spans="1:5" ht="12.75">
      <c r="A15" s="27" t="s">
        <v>52</v>
      </c>
      <c r="E15" s="28" t="s">
        <v>47</v>
      </c>
    </row>
    <row r="16" spans="1:5" ht="12.75">
      <c r="A16" t="s">
        <v>53</v>
      </c>
      <c r="E16" s="26" t="s">
        <v>58</v>
      </c>
    </row>
    <row r="17" spans="1:16" ht="12.75">
      <c r="A17" s="17" t="s">
        <v>45</v>
      </c>
      <c r="B17" s="21" t="s">
        <v>31</v>
      </c>
      <c r="C17" s="21" t="s">
        <v>59</v>
      </c>
      <c r="D17" s="17" t="s">
        <v>47</v>
      </c>
      <c r="E17" s="22" t="s">
        <v>60</v>
      </c>
      <c r="F17" s="23" t="s">
        <v>61</v>
      </c>
      <c r="G17" s="24">
        <v>1</v>
      </c>
      <c r="H17" s="24">
        <v>0</v>
      </c>
      <c r="I17" s="24">
        <f>ROUND(ROUND(H17,2)*ROUND(G17,2),2)</f>
        <v>0</v>
      </c>
      <c r="O17">
        <f>(I17*21)/100</f>
        <v>0</v>
      </c>
      <c r="P17" t="s">
        <v>22</v>
      </c>
    </row>
    <row r="18" spans="1:5" ht="52.5">
      <c r="A18" s="25" t="s">
        <v>50</v>
      </c>
      <c r="E18" s="26" t="s">
        <v>62</v>
      </c>
    </row>
    <row r="19" spans="1:5" ht="12.75">
      <c r="A19" s="27" t="s">
        <v>52</v>
      </c>
      <c r="E19" s="28" t="s">
        <v>47</v>
      </c>
    </row>
    <row r="20" spans="1:5" ht="12.75">
      <c r="A20" t="s">
        <v>53</v>
      </c>
      <c r="E20" s="26" t="s">
        <v>63</v>
      </c>
    </row>
    <row r="21" spans="1:16" ht="12.75">
      <c r="A21" s="17" t="s">
        <v>45</v>
      </c>
      <c r="B21" s="21" t="s">
        <v>33</v>
      </c>
      <c r="C21" s="21" t="s">
        <v>64</v>
      </c>
      <c r="D21" s="17" t="s">
        <v>47</v>
      </c>
      <c r="E21" s="22" t="s">
        <v>65</v>
      </c>
      <c r="F21" s="23" t="s">
        <v>49</v>
      </c>
      <c r="G21" s="24">
        <v>1</v>
      </c>
      <c r="H21" s="24">
        <v>0</v>
      </c>
      <c r="I21" s="24">
        <f>ROUND(ROUND(H21,2)*ROUND(G21,2),2)</f>
        <v>0</v>
      </c>
      <c r="O21">
        <f>(I21*21)/100</f>
        <v>0</v>
      </c>
      <c r="P21" t="s">
        <v>22</v>
      </c>
    </row>
    <row r="22" spans="1:5" ht="26.25">
      <c r="A22" s="25" t="s">
        <v>50</v>
      </c>
      <c r="E22" s="26" t="s">
        <v>66</v>
      </c>
    </row>
    <row r="23" spans="1:5" ht="12.75">
      <c r="A23" s="27" t="s">
        <v>52</v>
      </c>
      <c r="E23" s="28" t="s">
        <v>47</v>
      </c>
    </row>
    <row r="24" spans="1:5" ht="12.75">
      <c r="A24" t="s">
        <v>53</v>
      </c>
      <c r="E24" s="26" t="s">
        <v>63</v>
      </c>
    </row>
    <row r="25" spans="1:16" ht="12.75">
      <c r="A25" s="17" t="s">
        <v>45</v>
      </c>
      <c r="B25" s="21" t="s">
        <v>35</v>
      </c>
      <c r="C25" s="21" t="s">
        <v>67</v>
      </c>
      <c r="D25" s="17" t="s">
        <v>47</v>
      </c>
      <c r="E25" s="22" t="s">
        <v>68</v>
      </c>
      <c r="F25" s="23" t="s">
        <v>69</v>
      </c>
      <c r="G25" s="24">
        <v>1</v>
      </c>
      <c r="H25" s="24">
        <v>0</v>
      </c>
      <c r="I25" s="24">
        <f>ROUND(ROUND(H25,2)*ROUND(G25,2),2)</f>
        <v>0</v>
      </c>
      <c r="O25">
        <f>(I25*21)/100</f>
        <v>0</v>
      </c>
      <c r="P25" t="s">
        <v>22</v>
      </c>
    </row>
    <row r="26" spans="1:5" ht="12.75">
      <c r="A26" s="25" t="s">
        <v>50</v>
      </c>
      <c r="E26" s="26" t="s">
        <v>47</v>
      </c>
    </row>
    <row r="27" spans="1:5" ht="12.75">
      <c r="A27" s="27" t="s">
        <v>52</v>
      </c>
      <c r="E27" s="28" t="s">
        <v>47</v>
      </c>
    </row>
    <row r="28" spans="1:5" ht="12.75">
      <c r="A28" t="s">
        <v>53</v>
      </c>
      <c r="E28" s="26" t="s">
        <v>63</v>
      </c>
    </row>
    <row r="29" spans="1:16" ht="12.75">
      <c r="A29" s="17" t="s">
        <v>45</v>
      </c>
      <c r="B29" s="21" t="s">
        <v>37</v>
      </c>
      <c r="C29" s="21" t="s">
        <v>70</v>
      </c>
      <c r="D29" s="17" t="s">
        <v>47</v>
      </c>
      <c r="E29" s="22" t="s">
        <v>71</v>
      </c>
      <c r="F29" s="23" t="s">
        <v>49</v>
      </c>
      <c r="G29" s="24">
        <v>1</v>
      </c>
      <c r="H29" s="24">
        <v>0</v>
      </c>
      <c r="I29" s="24">
        <f>ROUND(ROUND(H29,2)*ROUND(G29,2),2)</f>
        <v>0</v>
      </c>
      <c r="O29">
        <f>(I29*21)/100</f>
        <v>0</v>
      </c>
      <c r="P29" t="s">
        <v>22</v>
      </c>
    </row>
    <row r="30" spans="1:5" ht="26.25">
      <c r="A30" s="25" t="s">
        <v>50</v>
      </c>
      <c r="E30" s="26" t="s">
        <v>72</v>
      </c>
    </row>
    <row r="31" spans="1:5" ht="12.75">
      <c r="A31" s="27" t="s">
        <v>52</v>
      </c>
      <c r="E31" s="28" t="s">
        <v>47</v>
      </c>
    </row>
    <row r="32" spans="1:5" ht="12.75">
      <c r="A32" t="s">
        <v>53</v>
      </c>
      <c r="E32" s="26" t="s">
        <v>63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0"/>
  <sheetViews>
    <sheetView zoomScalePageLayoutView="0" workbookViewId="0" topLeftCell="A1">
      <pane ySplit="7" topLeftCell="A8" activePane="bottomLeft" state="frozen"/>
      <selection pane="topLeft" activeCell="A1" sqref="A1:A3"/>
      <selection pane="bottomLeft" activeCell="A1" sqref="A1:A3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1">
      <c r="B2" s="1"/>
      <c r="C2" s="1"/>
      <c r="D2" s="1"/>
      <c r="E2" s="2" t="s">
        <v>13</v>
      </c>
      <c r="F2" s="1"/>
      <c r="G2" s="1"/>
      <c r="H2" s="5"/>
      <c r="I2" s="5"/>
      <c r="P2" t="s">
        <v>22</v>
      </c>
    </row>
    <row r="3" spans="1:16" ht="13.5">
      <c r="A3" t="s">
        <v>12</v>
      </c>
      <c r="B3" s="9" t="s">
        <v>14</v>
      </c>
      <c r="C3" s="35" t="s">
        <v>15</v>
      </c>
      <c r="D3" s="32"/>
      <c r="E3" s="10" t="s">
        <v>16</v>
      </c>
      <c r="F3" s="1"/>
      <c r="G3" s="8"/>
      <c r="H3" s="7" t="s">
        <v>73</v>
      </c>
      <c r="I3" s="29">
        <f>0+I8</f>
        <v>0</v>
      </c>
      <c r="O3" t="s">
        <v>19</v>
      </c>
      <c r="P3" t="s">
        <v>22</v>
      </c>
    </row>
    <row r="4" spans="1:16" ht="13.5">
      <c r="A4" t="s">
        <v>17</v>
      </c>
      <c r="B4" s="12" t="s">
        <v>18</v>
      </c>
      <c r="C4" s="36" t="s">
        <v>73</v>
      </c>
      <c r="D4" s="37"/>
      <c r="E4" s="13" t="s">
        <v>74</v>
      </c>
      <c r="F4" s="5"/>
      <c r="G4" s="5"/>
      <c r="H4" s="14"/>
      <c r="I4" s="14"/>
      <c r="O4" t="s">
        <v>20</v>
      </c>
      <c r="P4" t="s">
        <v>22</v>
      </c>
    </row>
    <row r="5" spans="1:16" ht="12.75">
      <c r="A5" s="38" t="s">
        <v>25</v>
      </c>
      <c r="B5" s="38" t="s">
        <v>27</v>
      </c>
      <c r="C5" s="38" t="s">
        <v>29</v>
      </c>
      <c r="D5" s="38" t="s">
        <v>30</v>
      </c>
      <c r="E5" s="38" t="s">
        <v>32</v>
      </c>
      <c r="F5" s="38" t="s">
        <v>34</v>
      </c>
      <c r="G5" s="38" t="s">
        <v>36</v>
      </c>
      <c r="H5" s="38" t="s">
        <v>38</v>
      </c>
      <c r="I5" s="38"/>
      <c r="O5" t="s">
        <v>21</v>
      </c>
      <c r="P5" t="s">
        <v>22</v>
      </c>
    </row>
    <row r="6" spans="1:9" ht="12.75">
      <c r="A6" s="38"/>
      <c r="B6" s="38"/>
      <c r="C6" s="38"/>
      <c r="D6" s="38"/>
      <c r="E6" s="38"/>
      <c r="F6" s="38"/>
      <c r="G6" s="38"/>
      <c r="H6" s="11" t="s">
        <v>39</v>
      </c>
      <c r="I6" s="11" t="s">
        <v>41</v>
      </c>
    </row>
    <row r="7" spans="1:9" ht="12.75">
      <c r="A7" s="11" t="s">
        <v>26</v>
      </c>
      <c r="B7" s="11" t="s">
        <v>28</v>
      </c>
      <c r="C7" s="11" t="s">
        <v>22</v>
      </c>
      <c r="D7" s="11" t="s">
        <v>31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9" ht="12.75">
      <c r="A8" s="14" t="s">
        <v>43</v>
      </c>
      <c r="B8" s="14"/>
      <c r="C8" s="18" t="s">
        <v>40</v>
      </c>
      <c r="D8" s="14"/>
      <c r="E8" s="19" t="s">
        <v>75</v>
      </c>
      <c r="F8" s="14"/>
      <c r="G8" s="14"/>
      <c r="H8" s="14"/>
      <c r="I8" s="20">
        <f>0+I9+I13+I17+I21+I25+I29+I33+I37+I41+I45+I49+I53+I57+I61+I65+I69+I73+I77+I81+I85+I89+I93+I97+I101+I105+I109+I113+I117</f>
        <v>0</v>
      </c>
    </row>
    <row r="9" spans="1:16" ht="26.25">
      <c r="A9" s="17" t="s">
        <v>45</v>
      </c>
      <c r="B9" s="21" t="s">
        <v>28</v>
      </c>
      <c r="C9" s="21" t="s">
        <v>76</v>
      </c>
      <c r="D9" s="17" t="s">
        <v>47</v>
      </c>
      <c r="E9" s="22" t="s">
        <v>77</v>
      </c>
      <c r="F9" s="23" t="s">
        <v>69</v>
      </c>
      <c r="G9" s="24">
        <v>8</v>
      </c>
      <c r="H9" s="24">
        <v>0</v>
      </c>
      <c r="I9" s="24">
        <f>ROUND(ROUND(H9,2)*ROUND(G9,2),2)</f>
        <v>0</v>
      </c>
      <c r="O9">
        <f>(I9*21)/100</f>
        <v>0</v>
      </c>
      <c r="P9" t="s">
        <v>22</v>
      </c>
    </row>
    <row r="10" spans="1:5" ht="92.25">
      <c r="A10" s="25" t="s">
        <v>50</v>
      </c>
      <c r="E10" s="26" t="s">
        <v>78</v>
      </c>
    </row>
    <row r="11" spans="1:5" ht="12.75">
      <c r="A11" s="27" t="s">
        <v>52</v>
      </c>
      <c r="E11" s="28" t="s">
        <v>47</v>
      </c>
    </row>
    <row r="12" spans="1:5" ht="52.5">
      <c r="A12" t="s">
        <v>53</v>
      </c>
      <c r="E12" s="26" t="s">
        <v>79</v>
      </c>
    </row>
    <row r="13" spans="1:16" ht="12.75">
      <c r="A13" s="17" t="s">
        <v>45</v>
      </c>
      <c r="B13" s="21" t="s">
        <v>22</v>
      </c>
      <c r="C13" s="21" t="s">
        <v>80</v>
      </c>
      <c r="D13" s="17" t="s">
        <v>47</v>
      </c>
      <c r="E13" s="22" t="s">
        <v>81</v>
      </c>
      <c r="F13" s="23" t="s">
        <v>69</v>
      </c>
      <c r="G13" s="24">
        <v>8</v>
      </c>
      <c r="H13" s="24">
        <v>0</v>
      </c>
      <c r="I13" s="24">
        <f>ROUND(ROUND(H13,2)*ROUND(G13,2),2)</f>
        <v>0</v>
      </c>
      <c r="O13">
        <f>(I13*21)/100</f>
        <v>0</v>
      </c>
      <c r="P13" t="s">
        <v>22</v>
      </c>
    </row>
    <row r="14" spans="1:5" ht="92.25">
      <c r="A14" s="25" t="s">
        <v>50</v>
      </c>
      <c r="E14" s="26" t="s">
        <v>78</v>
      </c>
    </row>
    <row r="15" spans="1:5" ht="12.75">
      <c r="A15" s="27" t="s">
        <v>52</v>
      </c>
      <c r="E15" s="28" t="s">
        <v>47</v>
      </c>
    </row>
    <row r="16" spans="1:5" ht="26.25">
      <c r="A16" t="s">
        <v>53</v>
      </c>
      <c r="E16" s="26" t="s">
        <v>82</v>
      </c>
    </row>
    <row r="17" spans="1:16" ht="12.75">
      <c r="A17" s="17" t="s">
        <v>45</v>
      </c>
      <c r="B17" s="21" t="s">
        <v>31</v>
      </c>
      <c r="C17" s="21" t="s">
        <v>83</v>
      </c>
      <c r="D17" s="17" t="s">
        <v>47</v>
      </c>
      <c r="E17" s="22" t="s">
        <v>84</v>
      </c>
      <c r="F17" s="23" t="s">
        <v>85</v>
      </c>
      <c r="G17" s="24">
        <v>720</v>
      </c>
      <c r="H17" s="24">
        <v>0</v>
      </c>
      <c r="I17" s="24">
        <f>ROUND(ROUND(H17,2)*ROUND(G17,2),2)</f>
        <v>0</v>
      </c>
      <c r="O17">
        <f>(I17*21)/100</f>
        <v>0</v>
      </c>
      <c r="P17" t="s">
        <v>22</v>
      </c>
    </row>
    <row r="18" spans="1:5" ht="92.25">
      <c r="A18" s="25" t="s">
        <v>50</v>
      </c>
      <c r="E18" s="26" t="s">
        <v>78</v>
      </c>
    </row>
    <row r="19" spans="1:5" ht="12.75">
      <c r="A19" s="27" t="s">
        <v>52</v>
      </c>
      <c r="E19" s="28" t="s">
        <v>86</v>
      </c>
    </row>
    <row r="20" spans="1:5" ht="26.25">
      <c r="A20" t="s">
        <v>53</v>
      </c>
      <c r="E20" s="26" t="s">
        <v>87</v>
      </c>
    </row>
    <row r="21" spans="1:16" ht="26.25">
      <c r="A21" s="17" t="s">
        <v>45</v>
      </c>
      <c r="B21" s="21" t="s">
        <v>33</v>
      </c>
      <c r="C21" s="21" t="s">
        <v>88</v>
      </c>
      <c r="D21" s="17" t="s">
        <v>47</v>
      </c>
      <c r="E21" s="22" t="s">
        <v>89</v>
      </c>
      <c r="F21" s="23" t="s">
        <v>69</v>
      </c>
      <c r="G21" s="24">
        <v>2</v>
      </c>
      <c r="H21" s="24">
        <v>0</v>
      </c>
      <c r="I21" s="24">
        <f>ROUND(ROUND(H21,2)*ROUND(G21,2),2)</f>
        <v>0</v>
      </c>
      <c r="O21">
        <f>(I21*21)/100</f>
        <v>0</v>
      </c>
      <c r="P21" t="s">
        <v>22</v>
      </c>
    </row>
    <row r="22" spans="1:5" ht="26.25">
      <c r="A22" s="25" t="s">
        <v>50</v>
      </c>
      <c r="E22" s="26" t="s">
        <v>90</v>
      </c>
    </row>
    <row r="23" spans="1:5" ht="12.75">
      <c r="A23" s="27" t="s">
        <v>52</v>
      </c>
      <c r="E23" s="28" t="s">
        <v>47</v>
      </c>
    </row>
    <row r="24" spans="1:5" ht="52.5">
      <c r="A24" t="s">
        <v>53</v>
      </c>
      <c r="E24" s="26" t="s">
        <v>79</v>
      </c>
    </row>
    <row r="25" spans="1:16" ht="12.75">
      <c r="A25" s="17" t="s">
        <v>45</v>
      </c>
      <c r="B25" s="21" t="s">
        <v>35</v>
      </c>
      <c r="C25" s="21" t="s">
        <v>91</v>
      </c>
      <c r="D25" s="17" t="s">
        <v>47</v>
      </c>
      <c r="E25" s="22" t="s">
        <v>92</v>
      </c>
      <c r="F25" s="23" t="s">
        <v>69</v>
      </c>
      <c r="G25" s="24">
        <v>2</v>
      </c>
      <c r="H25" s="24">
        <v>0</v>
      </c>
      <c r="I25" s="24">
        <f>ROUND(ROUND(H25,2)*ROUND(G25,2),2)</f>
        <v>0</v>
      </c>
      <c r="O25">
        <f>(I25*21)/100</f>
        <v>0</v>
      </c>
      <c r="P25" t="s">
        <v>22</v>
      </c>
    </row>
    <row r="26" spans="1:5" ht="26.25">
      <c r="A26" s="25" t="s">
        <v>50</v>
      </c>
      <c r="E26" s="26" t="s">
        <v>90</v>
      </c>
    </row>
    <row r="27" spans="1:5" ht="12.75">
      <c r="A27" s="27" t="s">
        <v>52</v>
      </c>
      <c r="E27" s="28" t="s">
        <v>47</v>
      </c>
    </row>
    <row r="28" spans="1:5" ht="26.25">
      <c r="A28" t="s">
        <v>53</v>
      </c>
      <c r="E28" s="26" t="s">
        <v>82</v>
      </c>
    </row>
    <row r="29" spans="1:16" ht="12.75">
      <c r="A29" s="17" t="s">
        <v>45</v>
      </c>
      <c r="B29" s="21" t="s">
        <v>37</v>
      </c>
      <c r="C29" s="21" t="s">
        <v>93</v>
      </c>
      <c r="D29" s="17" t="s">
        <v>47</v>
      </c>
      <c r="E29" s="22" t="s">
        <v>94</v>
      </c>
      <c r="F29" s="23" t="s">
        <v>85</v>
      </c>
      <c r="G29" s="24">
        <v>180</v>
      </c>
      <c r="H29" s="24">
        <v>0</v>
      </c>
      <c r="I29" s="24">
        <f>ROUND(ROUND(H29,2)*ROUND(G29,2),2)</f>
        <v>0</v>
      </c>
      <c r="O29">
        <f>(I29*21)/100</f>
        <v>0</v>
      </c>
      <c r="P29" t="s">
        <v>22</v>
      </c>
    </row>
    <row r="30" spans="1:5" ht="26.25">
      <c r="A30" s="25" t="s">
        <v>50</v>
      </c>
      <c r="E30" s="26" t="s">
        <v>90</v>
      </c>
    </row>
    <row r="31" spans="1:5" ht="12.75">
      <c r="A31" s="27" t="s">
        <v>52</v>
      </c>
      <c r="E31" s="28" t="s">
        <v>95</v>
      </c>
    </row>
    <row r="32" spans="1:5" ht="26.25">
      <c r="A32" t="s">
        <v>53</v>
      </c>
      <c r="E32" s="26" t="s">
        <v>87</v>
      </c>
    </row>
    <row r="33" spans="1:16" ht="26.25">
      <c r="A33" s="17" t="s">
        <v>45</v>
      </c>
      <c r="B33" s="21" t="s">
        <v>96</v>
      </c>
      <c r="C33" s="21" t="s">
        <v>97</v>
      </c>
      <c r="D33" s="17" t="s">
        <v>47</v>
      </c>
      <c r="E33" s="22" t="s">
        <v>98</v>
      </c>
      <c r="F33" s="23" t="s">
        <v>99</v>
      </c>
      <c r="G33" s="24">
        <v>3</v>
      </c>
      <c r="H33" s="24">
        <v>0</v>
      </c>
      <c r="I33" s="24">
        <f>ROUND(ROUND(H33,2)*ROUND(G33,2),2)</f>
        <v>0</v>
      </c>
      <c r="O33">
        <f>(I33*21)/100</f>
        <v>0</v>
      </c>
      <c r="P33" t="s">
        <v>22</v>
      </c>
    </row>
    <row r="34" spans="1:5" ht="12.75">
      <c r="A34" s="25" t="s">
        <v>50</v>
      </c>
      <c r="E34" s="26" t="s">
        <v>100</v>
      </c>
    </row>
    <row r="35" spans="1:5" ht="12.75">
      <c r="A35" s="27" t="s">
        <v>52</v>
      </c>
      <c r="E35" s="28" t="s">
        <v>101</v>
      </c>
    </row>
    <row r="36" spans="1:5" ht="39">
      <c r="A36" t="s">
        <v>53</v>
      </c>
      <c r="E36" s="26" t="s">
        <v>102</v>
      </c>
    </row>
    <row r="37" spans="1:16" ht="12.75">
      <c r="A37" s="17" t="s">
        <v>45</v>
      </c>
      <c r="B37" s="21" t="s">
        <v>103</v>
      </c>
      <c r="C37" s="21" t="s">
        <v>104</v>
      </c>
      <c r="D37" s="17" t="s">
        <v>47</v>
      </c>
      <c r="E37" s="22" t="s">
        <v>105</v>
      </c>
      <c r="F37" s="23" t="s">
        <v>99</v>
      </c>
      <c r="G37" s="24">
        <v>3</v>
      </c>
      <c r="H37" s="24">
        <v>0</v>
      </c>
      <c r="I37" s="24">
        <f>ROUND(ROUND(H37,2)*ROUND(G37,2),2)</f>
        <v>0</v>
      </c>
      <c r="O37">
        <f>(I37*21)/100</f>
        <v>0</v>
      </c>
      <c r="P37" t="s">
        <v>22</v>
      </c>
    </row>
    <row r="38" spans="1:5" ht="12.75">
      <c r="A38" s="25" t="s">
        <v>50</v>
      </c>
      <c r="E38" s="26" t="s">
        <v>100</v>
      </c>
    </row>
    <row r="39" spans="1:5" ht="12.75">
      <c r="A39" s="27" t="s">
        <v>52</v>
      </c>
      <c r="E39" s="28" t="s">
        <v>101</v>
      </c>
    </row>
    <row r="40" spans="1:5" ht="26.25">
      <c r="A40" t="s">
        <v>53</v>
      </c>
      <c r="E40" s="26" t="s">
        <v>106</v>
      </c>
    </row>
    <row r="41" spans="1:16" ht="12.75">
      <c r="A41" s="17" t="s">
        <v>45</v>
      </c>
      <c r="B41" s="21" t="s">
        <v>40</v>
      </c>
      <c r="C41" s="21" t="s">
        <v>107</v>
      </c>
      <c r="D41" s="17" t="s">
        <v>47</v>
      </c>
      <c r="E41" s="22" t="s">
        <v>108</v>
      </c>
      <c r="F41" s="23" t="s">
        <v>99</v>
      </c>
      <c r="G41" s="24">
        <v>2.4</v>
      </c>
      <c r="H41" s="24">
        <v>0</v>
      </c>
      <c r="I41" s="24">
        <f>ROUND(ROUND(H41,2)*ROUND(G41,2),2)</f>
        <v>0</v>
      </c>
      <c r="O41">
        <f>(I41*21)/100</f>
        <v>0</v>
      </c>
      <c r="P41" t="s">
        <v>22</v>
      </c>
    </row>
    <row r="42" spans="1:5" ht="12.75">
      <c r="A42" s="25" t="s">
        <v>50</v>
      </c>
      <c r="E42" s="26" t="s">
        <v>109</v>
      </c>
    </row>
    <row r="43" spans="1:5" ht="12.75">
      <c r="A43" s="27" t="s">
        <v>52</v>
      </c>
      <c r="E43" s="28" t="s">
        <v>110</v>
      </c>
    </row>
    <row r="44" spans="1:5" ht="39">
      <c r="A44" t="s">
        <v>53</v>
      </c>
      <c r="E44" s="26" t="s">
        <v>111</v>
      </c>
    </row>
    <row r="45" spans="1:16" ht="12.75">
      <c r="A45" s="17" t="s">
        <v>45</v>
      </c>
      <c r="B45" s="21" t="s">
        <v>42</v>
      </c>
      <c r="C45" s="21" t="s">
        <v>112</v>
      </c>
      <c r="D45" s="17" t="s">
        <v>47</v>
      </c>
      <c r="E45" s="22" t="s">
        <v>113</v>
      </c>
      <c r="F45" s="23" t="s">
        <v>99</v>
      </c>
      <c r="G45" s="24">
        <v>2.4</v>
      </c>
      <c r="H45" s="24">
        <v>0</v>
      </c>
      <c r="I45" s="24">
        <f>ROUND(ROUND(H45,2)*ROUND(G45,2),2)</f>
        <v>0</v>
      </c>
      <c r="O45">
        <f>(I45*21)/100</f>
        <v>0</v>
      </c>
      <c r="P45" t="s">
        <v>22</v>
      </c>
    </row>
    <row r="46" spans="1:5" ht="12.75">
      <c r="A46" s="25" t="s">
        <v>50</v>
      </c>
      <c r="E46" s="26" t="s">
        <v>109</v>
      </c>
    </row>
    <row r="47" spans="1:5" ht="12.75">
      <c r="A47" s="27" t="s">
        <v>52</v>
      </c>
      <c r="E47" s="28" t="s">
        <v>110</v>
      </c>
    </row>
    <row r="48" spans="1:5" ht="26.25">
      <c r="A48" t="s">
        <v>53</v>
      </c>
      <c r="E48" s="26" t="s">
        <v>106</v>
      </c>
    </row>
    <row r="49" spans="1:16" ht="12.75">
      <c r="A49" s="17" t="s">
        <v>45</v>
      </c>
      <c r="B49" s="21" t="s">
        <v>114</v>
      </c>
      <c r="C49" s="21" t="s">
        <v>115</v>
      </c>
      <c r="D49" s="17" t="s">
        <v>47</v>
      </c>
      <c r="E49" s="22" t="s">
        <v>116</v>
      </c>
      <c r="F49" s="23" t="s">
        <v>69</v>
      </c>
      <c r="G49" s="24">
        <v>1</v>
      </c>
      <c r="H49" s="24">
        <v>0</v>
      </c>
      <c r="I49" s="24">
        <f>ROUND(ROUND(H49,2)*ROUND(G49,2),2)</f>
        <v>0</v>
      </c>
      <c r="O49">
        <f>(I49*21)/100</f>
        <v>0</v>
      </c>
      <c r="P49" t="s">
        <v>22</v>
      </c>
    </row>
    <row r="50" spans="1:5" ht="12.75">
      <c r="A50" s="25" t="s">
        <v>50</v>
      </c>
      <c r="E50" s="26" t="s">
        <v>117</v>
      </c>
    </row>
    <row r="51" spans="1:5" ht="12.75">
      <c r="A51" s="27" t="s">
        <v>52</v>
      </c>
      <c r="E51" s="28" t="s">
        <v>47</v>
      </c>
    </row>
    <row r="52" spans="1:5" ht="78.75">
      <c r="A52" t="s">
        <v>53</v>
      </c>
      <c r="E52" s="26" t="s">
        <v>118</v>
      </c>
    </row>
    <row r="53" spans="1:16" ht="12.75">
      <c r="A53" s="17" t="s">
        <v>45</v>
      </c>
      <c r="B53" s="21" t="s">
        <v>119</v>
      </c>
      <c r="C53" s="21" t="s">
        <v>120</v>
      </c>
      <c r="D53" s="17" t="s">
        <v>47</v>
      </c>
      <c r="E53" s="22" t="s">
        <v>121</v>
      </c>
      <c r="F53" s="23" t="s">
        <v>69</v>
      </c>
      <c r="G53" s="24">
        <v>1</v>
      </c>
      <c r="H53" s="24">
        <v>0</v>
      </c>
      <c r="I53" s="24">
        <f>ROUND(ROUND(H53,2)*ROUND(G53,2),2)</f>
        <v>0</v>
      </c>
      <c r="O53">
        <f>(I53*21)/100</f>
        <v>0</v>
      </c>
      <c r="P53" t="s">
        <v>22</v>
      </c>
    </row>
    <row r="54" spans="1:5" ht="12.75">
      <c r="A54" s="25" t="s">
        <v>50</v>
      </c>
      <c r="E54" s="26" t="s">
        <v>117</v>
      </c>
    </row>
    <row r="55" spans="1:5" ht="12.75">
      <c r="A55" s="27" t="s">
        <v>52</v>
      </c>
      <c r="E55" s="28" t="s">
        <v>47</v>
      </c>
    </row>
    <row r="56" spans="1:5" ht="26.25">
      <c r="A56" t="s">
        <v>53</v>
      </c>
      <c r="E56" s="26" t="s">
        <v>122</v>
      </c>
    </row>
    <row r="57" spans="1:16" ht="12.75">
      <c r="A57" s="17" t="s">
        <v>45</v>
      </c>
      <c r="B57" s="21" t="s">
        <v>123</v>
      </c>
      <c r="C57" s="21" t="s">
        <v>124</v>
      </c>
      <c r="D57" s="17" t="s">
        <v>47</v>
      </c>
      <c r="E57" s="22" t="s">
        <v>125</v>
      </c>
      <c r="F57" s="23" t="s">
        <v>85</v>
      </c>
      <c r="G57" s="24">
        <v>90</v>
      </c>
      <c r="H57" s="24">
        <v>0</v>
      </c>
      <c r="I57" s="24">
        <f>ROUND(ROUND(H57,2)*ROUND(G57,2),2)</f>
        <v>0</v>
      </c>
      <c r="O57">
        <f>(I57*21)/100</f>
        <v>0</v>
      </c>
      <c r="P57" t="s">
        <v>22</v>
      </c>
    </row>
    <row r="58" spans="1:5" ht="12.75">
      <c r="A58" s="25" t="s">
        <v>50</v>
      </c>
      <c r="E58" s="26" t="s">
        <v>117</v>
      </c>
    </row>
    <row r="59" spans="1:5" ht="12.75">
      <c r="A59" s="27" t="s">
        <v>52</v>
      </c>
      <c r="E59" s="28" t="s">
        <v>126</v>
      </c>
    </row>
    <row r="60" spans="1:5" ht="26.25">
      <c r="A60" t="s">
        <v>53</v>
      </c>
      <c r="E60" s="26" t="s">
        <v>127</v>
      </c>
    </row>
    <row r="61" spans="1:16" ht="12.75">
      <c r="A61" s="17" t="s">
        <v>45</v>
      </c>
      <c r="B61" s="21" t="s">
        <v>128</v>
      </c>
      <c r="C61" s="21" t="s">
        <v>129</v>
      </c>
      <c r="D61" s="17" t="s">
        <v>47</v>
      </c>
      <c r="E61" s="22" t="s">
        <v>130</v>
      </c>
      <c r="F61" s="23" t="s">
        <v>69</v>
      </c>
      <c r="G61" s="24">
        <v>2</v>
      </c>
      <c r="H61" s="24">
        <v>0</v>
      </c>
      <c r="I61" s="24">
        <f>ROUND(ROUND(H61,2)*ROUND(G61,2),2)</f>
        <v>0</v>
      </c>
      <c r="O61">
        <f>(I61*21)/100</f>
        <v>0</v>
      </c>
      <c r="P61" t="s">
        <v>22</v>
      </c>
    </row>
    <row r="62" spans="1:5" ht="12.75">
      <c r="A62" s="25" t="s">
        <v>50</v>
      </c>
      <c r="E62" s="26" t="s">
        <v>117</v>
      </c>
    </row>
    <row r="63" spans="1:5" ht="12.75">
      <c r="A63" s="27" t="s">
        <v>52</v>
      </c>
      <c r="E63" s="28" t="s">
        <v>47</v>
      </c>
    </row>
    <row r="64" spans="1:5" ht="78.75">
      <c r="A64" t="s">
        <v>53</v>
      </c>
      <c r="E64" s="26" t="s">
        <v>118</v>
      </c>
    </row>
    <row r="65" spans="1:16" ht="12.75">
      <c r="A65" s="17" t="s">
        <v>45</v>
      </c>
      <c r="B65" s="21" t="s">
        <v>131</v>
      </c>
      <c r="C65" s="21" t="s">
        <v>132</v>
      </c>
      <c r="D65" s="17" t="s">
        <v>47</v>
      </c>
      <c r="E65" s="22" t="s">
        <v>133</v>
      </c>
      <c r="F65" s="23" t="s">
        <v>69</v>
      </c>
      <c r="G65" s="24">
        <v>2</v>
      </c>
      <c r="H65" s="24">
        <v>0</v>
      </c>
      <c r="I65" s="24">
        <f>ROUND(ROUND(H65,2)*ROUND(G65,2),2)</f>
        <v>0</v>
      </c>
      <c r="O65">
        <f>(I65*21)/100</f>
        <v>0</v>
      </c>
      <c r="P65" t="s">
        <v>22</v>
      </c>
    </row>
    <row r="66" spans="1:5" ht="12.75">
      <c r="A66" s="25" t="s">
        <v>50</v>
      </c>
      <c r="E66" s="26" t="s">
        <v>117</v>
      </c>
    </row>
    <row r="67" spans="1:5" ht="12.75">
      <c r="A67" s="27" t="s">
        <v>52</v>
      </c>
      <c r="E67" s="28" t="s">
        <v>47</v>
      </c>
    </row>
    <row r="68" spans="1:5" ht="26.25">
      <c r="A68" t="s">
        <v>53</v>
      </c>
      <c r="E68" s="26" t="s">
        <v>122</v>
      </c>
    </row>
    <row r="69" spans="1:16" ht="12.75">
      <c r="A69" s="17" t="s">
        <v>45</v>
      </c>
      <c r="B69" s="21" t="s">
        <v>134</v>
      </c>
      <c r="C69" s="21" t="s">
        <v>135</v>
      </c>
      <c r="D69" s="17" t="s">
        <v>47</v>
      </c>
      <c r="E69" s="22" t="s">
        <v>136</v>
      </c>
      <c r="F69" s="23" t="s">
        <v>85</v>
      </c>
      <c r="G69" s="24">
        <v>180</v>
      </c>
      <c r="H69" s="24">
        <v>0</v>
      </c>
      <c r="I69" s="24">
        <f>ROUND(ROUND(H69,2)*ROUND(G69,2),2)</f>
        <v>0</v>
      </c>
      <c r="O69">
        <f>(I69*21)/100</f>
        <v>0</v>
      </c>
      <c r="P69" t="s">
        <v>22</v>
      </c>
    </row>
    <row r="70" spans="1:5" ht="12.75">
      <c r="A70" s="25" t="s">
        <v>50</v>
      </c>
      <c r="E70" s="26" t="s">
        <v>117</v>
      </c>
    </row>
    <row r="71" spans="1:5" ht="12.75">
      <c r="A71" s="27" t="s">
        <v>52</v>
      </c>
      <c r="E71" s="28" t="s">
        <v>95</v>
      </c>
    </row>
    <row r="72" spans="1:5" ht="26.25">
      <c r="A72" t="s">
        <v>53</v>
      </c>
      <c r="E72" s="26" t="s">
        <v>127</v>
      </c>
    </row>
    <row r="73" spans="1:16" ht="12.75">
      <c r="A73" s="17" t="s">
        <v>45</v>
      </c>
      <c r="B73" s="21" t="s">
        <v>137</v>
      </c>
      <c r="C73" s="21" t="s">
        <v>138</v>
      </c>
      <c r="D73" s="17" t="s">
        <v>47</v>
      </c>
      <c r="E73" s="22" t="s">
        <v>139</v>
      </c>
      <c r="F73" s="23" t="s">
        <v>69</v>
      </c>
      <c r="G73" s="24">
        <v>1</v>
      </c>
      <c r="H73" s="24">
        <v>0</v>
      </c>
      <c r="I73" s="24">
        <f>ROUND(ROUND(H73,2)*ROUND(G73,2),2)</f>
        <v>0</v>
      </c>
      <c r="O73">
        <f>(I73*21)/100</f>
        <v>0</v>
      </c>
      <c r="P73" t="s">
        <v>22</v>
      </c>
    </row>
    <row r="74" spans="1:5" ht="12.75">
      <c r="A74" s="25" t="s">
        <v>50</v>
      </c>
      <c r="E74" s="26" t="s">
        <v>117</v>
      </c>
    </row>
    <row r="75" spans="1:5" ht="12.75">
      <c r="A75" s="27" t="s">
        <v>52</v>
      </c>
      <c r="E75" s="28" t="s">
        <v>47</v>
      </c>
    </row>
    <row r="76" spans="1:5" ht="78.75">
      <c r="A76" t="s">
        <v>53</v>
      </c>
      <c r="E76" s="26" t="s">
        <v>118</v>
      </c>
    </row>
    <row r="77" spans="1:16" ht="12.75">
      <c r="A77" s="17" t="s">
        <v>45</v>
      </c>
      <c r="B77" s="21" t="s">
        <v>140</v>
      </c>
      <c r="C77" s="21" t="s">
        <v>141</v>
      </c>
      <c r="D77" s="17" t="s">
        <v>47</v>
      </c>
      <c r="E77" s="22" t="s">
        <v>142</v>
      </c>
      <c r="F77" s="23" t="s">
        <v>69</v>
      </c>
      <c r="G77" s="24">
        <v>1</v>
      </c>
      <c r="H77" s="24">
        <v>0</v>
      </c>
      <c r="I77" s="24">
        <f>ROUND(ROUND(H77,2)*ROUND(G77,2),2)</f>
        <v>0</v>
      </c>
      <c r="O77">
        <f>(I77*21)/100</f>
        <v>0</v>
      </c>
      <c r="P77" t="s">
        <v>22</v>
      </c>
    </row>
    <row r="78" spans="1:5" ht="12.75">
      <c r="A78" s="25" t="s">
        <v>50</v>
      </c>
      <c r="E78" s="26" t="s">
        <v>117</v>
      </c>
    </row>
    <row r="79" spans="1:5" ht="12.75">
      <c r="A79" s="27" t="s">
        <v>52</v>
      </c>
      <c r="E79" s="28" t="s">
        <v>47</v>
      </c>
    </row>
    <row r="80" spans="1:5" ht="26.25">
      <c r="A80" t="s">
        <v>53</v>
      </c>
      <c r="E80" s="26" t="s">
        <v>122</v>
      </c>
    </row>
    <row r="81" spans="1:16" ht="12.75">
      <c r="A81" s="17" t="s">
        <v>45</v>
      </c>
      <c r="B81" s="21" t="s">
        <v>143</v>
      </c>
      <c r="C81" s="21" t="s">
        <v>144</v>
      </c>
      <c r="D81" s="17" t="s">
        <v>47</v>
      </c>
      <c r="E81" s="22" t="s">
        <v>145</v>
      </c>
      <c r="F81" s="23" t="s">
        <v>85</v>
      </c>
      <c r="G81" s="24">
        <v>90</v>
      </c>
      <c r="H81" s="24">
        <v>0</v>
      </c>
      <c r="I81" s="24">
        <f>ROUND(ROUND(H81,2)*ROUND(G81,2),2)</f>
        <v>0</v>
      </c>
      <c r="O81">
        <f>(I81*21)/100</f>
        <v>0</v>
      </c>
      <c r="P81" t="s">
        <v>22</v>
      </c>
    </row>
    <row r="82" spans="1:5" ht="12.75">
      <c r="A82" s="25" t="s">
        <v>50</v>
      </c>
      <c r="E82" s="26" t="s">
        <v>117</v>
      </c>
    </row>
    <row r="83" spans="1:5" ht="12.75">
      <c r="A83" s="27" t="s">
        <v>52</v>
      </c>
      <c r="E83" s="28" t="s">
        <v>126</v>
      </c>
    </row>
    <row r="84" spans="1:5" ht="26.25">
      <c r="A84" t="s">
        <v>53</v>
      </c>
      <c r="E84" s="26" t="s">
        <v>127</v>
      </c>
    </row>
    <row r="85" spans="1:16" ht="12.75">
      <c r="A85" s="17" t="s">
        <v>45</v>
      </c>
      <c r="B85" s="21" t="s">
        <v>146</v>
      </c>
      <c r="C85" s="21" t="s">
        <v>147</v>
      </c>
      <c r="D85" s="17" t="s">
        <v>47</v>
      </c>
      <c r="E85" s="22" t="s">
        <v>148</v>
      </c>
      <c r="F85" s="23" t="s">
        <v>69</v>
      </c>
      <c r="G85" s="24">
        <v>3</v>
      </c>
      <c r="H85" s="24">
        <v>0</v>
      </c>
      <c r="I85" s="24">
        <f>ROUND(ROUND(H85,2)*ROUND(G85,2),2)</f>
        <v>0</v>
      </c>
      <c r="O85">
        <f>(I85*21)/100</f>
        <v>0</v>
      </c>
      <c r="P85" t="s">
        <v>22</v>
      </c>
    </row>
    <row r="86" spans="1:5" ht="12.75">
      <c r="A86" s="25" t="s">
        <v>50</v>
      </c>
      <c r="E86" s="26" t="s">
        <v>149</v>
      </c>
    </row>
    <row r="87" spans="1:5" ht="12.75">
      <c r="A87" s="27" t="s">
        <v>52</v>
      </c>
      <c r="E87" s="28" t="s">
        <v>47</v>
      </c>
    </row>
    <row r="88" spans="1:5" ht="66">
      <c r="A88" t="s">
        <v>53</v>
      </c>
      <c r="E88" s="26" t="s">
        <v>150</v>
      </c>
    </row>
    <row r="89" spans="1:16" ht="12.75">
      <c r="A89" s="17" t="s">
        <v>45</v>
      </c>
      <c r="B89" s="21" t="s">
        <v>151</v>
      </c>
      <c r="C89" s="21" t="s">
        <v>152</v>
      </c>
      <c r="D89" s="17" t="s">
        <v>47</v>
      </c>
      <c r="E89" s="22" t="s">
        <v>153</v>
      </c>
      <c r="F89" s="23" t="s">
        <v>69</v>
      </c>
      <c r="G89" s="24">
        <v>3</v>
      </c>
      <c r="H89" s="24">
        <v>0</v>
      </c>
      <c r="I89" s="24">
        <f>ROUND(ROUND(H89,2)*ROUND(G89,2),2)</f>
        <v>0</v>
      </c>
      <c r="O89">
        <f>(I89*21)/100</f>
        <v>0</v>
      </c>
      <c r="P89" t="s">
        <v>22</v>
      </c>
    </row>
    <row r="90" spans="1:5" ht="12.75">
      <c r="A90" s="25" t="s">
        <v>50</v>
      </c>
      <c r="E90" s="26" t="s">
        <v>149</v>
      </c>
    </row>
    <row r="91" spans="1:5" ht="12.75">
      <c r="A91" s="27" t="s">
        <v>52</v>
      </c>
      <c r="E91" s="28" t="s">
        <v>47</v>
      </c>
    </row>
    <row r="92" spans="1:5" ht="26.25">
      <c r="A92" t="s">
        <v>53</v>
      </c>
      <c r="E92" s="26" t="s">
        <v>122</v>
      </c>
    </row>
    <row r="93" spans="1:16" ht="12.75">
      <c r="A93" s="17" t="s">
        <v>45</v>
      </c>
      <c r="B93" s="21" t="s">
        <v>154</v>
      </c>
      <c r="C93" s="21" t="s">
        <v>155</v>
      </c>
      <c r="D93" s="17" t="s">
        <v>47</v>
      </c>
      <c r="E93" s="22" t="s">
        <v>156</v>
      </c>
      <c r="F93" s="23" t="s">
        <v>85</v>
      </c>
      <c r="G93" s="24">
        <v>270</v>
      </c>
      <c r="H93" s="24">
        <v>0</v>
      </c>
      <c r="I93" s="24">
        <f>ROUND(ROUND(H93,2)*ROUND(G93,2),2)</f>
        <v>0</v>
      </c>
      <c r="O93">
        <f>(I93*21)/100</f>
        <v>0</v>
      </c>
      <c r="P93" t="s">
        <v>22</v>
      </c>
    </row>
    <row r="94" spans="1:5" ht="12.75">
      <c r="A94" s="25" t="s">
        <v>50</v>
      </c>
      <c r="E94" s="26" t="s">
        <v>149</v>
      </c>
    </row>
    <row r="95" spans="1:5" ht="12.75">
      <c r="A95" s="27" t="s">
        <v>52</v>
      </c>
      <c r="E95" s="28" t="s">
        <v>157</v>
      </c>
    </row>
    <row r="96" spans="1:5" ht="26.25">
      <c r="A96" t="s">
        <v>53</v>
      </c>
      <c r="E96" s="26" t="s">
        <v>127</v>
      </c>
    </row>
    <row r="97" spans="1:16" ht="12.75">
      <c r="A97" s="17" t="s">
        <v>45</v>
      </c>
      <c r="B97" s="21" t="s">
        <v>158</v>
      </c>
      <c r="C97" s="21" t="s">
        <v>159</v>
      </c>
      <c r="D97" s="17" t="s">
        <v>47</v>
      </c>
      <c r="E97" s="22" t="s">
        <v>160</v>
      </c>
      <c r="F97" s="23" t="s">
        <v>69</v>
      </c>
      <c r="G97" s="24">
        <v>9</v>
      </c>
      <c r="H97" s="24">
        <v>0</v>
      </c>
      <c r="I97" s="24">
        <f>ROUND(ROUND(H97,2)*ROUND(G97,2),2)</f>
        <v>0</v>
      </c>
      <c r="O97">
        <f>(I97*21)/100</f>
        <v>0</v>
      </c>
      <c r="P97" t="s">
        <v>22</v>
      </c>
    </row>
    <row r="98" spans="1:5" ht="12.75">
      <c r="A98" s="25" t="s">
        <v>50</v>
      </c>
      <c r="E98" s="26" t="s">
        <v>149</v>
      </c>
    </row>
    <row r="99" spans="1:5" ht="12.75">
      <c r="A99" s="27" t="s">
        <v>52</v>
      </c>
      <c r="E99" s="28" t="s">
        <v>47</v>
      </c>
    </row>
    <row r="100" spans="1:5" ht="66">
      <c r="A100" t="s">
        <v>53</v>
      </c>
      <c r="E100" s="26" t="s">
        <v>150</v>
      </c>
    </row>
    <row r="101" spans="1:16" ht="12.75">
      <c r="A101" s="17" t="s">
        <v>45</v>
      </c>
      <c r="B101" s="21" t="s">
        <v>161</v>
      </c>
      <c r="C101" s="21" t="s">
        <v>162</v>
      </c>
      <c r="D101" s="17" t="s">
        <v>47</v>
      </c>
      <c r="E101" s="22" t="s">
        <v>163</v>
      </c>
      <c r="F101" s="23" t="s">
        <v>69</v>
      </c>
      <c r="G101" s="24">
        <v>9</v>
      </c>
      <c r="H101" s="24">
        <v>0</v>
      </c>
      <c r="I101" s="24">
        <f>ROUND(ROUND(H101,2)*ROUND(G101,2),2)</f>
        <v>0</v>
      </c>
      <c r="O101">
        <f>(I101*21)/100</f>
        <v>0</v>
      </c>
      <c r="P101" t="s">
        <v>22</v>
      </c>
    </row>
    <row r="102" spans="1:5" ht="12.75">
      <c r="A102" s="25" t="s">
        <v>50</v>
      </c>
      <c r="E102" s="26" t="s">
        <v>149</v>
      </c>
    </row>
    <row r="103" spans="1:5" ht="12.75">
      <c r="A103" s="27" t="s">
        <v>52</v>
      </c>
      <c r="E103" s="28" t="s">
        <v>47</v>
      </c>
    </row>
    <row r="104" spans="1:5" ht="26.25">
      <c r="A104" t="s">
        <v>53</v>
      </c>
      <c r="E104" s="26" t="s">
        <v>122</v>
      </c>
    </row>
    <row r="105" spans="1:16" ht="12.75">
      <c r="A105" s="17" t="s">
        <v>45</v>
      </c>
      <c r="B105" s="21" t="s">
        <v>164</v>
      </c>
      <c r="C105" s="21" t="s">
        <v>165</v>
      </c>
      <c r="D105" s="17" t="s">
        <v>47</v>
      </c>
      <c r="E105" s="22" t="s">
        <v>166</v>
      </c>
      <c r="F105" s="23" t="s">
        <v>85</v>
      </c>
      <c r="G105" s="24">
        <v>810</v>
      </c>
      <c r="H105" s="24">
        <v>0</v>
      </c>
      <c r="I105" s="24">
        <f>ROUND(ROUND(H105,2)*ROUND(G105,2),2)</f>
        <v>0</v>
      </c>
      <c r="O105">
        <f>(I105*21)/100</f>
        <v>0</v>
      </c>
      <c r="P105" t="s">
        <v>22</v>
      </c>
    </row>
    <row r="106" spans="1:5" ht="12.75">
      <c r="A106" s="25" t="s">
        <v>50</v>
      </c>
      <c r="E106" s="26" t="s">
        <v>149</v>
      </c>
    </row>
    <row r="107" spans="1:5" ht="12.75">
      <c r="A107" s="27" t="s">
        <v>52</v>
      </c>
      <c r="E107" s="28" t="s">
        <v>167</v>
      </c>
    </row>
    <row r="108" spans="1:5" ht="26.25">
      <c r="A108" t="s">
        <v>53</v>
      </c>
      <c r="E108" s="26" t="s">
        <v>127</v>
      </c>
    </row>
    <row r="109" spans="1:16" ht="12.75">
      <c r="A109" s="17" t="s">
        <v>45</v>
      </c>
      <c r="B109" s="21" t="s">
        <v>168</v>
      </c>
      <c r="C109" s="21" t="s">
        <v>169</v>
      </c>
      <c r="D109" s="17" t="s">
        <v>47</v>
      </c>
      <c r="E109" s="22" t="s">
        <v>170</v>
      </c>
      <c r="F109" s="23" t="s">
        <v>171</v>
      </c>
      <c r="G109" s="24">
        <v>40</v>
      </c>
      <c r="H109" s="24">
        <v>0</v>
      </c>
      <c r="I109" s="24">
        <f>ROUND(ROUND(H109,2)*ROUND(G109,2),2)</f>
        <v>0</v>
      </c>
      <c r="O109">
        <f>(I109*21)/100</f>
        <v>0</v>
      </c>
      <c r="P109" t="s">
        <v>22</v>
      </c>
    </row>
    <row r="110" spans="1:5" ht="12.75">
      <c r="A110" s="25" t="s">
        <v>50</v>
      </c>
      <c r="E110" s="26" t="s">
        <v>172</v>
      </c>
    </row>
    <row r="111" spans="1:5" ht="12.75">
      <c r="A111" s="27" t="s">
        <v>52</v>
      </c>
      <c r="E111" s="28" t="s">
        <v>47</v>
      </c>
    </row>
    <row r="112" spans="1:5" ht="66">
      <c r="A112" t="s">
        <v>53</v>
      </c>
      <c r="E112" s="26" t="s">
        <v>150</v>
      </c>
    </row>
    <row r="113" spans="1:16" ht="12.75">
      <c r="A113" s="17" t="s">
        <v>45</v>
      </c>
      <c r="B113" s="21" t="s">
        <v>173</v>
      </c>
      <c r="C113" s="21" t="s">
        <v>174</v>
      </c>
      <c r="D113" s="17" t="s">
        <v>47</v>
      </c>
      <c r="E113" s="22" t="s">
        <v>175</v>
      </c>
      <c r="F113" s="23" t="s">
        <v>171</v>
      </c>
      <c r="G113" s="24">
        <v>40</v>
      </c>
      <c r="H113" s="24">
        <v>0</v>
      </c>
      <c r="I113" s="24">
        <f>ROUND(ROUND(H113,2)*ROUND(G113,2),2)</f>
        <v>0</v>
      </c>
      <c r="O113">
        <f>(I113*21)/100</f>
        <v>0</v>
      </c>
      <c r="P113" t="s">
        <v>22</v>
      </c>
    </row>
    <row r="114" spans="1:5" ht="12.75">
      <c r="A114" s="25" t="s">
        <v>50</v>
      </c>
      <c r="E114" s="26" t="s">
        <v>172</v>
      </c>
    </row>
    <row r="115" spans="1:5" ht="12.75">
      <c r="A115" s="27" t="s">
        <v>52</v>
      </c>
      <c r="E115" s="28" t="s">
        <v>47</v>
      </c>
    </row>
    <row r="116" spans="1:5" ht="26.25">
      <c r="A116" t="s">
        <v>53</v>
      </c>
      <c r="E116" s="26" t="s">
        <v>122</v>
      </c>
    </row>
    <row r="117" spans="1:16" ht="12.75">
      <c r="A117" s="17" t="s">
        <v>45</v>
      </c>
      <c r="B117" s="21" t="s">
        <v>176</v>
      </c>
      <c r="C117" s="21" t="s">
        <v>177</v>
      </c>
      <c r="D117" s="17" t="s">
        <v>47</v>
      </c>
      <c r="E117" s="22" t="s">
        <v>178</v>
      </c>
      <c r="F117" s="23" t="s">
        <v>179</v>
      </c>
      <c r="G117" s="24">
        <v>360</v>
      </c>
      <c r="H117" s="24">
        <v>0</v>
      </c>
      <c r="I117" s="24">
        <f>ROUND(ROUND(H117,2)*ROUND(G117,2),2)</f>
        <v>0</v>
      </c>
      <c r="O117">
        <f>(I117*21)/100</f>
        <v>0</v>
      </c>
      <c r="P117" t="s">
        <v>22</v>
      </c>
    </row>
    <row r="118" spans="1:5" ht="12.75">
      <c r="A118" s="25" t="s">
        <v>50</v>
      </c>
      <c r="E118" s="26" t="s">
        <v>172</v>
      </c>
    </row>
    <row r="119" spans="1:5" ht="12.75">
      <c r="A119" s="27" t="s">
        <v>52</v>
      </c>
      <c r="E119" s="28" t="s">
        <v>180</v>
      </c>
    </row>
    <row r="120" spans="1:5" ht="26.25">
      <c r="A120" t="s">
        <v>53</v>
      </c>
      <c r="E120" s="26" t="s">
        <v>181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9"/>
  <sheetViews>
    <sheetView tabSelected="1" zoomScalePageLayoutView="0" workbookViewId="0" topLeftCell="A1">
      <pane ySplit="7" topLeftCell="A206" activePane="bottomLeft" state="frozen"/>
      <selection pane="topLeft" activeCell="A1" sqref="A1:A3"/>
      <selection pane="bottomLeft" activeCell="A1" sqref="A1:A3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1">
      <c r="B2" s="1"/>
      <c r="C2" s="1"/>
      <c r="D2" s="1"/>
      <c r="E2" s="2" t="s">
        <v>13</v>
      </c>
      <c r="F2" s="1"/>
      <c r="G2" s="1"/>
      <c r="H2" s="5"/>
      <c r="I2" s="5"/>
      <c r="P2" t="s">
        <v>22</v>
      </c>
    </row>
    <row r="3" spans="1:16" ht="13.5">
      <c r="A3" t="s">
        <v>12</v>
      </c>
      <c r="B3" s="9" t="s">
        <v>14</v>
      </c>
      <c r="C3" s="35" t="s">
        <v>15</v>
      </c>
      <c r="D3" s="32"/>
      <c r="E3" s="10" t="s">
        <v>16</v>
      </c>
      <c r="F3" s="1"/>
      <c r="G3" s="8"/>
      <c r="H3" s="7" t="s">
        <v>182</v>
      </c>
      <c r="I3" s="29">
        <f>0+I8+I37+I86+I95+I116+I145+I186+I199</f>
        <v>0</v>
      </c>
      <c r="O3" t="s">
        <v>19</v>
      </c>
      <c r="P3" t="s">
        <v>22</v>
      </c>
    </row>
    <row r="4" spans="1:16" ht="13.5">
      <c r="A4" t="s">
        <v>17</v>
      </c>
      <c r="B4" s="12" t="s">
        <v>18</v>
      </c>
      <c r="C4" s="36" t="s">
        <v>182</v>
      </c>
      <c r="D4" s="37"/>
      <c r="E4" s="13" t="s">
        <v>183</v>
      </c>
      <c r="F4" s="5"/>
      <c r="G4" s="5"/>
      <c r="H4" s="14"/>
      <c r="I4" s="14"/>
      <c r="O4" t="s">
        <v>20</v>
      </c>
      <c r="P4" t="s">
        <v>22</v>
      </c>
    </row>
    <row r="5" spans="1:16" ht="12.75">
      <c r="A5" s="38" t="s">
        <v>25</v>
      </c>
      <c r="B5" s="38" t="s">
        <v>27</v>
      </c>
      <c r="C5" s="38" t="s">
        <v>29</v>
      </c>
      <c r="D5" s="38" t="s">
        <v>30</v>
      </c>
      <c r="E5" s="38" t="s">
        <v>32</v>
      </c>
      <c r="F5" s="38" t="s">
        <v>34</v>
      </c>
      <c r="G5" s="38" t="s">
        <v>36</v>
      </c>
      <c r="H5" s="38" t="s">
        <v>38</v>
      </c>
      <c r="I5" s="38"/>
      <c r="O5" t="s">
        <v>21</v>
      </c>
      <c r="P5" t="s">
        <v>22</v>
      </c>
    </row>
    <row r="6" spans="1:9" ht="12.75">
      <c r="A6" s="38"/>
      <c r="B6" s="38"/>
      <c r="C6" s="38"/>
      <c r="D6" s="38"/>
      <c r="E6" s="38"/>
      <c r="F6" s="38"/>
      <c r="G6" s="38"/>
      <c r="H6" s="11" t="s">
        <v>39</v>
      </c>
      <c r="I6" s="11" t="s">
        <v>41</v>
      </c>
    </row>
    <row r="7" spans="1:9" ht="12.75">
      <c r="A7" s="11" t="s">
        <v>26</v>
      </c>
      <c r="B7" s="11" t="s">
        <v>28</v>
      </c>
      <c r="C7" s="11" t="s">
        <v>22</v>
      </c>
      <c r="D7" s="11" t="s">
        <v>31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9" ht="12.75">
      <c r="A8" s="14" t="s">
        <v>43</v>
      </c>
      <c r="B8" s="14"/>
      <c r="C8" s="18" t="s">
        <v>26</v>
      </c>
      <c r="D8" s="14"/>
      <c r="E8" s="19" t="s">
        <v>44</v>
      </c>
      <c r="F8" s="14"/>
      <c r="G8" s="14"/>
      <c r="H8" s="14"/>
      <c r="I8" s="20">
        <f>0+I9+I13+I17+I21+I25+I29+I33</f>
        <v>0</v>
      </c>
    </row>
    <row r="9" spans="1:16" ht="12.75">
      <c r="A9" s="17" t="s">
        <v>45</v>
      </c>
      <c r="B9" s="21" t="s">
        <v>28</v>
      </c>
      <c r="C9" s="21" t="s">
        <v>184</v>
      </c>
      <c r="D9" s="17" t="s">
        <v>185</v>
      </c>
      <c r="E9" s="22" t="s">
        <v>186</v>
      </c>
      <c r="F9" s="23" t="s">
        <v>187</v>
      </c>
      <c r="G9" s="24">
        <v>346</v>
      </c>
      <c r="H9" s="24">
        <v>0</v>
      </c>
      <c r="I9" s="24">
        <f>ROUND(ROUND(H9,2)*ROUND(G9,2),2)</f>
        <v>0</v>
      </c>
      <c r="O9">
        <f>(I9*21)/100</f>
        <v>0</v>
      </c>
      <c r="P9" t="s">
        <v>22</v>
      </c>
    </row>
    <row r="10" spans="1:5" ht="12.75">
      <c r="A10" s="25" t="s">
        <v>50</v>
      </c>
      <c r="E10" s="26" t="s">
        <v>188</v>
      </c>
    </row>
    <row r="11" spans="1:5" ht="12.75">
      <c r="A11" s="27" t="s">
        <v>52</v>
      </c>
      <c r="E11" s="28" t="s">
        <v>189</v>
      </c>
    </row>
    <row r="12" spans="1:5" ht="26.25">
      <c r="A12" t="s">
        <v>53</v>
      </c>
      <c r="E12" s="26" t="s">
        <v>190</v>
      </c>
    </row>
    <row r="13" spans="1:16" ht="12.75">
      <c r="A13" s="17" t="s">
        <v>45</v>
      </c>
      <c r="B13" s="21" t="s">
        <v>22</v>
      </c>
      <c r="C13" s="21" t="s">
        <v>184</v>
      </c>
      <c r="D13" s="17" t="s">
        <v>191</v>
      </c>
      <c r="E13" s="22" t="s">
        <v>186</v>
      </c>
      <c r="F13" s="23" t="s">
        <v>187</v>
      </c>
      <c r="G13" s="24">
        <v>18.8</v>
      </c>
      <c r="H13" s="24">
        <v>0</v>
      </c>
      <c r="I13" s="24">
        <f>ROUND(ROUND(H13,2)*ROUND(G13,2),2)</f>
        <v>0</v>
      </c>
      <c r="O13">
        <f>(I13*21)/100</f>
        <v>0</v>
      </c>
      <c r="P13" t="s">
        <v>22</v>
      </c>
    </row>
    <row r="14" spans="1:5" ht="12.75">
      <c r="A14" s="25" t="s">
        <v>50</v>
      </c>
      <c r="E14" s="26" t="s">
        <v>192</v>
      </c>
    </row>
    <row r="15" spans="1:5" ht="12.75">
      <c r="A15" s="27" t="s">
        <v>52</v>
      </c>
      <c r="E15" s="28" t="s">
        <v>193</v>
      </c>
    </row>
    <row r="16" spans="1:5" ht="26.25">
      <c r="A16" t="s">
        <v>53</v>
      </c>
      <c r="E16" s="26" t="s">
        <v>190</v>
      </c>
    </row>
    <row r="17" spans="1:16" ht="12.75">
      <c r="A17" s="17" t="s">
        <v>45</v>
      </c>
      <c r="B17" s="21" t="s">
        <v>31</v>
      </c>
      <c r="C17" s="21" t="s">
        <v>184</v>
      </c>
      <c r="D17" s="17" t="s">
        <v>194</v>
      </c>
      <c r="E17" s="22" t="s">
        <v>186</v>
      </c>
      <c r="F17" s="23" t="s">
        <v>187</v>
      </c>
      <c r="G17" s="24">
        <v>89.7</v>
      </c>
      <c r="H17" s="24">
        <v>0</v>
      </c>
      <c r="I17" s="24">
        <f>ROUND(ROUND(H17,2)*ROUND(G17,2),2)</f>
        <v>0</v>
      </c>
      <c r="O17">
        <f>(I17*21)/100</f>
        <v>0</v>
      </c>
      <c r="P17" t="s">
        <v>22</v>
      </c>
    </row>
    <row r="18" spans="1:5" ht="12.75">
      <c r="A18" s="25" t="s">
        <v>50</v>
      </c>
      <c r="E18" s="26" t="s">
        <v>195</v>
      </c>
    </row>
    <row r="19" spans="1:5" ht="12.75">
      <c r="A19" s="27" t="s">
        <v>52</v>
      </c>
      <c r="E19" s="28" t="s">
        <v>196</v>
      </c>
    </row>
    <row r="20" spans="1:5" ht="26.25">
      <c r="A20" t="s">
        <v>53</v>
      </c>
      <c r="E20" s="26" t="s">
        <v>190</v>
      </c>
    </row>
    <row r="21" spans="1:16" ht="12.75">
      <c r="A21" s="17" t="s">
        <v>45</v>
      </c>
      <c r="B21" s="21" t="s">
        <v>33</v>
      </c>
      <c r="C21" s="21" t="s">
        <v>184</v>
      </c>
      <c r="D21" s="17" t="s">
        <v>197</v>
      </c>
      <c r="E21" s="22" t="s">
        <v>186</v>
      </c>
      <c r="F21" s="23" t="s">
        <v>187</v>
      </c>
      <c r="G21" s="24">
        <v>19.3</v>
      </c>
      <c r="H21" s="24">
        <v>0</v>
      </c>
      <c r="I21" s="24">
        <f>ROUND(ROUND(H21,2)*ROUND(G21,2),2)</f>
        <v>0</v>
      </c>
      <c r="O21">
        <f>(I21*21)/100</f>
        <v>0</v>
      </c>
      <c r="P21" t="s">
        <v>22</v>
      </c>
    </row>
    <row r="22" spans="1:5" ht="12.75">
      <c r="A22" s="25" t="s">
        <v>50</v>
      </c>
      <c r="E22" s="26" t="s">
        <v>198</v>
      </c>
    </row>
    <row r="23" spans="1:5" ht="12.75">
      <c r="A23" s="27" t="s">
        <v>52</v>
      </c>
      <c r="E23" s="28" t="s">
        <v>199</v>
      </c>
    </row>
    <row r="24" spans="1:5" ht="26.25">
      <c r="A24" t="s">
        <v>53</v>
      </c>
      <c r="E24" s="26" t="s">
        <v>190</v>
      </c>
    </row>
    <row r="25" spans="1:16" ht="12.75">
      <c r="A25" s="17" t="s">
        <v>45</v>
      </c>
      <c r="B25" s="21" t="s">
        <v>35</v>
      </c>
      <c r="C25" s="21" t="s">
        <v>200</v>
      </c>
      <c r="D25" s="17" t="s">
        <v>47</v>
      </c>
      <c r="E25" s="22" t="s">
        <v>201</v>
      </c>
      <c r="F25" s="23" t="s">
        <v>99</v>
      </c>
      <c r="G25" s="24">
        <v>7</v>
      </c>
      <c r="H25" s="24">
        <v>0</v>
      </c>
      <c r="I25" s="24">
        <f>ROUND(ROUND(H25,2)*ROUND(G25,2),2)</f>
        <v>0</v>
      </c>
      <c r="O25">
        <f>(I25*21)/100</f>
        <v>0</v>
      </c>
      <c r="P25" t="s">
        <v>22</v>
      </c>
    </row>
    <row r="26" spans="1:5" ht="12.75">
      <c r="A26" s="25" t="s">
        <v>50</v>
      </c>
      <c r="E26" s="26" t="s">
        <v>202</v>
      </c>
    </row>
    <row r="27" spans="1:5" ht="12.75">
      <c r="A27" s="27" t="s">
        <v>52</v>
      </c>
      <c r="E27" s="28" t="s">
        <v>203</v>
      </c>
    </row>
    <row r="28" spans="1:5" ht="12.75">
      <c r="A28" t="s">
        <v>53</v>
      </c>
      <c r="E28" s="26" t="s">
        <v>58</v>
      </c>
    </row>
    <row r="29" spans="1:16" ht="12.75">
      <c r="A29" s="17" t="s">
        <v>45</v>
      </c>
      <c r="B29" s="21" t="s">
        <v>37</v>
      </c>
      <c r="C29" s="21" t="s">
        <v>204</v>
      </c>
      <c r="D29" s="17" t="s">
        <v>47</v>
      </c>
      <c r="E29" s="22" t="s">
        <v>205</v>
      </c>
      <c r="F29" s="23" t="s">
        <v>99</v>
      </c>
      <c r="G29" s="24">
        <v>7</v>
      </c>
      <c r="H29" s="24">
        <v>0</v>
      </c>
      <c r="I29" s="24">
        <f>ROUND(ROUND(H29,2)*ROUND(G29,2),2)</f>
        <v>0</v>
      </c>
      <c r="O29">
        <f>(I29*21)/100</f>
        <v>0</v>
      </c>
      <c r="P29" t="s">
        <v>22</v>
      </c>
    </row>
    <row r="30" spans="1:5" ht="12.75">
      <c r="A30" s="25" t="s">
        <v>50</v>
      </c>
      <c r="E30" s="26" t="s">
        <v>202</v>
      </c>
    </row>
    <row r="31" spans="1:5" ht="12.75">
      <c r="A31" s="27" t="s">
        <v>52</v>
      </c>
      <c r="E31" s="28" t="s">
        <v>47</v>
      </c>
    </row>
    <row r="32" spans="1:5" ht="12.75">
      <c r="A32" t="s">
        <v>53</v>
      </c>
      <c r="E32" s="26" t="s">
        <v>58</v>
      </c>
    </row>
    <row r="33" spans="1:16" ht="12.75">
      <c r="A33" s="17" t="s">
        <v>45</v>
      </c>
      <c r="B33" s="21" t="s">
        <v>96</v>
      </c>
      <c r="C33" s="21" t="s">
        <v>206</v>
      </c>
      <c r="D33" s="17" t="s">
        <v>47</v>
      </c>
      <c r="E33" s="22" t="s">
        <v>207</v>
      </c>
      <c r="F33" s="23" t="s">
        <v>99</v>
      </c>
      <c r="G33" s="24">
        <v>9</v>
      </c>
      <c r="H33" s="24">
        <v>0</v>
      </c>
      <c r="I33" s="24">
        <f>ROUND(ROUND(H33,2)*ROUND(G33,2),2)</f>
        <v>0</v>
      </c>
      <c r="O33">
        <f>(I33*21)/100</f>
        <v>0</v>
      </c>
      <c r="P33" t="s">
        <v>22</v>
      </c>
    </row>
    <row r="34" spans="1:5" ht="12.75">
      <c r="A34" s="25" t="s">
        <v>50</v>
      </c>
      <c r="E34" s="26" t="s">
        <v>208</v>
      </c>
    </row>
    <row r="35" spans="1:5" ht="12.75">
      <c r="A35" s="27" t="s">
        <v>52</v>
      </c>
      <c r="E35" s="28" t="s">
        <v>209</v>
      </c>
    </row>
    <row r="36" spans="1:5" ht="12.75">
      <c r="A36" t="s">
        <v>53</v>
      </c>
      <c r="E36" s="26" t="s">
        <v>58</v>
      </c>
    </row>
    <row r="37" spans="1:9" ht="12.75">
      <c r="A37" s="5" t="s">
        <v>43</v>
      </c>
      <c r="B37" s="5"/>
      <c r="C37" s="30" t="s">
        <v>28</v>
      </c>
      <c r="D37" s="5"/>
      <c r="E37" s="19" t="s">
        <v>210</v>
      </c>
      <c r="F37" s="5"/>
      <c r="G37" s="5"/>
      <c r="H37" s="5"/>
      <c r="I37" s="31">
        <f>0+I38+I42+I46+I50+I54+I58+I62+I66+I70+I74+I78+I82</f>
        <v>0</v>
      </c>
    </row>
    <row r="38" spans="1:16" ht="26.25">
      <c r="A38" s="17" t="s">
        <v>45</v>
      </c>
      <c r="B38" s="21" t="s">
        <v>103</v>
      </c>
      <c r="C38" s="21" t="s">
        <v>211</v>
      </c>
      <c r="D38" s="17" t="s">
        <v>47</v>
      </c>
      <c r="E38" s="22" t="s">
        <v>212</v>
      </c>
      <c r="F38" s="23" t="s">
        <v>69</v>
      </c>
      <c r="G38" s="24">
        <v>2</v>
      </c>
      <c r="H38" s="24">
        <v>0</v>
      </c>
      <c r="I38" s="24">
        <f>ROUND(ROUND(H38,2)*ROUND(G38,2),2)</f>
        <v>0</v>
      </c>
      <c r="O38">
        <f>(I38*21)/100</f>
        <v>0</v>
      </c>
      <c r="P38" t="s">
        <v>22</v>
      </c>
    </row>
    <row r="39" spans="1:5" ht="12.75">
      <c r="A39" s="25" t="s">
        <v>50</v>
      </c>
      <c r="E39" s="26" t="s">
        <v>47</v>
      </c>
    </row>
    <row r="40" spans="1:5" ht="12.75">
      <c r="A40" s="27" t="s">
        <v>52</v>
      </c>
      <c r="E40" s="28" t="s">
        <v>47</v>
      </c>
    </row>
    <row r="41" spans="1:5" ht="158.25">
      <c r="A41" t="s">
        <v>53</v>
      </c>
      <c r="E41" s="26" t="s">
        <v>213</v>
      </c>
    </row>
    <row r="42" spans="1:16" ht="26.25">
      <c r="A42" s="17" t="s">
        <v>45</v>
      </c>
      <c r="B42" s="21" t="s">
        <v>40</v>
      </c>
      <c r="C42" s="21" t="s">
        <v>214</v>
      </c>
      <c r="D42" s="17" t="s">
        <v>47</v>
      </c>
      <c r="E42" s="22" t="s">
        <v>215</v>
      </c>
      <c r="F42" s="23" t="s">
        <v>216</v>
      </c>
      <c r="G42" s="24">
        <v>7.7</v>
      </c>
      <c r="H42" s="24">
        <v>0</v>
      </c>
      <c r="I42" s="24">
        <f>ROUND(ROUND(H42,2)*ROUND(G42,2),2)</f>
        <v>0</v>
      </c>
      <c r="O42">
        <f>(I42*21)/100</f>
        <v>0</v>
      </c>
      <c r="P42" t="s">
        <v>22</v>
      </c>
    </row>
    <row r="43" spans="1:5" ht="12.75">
      <c r="A43" s="25" t="s">
        <v>50</v>
      </c>
      <c r="E43" s="26" t="s">
        <v>217</v>
      </c>
    </row>
    <row r="44" spans="1:5" ht="26.25">
      <c r="A44" s="27" t="s">
        <v>52</v>
      </c>
      <c r="E44" s="28" t="s">
        <v>218</v>
      </c>
    </row>
    <row r="45" spans="1:5" ht="66">
      <c r="A45" t="s">
        <v>53</v>
      </c>
      <c r="E45" s="26" t="s">
        <v>219</v>
      </c>
    </row>
    <row r="46" spans="1:16" ht="26.25">
      <c r="A46" s="17" t="s">
        <v>45</v>
      </c>
      <c r="B46" s="21" t="s">
        <v>42</v>
      </c>
      <c r="C46" s="21" t="s">
        <v>220</v>
      </c>
      <c r="D46" s="17" t="s">
        <v>47</v>
      </c>
      <c r="E46" s="22" t="s">
        <v>221</v>
      </c>
      <c r="F46" s="23" t="s">
        <v>216</v>
      </c>
      <c r="G46" s="24">
        <v>21.2</v>
      </c>
      <c r="H46" s="24">
        <v>0</v>
      </c>
      <c r="I46" s="24">
        <f>ROUND(ROUND(H46,2)*ROUND(G46,2),2)</f>
        <v>0</v>
      </c>
      <c r="O46">
        <f>(I46*21)/100</f>
        <v>0</v>
      </c>
      <c r="P46" t="s">
        <v>22</v>
      </c>
    </row>
    <row r="47" spans="1:5" ht="39">
      <c r="A47" s="25" t="s">
        <v>50</v>
      </c>
      <c r="E47" s="26" t="s">
        <v>222</v>
      </c>
    </row>
    <row r="48" spans="1:5" ht="26.25">
      <c r="A48" s="27" t="s">
        <v>52</v>
      </c>
      <c r="E48" s="28" t="s">
        <v>223</v>
      </c>
    </row>
    <row r="49" spans="1:5" ht="66">
      <c r="A49" t="s">
        <v>53</v>
      </c>
      <c r="E49" s="26" t="s">
        <v>219</v>
      </c>
    </row>
    <row r="50" spans="1:16" ht="12.75">
      <c r="A50" s="17" t="s">
        <v>45</v>
      </c>
      <c r="B50" s="21" t="s">
        <v>114</v>
      </c>
      <c r="C50" s="21" t="s">
        <v>224</v>
      </c>
      <c r="D50" s="17" t="s">
        <v>47</v>
      </c>
      <c r="E50" s="22" t="s">
        <v>225</v>
      </c>
      <c r="F50" s="23" t="s">
        <v>171</v>
      </c>
      <c r="G50" s="24">
        <v>21</v>
      </c>
      <c r="H50" s="24">
        <v>0</v>
      </c>
      <c r="I50" s="24">
        <f>ROUND(ROUND(H50,2)*ROUND(G50,2),2)</f>
        <v>0</v>
      </c>
      <c r="O50">
        <f>(I50*21)/100</f>
        <v>0</v>
      </c>
      <c r="P50" t="s">
        <v>22</v>
      </c>
    </row>
    <row r="51" spans="1:5" ht="12.75">
      <c r="A51" s="25" t="s">
        <v>50</v>
      </c>
      <c r="E51" s="26" t="s">
        <v>226</v>
      </c>
    </row>
    <row r="52" spans="1:5" ht="12.75">
      <c r="A52" s="27" t="s">
        <v>52</v>
      </c>
      <c r="E52" s="28" t="s">
        <v>47</v>
      </c>
    </row>
    <row r="53" spans="1:5" ht="39">
      <c r="A53" t="s">
        <v>53</v>
      </c>
      <c r="E53" s="26" t="s">
        <v>227</v>
      </c>
    </row>
    <row r="54" spans="1:16" ht="12.75">
      <c r="A54" s="17" t="s">
        <v>45</v>
      </c>
      <c r="B54" s="21" t="s">
        <v>119</v>
      </c>
      <c r="C54" s="21" t="s">
        <v>228</v>
      </c>
      <c r="D54" s="17" t="s">
        <v>47</v>
      </c>
      <c r="E54" s="22" t="s">
        <v>229</v>
      </c>
      <c r="F54" s="23" t="s">
        <v>216</v>
      </c>
      <c r="G54" s="24">
        <v>1</v>
      </c>
      <c r="H54" s="24">
        <v>0</v>
      </c>
      <c r="I54" s="24">
        <f>ROUND(ROUND(H54,2)*ROUND(G54,2),2)</f>
        <v>0</v>
      </c>
      <c r="O54">
        <f>(I54*21)/100</f>
        <v>0</v>
      </c>
      <c r="P54" t="s">
        <v>22</v>
      </c>
    </row>
    <row r="55" spans="1:5" ht="12.75">
      <c r="A55" s="25" t="s">
        <v>50</v>
      </c>
      <c r="E55" s="26" t="s">
        <v>230</v>
      </c>
    </row>
    <row r="56" spans="1:5" ht="12.75">
      <c r="A56" s="27" t="s">
        <v>52</v>
      </c>
      <c r="E56" s="28" t="s">
        <v>47</v>
      </c>
    </row>
    <row r="57" spans="1:5" ht="26.25">
      <c r="A57" t="s">
        <v>53</v>
      </c>
      <c r="E57" s="26" t="s">
        <v>231</v>
      </c>
    </row>
    <row r="58" spans="1:16" ht="12.75">
      <c r="A58" s="17" t="s">
        <v>45</v>
      </c>
      <c r="B58" s="21" t="s">
        <v>123</v>
      </c>
      <c r="C58" s="21" t="s">
        <v>232</v>
      </c>
      <c r="D58" s="17" t="s">
        <v>47</v>
      </c>
      <c r="E58" s="22" t="s">
        <v>233</v>
      </c>
      <c r="F58" s="23" t="s">
        <v>216</v>
      </c>
      <c r="G58" s="24">
        <v>149</v>
      </c>
      <c r="H58" s="24">
        <v>0</v>
      </c>
      <c r="I58" s="24">
        <f>ROUND(ROUND(H58,2)*ROUND(G58,2),2)</f>
        <v>0</v>
      </c>
      <c r="O58">
        <f>(I58*21)/100</f>
        <v>0</v>
      </c>
      <c r="P58" t="s">
        <v>22</v>
      </c>
    </row>
    <row r="59" spans="1:5" ht="12.75">
      <c r="A59" s="25" t="s">
        <v>50</v>
      </c>
      <c r="E59" s="26" t="s">
        <v>234</v>
      </c>
    </row>
    <row r="60" spans="1:5" ht="26.25">
      <c r="A60" s="27" t="s">
        <v>52</v>
      </c>
      <c r="E60" s="28" t="s">
        <v>235</v>
      </c>
    </row>
    <row r="61" spans="1:5" ht="330">
      <c r="A61" t="s">
        <v>53</v>
      </c>
      <c r="E61" s="26" t="s">
        <v>236</v>
      </c>
    </row>
    <row r="62" spans="1:16" ht="12.75">
      <c r="A62" s="17" t="s">
        <v>45</v>
      </c>
      <c r="B62" s="21" t="s">
        <v>128</v>
      </c>
      <c r="C62" s="21" t="s">
        <v>237</v>
      </c>
      <c r="D62" s="17" t="s">
        <v>47</v>
      </c>
      <c r="E62" s="22" t="s">
        <v>238</v>
      </c>
      <c r="F62" s="23" t="s">
        <v>216</v>
      </c>
      <c r="G62" s="24">
        <v>20</v>
      </c>
      <c r="H62" s="24">
        <v>0</v>
      </c>
      <c r="I62" s="24">
        <f>ROUND(ROUND(H62,2)*ROUND(G62,2),2)</f>
        <v>0</v>
      </c>
      <c r="O62">
        <f>(I62*21)/100</f>
        <v>0</v>
      </c>
      <c r="P62" t="s">
        <v>22</v>
      </c>
    </row>
    <row r="63" spans="1:5" ht="26.25">
      <c r="A63" s="25" t="s">
        <v>50</v>
      </c>
      <c r="E63" s="26" t="s">
        <v>239</v>
      </c>
    </row>
    <row r="64" spans="1:5" ht="12.75">
      <c r="A64" s="27" t="s">
        <v>52</v>
      </c>
      <c r="E64" s="28" t="s">
        <v>240</v>
      </c>
    </row>
    <row r="65" spans="1:5" ht="276.75">
      <c r="A65" t="s">
        <v>53</v>
      </c>
      <c r="E65" s="26" t="s">
        <v>241</v>
      </c>
    </row>
    <row r="66" spans="1:16" ht="12.75">
      <c r="A66" s="17" t="s">
        <v>45</v>
      </c>
      <c r="B66" s="21" t="s">
        <v>131</v>
      </c>
      <c r="C66" s="21" t="s">
        <v>242</v>
      </c>
      <c r="D66" s="17" t="s">
        <v>47</v>
      </c>
      <c r="E66" s="22" t="s">
        <v>243</v>
      </c>
      <c r="F66" s="23" t="s">
        <v>216</v>
      </c>
      <c r="G66" s="24">
        <v>129</v>
      </c>
      <c r="H66" s="24">
        <v>0</v>
      </c>
      <c r="I66" s="24">
        <f>ROUND(ROUND(H66,2)*ROUND(G66,2),2)</f>
        <v>0</v>
      </c>
      <c r="O66">
        <f>(I66*21)/100</f>
        <v>0</v>
      </c>
      <c r="P66" t="s">
        <v>22</v>
      </c>
    </row>
    <row r="67" spans="1:5" ht="12.75">
      <c r="A67" s="25" t="s">
        <v>50</v>
      </c>
      <c r="E67" s="26" t="s">
        <v>47</v>
      </c>
    </row>
    <row r="68" spans="1:5" ht="12.75">
      <c r="A68" s="27" t="s">
        <v>52</v>
      </c>
      <c r="E68" s="28" t="s">
        <v>244</v>
      </c>
    </row>
    <row r="69" spans="1:5" ht="198">
      <c r="A69" t="s">
        <v>53</v>
      </c>
      <c r="E69" s="26" t="s">
        <v>245</v>
      </c>
    </row>
    <row r="70" spans="1:16" ht="12.75">
      <c r="A70" s="17" t="s">
        <v>45</v>
      </c>
      <c r="B70" s="21" t="s">
        <v>134</v>
      </c>
      <c r="C70" s="21" t="s">
        <v>246</v>
      </c>
      <c r="D70" s="17" t="s">
        <v>47</v>
      </c>
      <c r="E70" s="22" t="s">
        <v>247</v>
      </c>
      <c r="F70" s="23" t="s">
        <v>216</v>
      </c>
      <c r="G70" s="24">
        <v>8</v>
      </c>
      <c r="H70" s="24">
        <v>0</v>
      </c>
      <c r="I70" s="24">
        <f>ROUND(ROUND(H70,2)*ROUND(G70,2),2)</f>
        <v>0</v>
      </c>
      <c r="O70">
        <f>(I70*21)/100</f>
        <v>0</v>
      </c>
      <c r="P70" t="s">
        <v>22</v>
      </c>
    </row>
    <row r="71" spans="1:5" ht="26.25">
      <c r="A71" s="25" t="s">
        <v>50</v>
      </c>
      <c r="E71" s="26" t="s">
        <v>248</v>
      </c>
    </row>
    <row r="72" spans="1:5" ht="12.75">
      <c r="A72" s="27" t="s">
        <v>52</v>
      </c>
      <c r="E72" s="28" t="s">
        <v>249</v>
      </c>
    </row>
    <row r="73" spans="1:5" ht="276.75">
      <c r="A73" t="s">
        <v>53</v>
      </c>
      <c r="E73" s="26" t="s">
        <v>241</v>
      </c>
    </row>
    <row r="74" spans="1:16" ht="12.75">
      <c r="A74" s="17" t="s">
        <v>45</v>
      </c>
      <c r="B74" s="21" t="s">
        <v>137</v>
      </c>
      <c r="C74" s="21" t="s">
        <v>250</v>
      </c>
      <c r="D74" s="17" t="s">
        <v>47</v>
      </c>
      <c r="E74" s="22" t="s">
        <v>251</v>
      </c>
      <c r="F74" s="23" t="s">
        <v>99</v>
      </c>
      <c r="G74" s="24">
        <v>75</v>
      </c>
      <c r="H74" s="24">
        <v>0</v>
      </c>
      <c r="I74" s="24">
        <f>ROUND(ROUND(H74,2)*ROUND(G74,2),2)</f>
        <v>0</v>
      </c>
      <c r="O74">
        <f>(I74*21)/100</f>
        <v>0</v>
      </c>
      <c r="P74" t="s">
        <v>22</v>
      </c>
    </row>
    <row r="75" spans="1:5" ht="12.75">
      <c r="A75" s="25" t="s">
        <v>50</v>
      </c>
      <c r="E75" s="26" t="s">
        <v>47</v>
      </c>
    </row>
    <row r="76" spans="1:5" ht="12.75">
      <c r="A76" s="27" t="s">
        <v>52</v>
      </c>
      <c r="E76" s="28" t="s">
        <v>252</v>
      </c>
    </row>
    <row r="77" spans="1:5" ht="26.25">
      <c r="A77" t="s">
        <v>53</v>
      </c>
      <c r="E77" s="26" t="s">
        <v>253</v>
      </c>
    </row>
    <row r="78" spans="1:16" ht="12.75">
      <c r="A78" s="17" t="s">
        <v>45</v>
      </c>
      <c r="B78" s="21" t="s">
        <v>140</v>
      </c>
      <c r="C78" s="21" t="s">
        <v>254</v>
      </c>
      <c r="D78" s="17" t="s">
        <v>47</v>
      </c>
      <c r="E78" s="22" t="s">
        <v>255</v>
      </c>
      <c r="F78" s="23" t="s">
        <v>99</v>
      </c>
      <c r="G78" s="24">
        <v>15</v>
      </c>
      <c r="H78" s="24">
        <v>0</v>
      </c>
      <c r="I78" s="24">
        <f>ROUND(ROUND(H78,2)*ROUND(G78,2),2)</f>
        <v>0</v>
      </c>
      <c r="O78">
        <f>(I78*21)/100</f>
        <v>0</v>
      </c>
      <c r="P78" t="s">
        <v>22</v>
      </c>
    </row>
    <row r="79" spans="1:5" ht="12.75">
      <c r="A79" s="25" t="s">
        <v>50</v>
      </c>
      <c r="E79" s="26" t="s">
        <v>47</v>
      </c>
    </row>
    <row r="80" spans="1:5" ht="12.75">
      <c r="A80" s="27" t="s">
        <v>52</v>
      </c>
      <c r="E80" s="28" t="s">
        <v>252</v>
      </c>
    </row>
    <row r="81" spans="1:5" ht="26.25">
      <c r="A81" t="s">
        <v>53</v>
      </c>
      <c r="E81" s="26" t="s">
        <v>256</v>
      </c>
    </row>
    <row r="82" spans="1:16" ht="12.75">
      <c r="A82" s="17" t="s">
        <v>45</v>
      </c>
      <c r="B82" s="21" t="s">
        <v>143</v>
      </c>
      <c r="C82" s="21" t="s">
        <v>257</v>
      </c>
      <c r="D82" s="17" t="s">
        <v>47</v>
      </c>
      <c r="E82" s="22" t="s">
        <v>258</v>
      </c>
      <c r="F82" s="23" t="s">
        <v>99</v>
      </c>
      <c r="G82" s="24">
        <v>15</v>
      </c>
      <c r="H82" s="24">
        <v>0</v>
      </c>
      <c r="I82" s="24">
        <f>ROUND(ROUND(H82,2)*ROUND(G82,2),2)</f>
        <v>0</v>
      </c>
      <c r="O82">
        <f>(I82*21)/100</f>
        <v>0</v>
      </c>
      <c r="P82" t="s">
        <v>22</v>
      </c>
    </row>
    <row r="83" spans="1:5" ht="12.75">
      <c r="A83" s="25" t="s">
        <v>50</v>
      </c>
      <c r="E83" s="26" t="s">
        <v>47</v>
      </c>
    </row>
    <row r="84" spans="1:5" ht="12.75">
      <c r="A84" s="27" t="s">
        <v>52</v>
      </c>
      <c r="E84" s="28" t="s">
        <v>252</v>
      </c>
    </row>
    <row r="85" spans="1:5" ht="26.25">
      <c r="A85" t="s">
        <v>53</v>
      </c>
      <c r="E85" s="26" t="s">
        <v>259</v>
      </c>
    </row>
    <row r="86" spans="1:9" ht="12.75">
      <c r="A86" s="5" t="s">
        <v>43</v>
      </c>
      <c r="B86" s="5"/>
      <c r="C86" s="30" t="s">
        <v>22</v>
      </c>
      <c r="D86" s="5"/>
      <c r="E86" s="19" t="s">
        <v>260</v>
      </c>
      <c r="F86" s="5"/>
      <c r="G86" s="5"/>
      <c r="H86" s="5"/>
      <c r="I86" s="31">
        <f>0+I87+I91</f>
        <v>0</v>
      </c>
    </row>
    <row r="87" spans="1:16" ht="12.75">
      <c r="A87" s="17" t="s">
        <v>45</v>
      </c>
      <c r="B87" s="21" t="s">
        <v>146</v>
      </c>
      <c r="C87" s="21" t="s">
        <v>261</v>
      </c>
      <c r="D87" s="17" t="s">
        <v>47</v>
      </c>
      <c r="E87" s="22" t="s">
        <v>262</v>
      </c>
      <c r="F87" s="23" t="s">
        <v>216</v>
      </c>
      <c r="G87" s="24">
        <v>0.05</v>
      </c>
      <c r="H87" s="24">
        <v>0</v>
      </c>
      <c r="I87" s="24">
        <f>ROUND(ROUND(H87,2)*ROUND(G87,2),2)</f>
        <v>0</v>
      </c>
      <c r="O87">
        <f>(I87*21)/100</f>
        <v>0</v>
      </c>
      <c r="P87" t="s">
        <v>22</v>
      </c>
    </row>
    <row r="88" spans="1:5" ht="12.75">
      <c r="A88" s="25" t="s">
        <v>50</v>
      </c>
      <c r="E88" s="26" t="s">
        <v>263</v>
      </c>
    </row>
    <row r="89" spans="1:5" ht="12.75">
      <c r="A89" s="27" t="s">
        <v>52</v>
      </c>
      <c r="E89" s="28" t="s">
        <v>264</v>
      </c>
    </row>
    <row r="90" spans="1:5" ht="52.5">
      <c r="A90" t="s">
        <v>53</v>
      </c>
      <c r="E90" s="26" t="s">
        <v>265</v>
      </c>
    </row>
    <row r="91" spans="1:16" ht="12.75">
      <c r="A91" s="17" t="s">
        <v>45</v>
      </c>
      <c r="B91" s="21" t="s">
        <v>151</v>
      </c>
      <c r="C91" s="21" t="s">
        <v>266</v>
      </c>
      <c r="D91" s="17" t="s">
        <v>47</v>
      </c>
      <c r="E91" s="22" t="s">
        <v>267</v>
      </c>
      <c r="F91" s="23" t="s">
        <v>99</v>
      </c>
      <c r="G91" s="24">
        <v>119</v>
      </c>
      <c r="H91" s="24">
        <v>0</v>
      </c>
      <c r="I91" s="24">
        <f>ROUND(ROUND(H91,2)*ROUND(G91,2),2)</f>
        <v>0</v>
      </c>
      <c r="O91">
        <f>(I91*21)/100</f>
        <v>0</v>
      </c>
      <c r="P91" t="s">
        <v>22</v>
      </c>
    </row>
    <row r="92" spans="1:5" ht="26.25">
      <c r="A92" s="25" t="s">
        <v>50</v>
      </c>
      <c r="E92" s="26" t="s">
        <v>268</v>
      </c>
    </row>
    <row r="93" spans="1:5" ht="26.25">
      <c r="A93" s="27" t="s">
        <v>52</v>
      </c>
      <c r="E93" s="28" t="s">
        <v>269</v>
      </c>
    </row>
    <row r="94" spans="1:5" ht="52.5">
      <c r="A94" t="s">
        <v>53</v>
      </c>
      <c r="E94" s="26" t="s">
        <v>270</v>
      </c>
    </row>
    <row r="95" spans="1:9" ht="12.75">
      <c r="A95" s="5" t="s">
        <v>43</v>
      </c>
      <c r="B95" s="5"/>
      <c r="C95" s="30" t="s">
        <v>31</v>
      </c>
      <c r="D95" s="5"/>
      <c r="E95" s="19" t="s">
        <v>271</v>
      </c>
      <c r="F95" s="5"/>
      <c r="G95" s="5"/>
      <c r="H95" s="5"/>
      <c r="I95" s="31">
        <f>0+I96+I100+I104+I108+I112</f>
        <v>0</v>
      </c>
    </row>
    <row r="96" spans="1:16" ht="12.75">
      <c r="A96" s="17" t="s">
        <v>45</v>
      </c>
      <c r="B96" s="21" t="s">
        <v>154</v>
      </c>
      <c r="C96" s="21" t="s">
        <v>272</v>
      </c>
      <c r="D96" s="17" t="s">
        <v>47</v>
      </c>
      <c r="E96" s="22" t="s">
        <v>273</v>
      </c>
      <c r="F96" s="23" t="s">
        <v>216</v>
      </c>
      <c r="G96" s="24">
        <v>6</v>
      </c>
      <c r="H96" s="24">
        <v>0</v>
      </c>
      <c r="I96" s="24">
        <f>ROUND(ROUND(H96,2)*ROUND(G96,2),2)</f>
        <v>0</v>
      </c>
      <c r="O96">
        <f>(I96*21)/100</f>
        <v>0</v>
      </c>
      <c r="P96" t="s">
        <v>22</v>
      </c>
    </row>
    <row r="97" spans="1:5" ht="12.75">
      <c r="A97" s="25" t="s">
        <v>50</v>
      </c>
      <c r="E97" s="26" t="s">
        <v>274</v>
      </c>
    </row>
    <row r="98" spans="1:5" ht="92.25">
      <c r="A98" s="27" t="s">
        <v>52</v>
      </c>
      <c r="E98" s="28" t="s">
        <v>275</v>
      </c>
    </row>
    <row r="99" spans="1:5" ht="396">
      <c r="A99" t="s">
        <v>53</v>
      </c>
      <c r="E99" s="26" t="s">
        <v>276</v>
      </c>
    </row>
    <row r="100" spans="1:16" ht="12.75">
      <c r="A100" s="17" t="s">
        <v>45</v>
      </c>
      <c r="B100" s="21" t="s">
        <v>158</v>
      </c>
      <c r="C100" s="21" t="s">
        <v>277</v>
      </c>
      <c r="D100" s="17" t="s">
        <v>47</v>
      </c>
      <c r="E100" s="22" t="s">
        <v>278</v>
      </c>
      <c r="F100" s="23" t="s">
        <v>187</v>
      </c>
      <c r="G100" s="24">
        <v>0.72</v>
      </c>
      <c r="H100" s="24">
        <v>0</v>
      </c>
      <c r="I100" s="24">
        <f>ROUND(ROUND(H100,2)*ROUND(G100,2),2)</f>
        <v>0</v>
      </c>
      <c r="O100">
        <f>(I100*21)/100</f>
        <v>0</v>
      </c>
      <c r="P100" t="s">
        <v>22</v>
      </c>
    </row>
    <row r="101" spans="1:5" ht="12.75">
      <c r="A101" s="25" t="s">
        <v>50</v>
      </c>
      <c r="E101" s="26" t="s">
        <v>47</v>
      </c>
    </row>
    <row r="102" spans="1:5" ht="26.25">
      <c r="A102" s="27" t="s">
        <v>52</v>
      </c>
      <c r="E102" s="28" t="s">
        <v>279</v>
      </c>
    </row>
    <row r="103" spans="1:5" ht="250.5">
      <c r="A103" t="s">
        <v>53</v>
      </c>
      <c r="E103" s="26" t="s">
        <v>280</v>
      </c>
    </row>
    <row r="104" spans="1:16" ht="12.75">
      <c r="A104" s="17" t="s">
        <v>45</v>
      </c>
      <c r="B104" s="21" t="s">
        <v>161</v>
      </c>
      <c r="C104" s="21" t="s">
        <v>281</v>
      </c>
      <c r="D104" s="17" t="s">
        <v>47</v>
      </c>
      <c r="E104" s="22" t="s">
        <v>282</v>
      </c>
      <c r="F104" s="23" t="s">
        <v>216</v>
      </c>
      <c r="G104" s="24">
        <v>17.5</v>
      </c>
      <c r="H104" s="24">
        <v>0</v>
      </c>
      <c r="I104" s="24">
        <f>ROUND(ROUND(H104,2)*ROUND(G104,2),2)</f>
        <v>0</v>
      </c>
      <c r="O104">
        <f>(I104*21)/100</f>
        <v>0</v>
      </c>
      <c r="P104" t="s">
        <v>22</v>
      </c>
    </row>
    <row r="105" spans="1:5" ht="39">
      <c r="A105" s="25" t="s">
        <v>50</v>
      </c>
      <c r="E105" s="26" t="s">
        <v>283</v>
      </c>
    </row>
    <row r="106" spans="1:5" ht="78.75">
      <c r="A106" s="27" t="s">
        <v>52</v>
      </c>
      <c r="E106" s="28" t="s">
        <v>284</v>
      </c>
    </row>
    <row r="107" spans="1:5" ht="382.5">
      <c r="A107" t="s">
        <v>53</v>
      </c>
      <c r="E107" s="26" t="s">
        <v>285</v>
      </c>
    </row>
    <row r="108" spans="1:16" ht="12.75">
      <c r="A108" s="17" t="s">
        <v>45</v>
      </c>
      <c r="B108" s="21" t="s">
        <v>164</v>
      </c>
      <c r="C108" s="21" t="s">
        <v>286</v>
      </c>
      <c r="D108" s="17" t="s">
        <v>47</v>
      </c>
      <c r="E108" s="22" t="s">
        <v>287</v>
      </c>
      <c r="F108" s="23" t="s">
        <v>187</v>
      </c>
      <c r="G108" s="24">
        <v>0.3</v>
      </c>
      <c r="H108" s="24">
        <v>0</v>
      </c>
      <c r="I108" s="24">
        <f>ROUND(ROUND(H108,2)*ROUND(G108,2),2)</f>
        <v>0</v>
      </c>
      <c r="O108">
        <f>(I108*21)/100</f>
        <v>0</v>
      </c>
      <c r="P108" t="s">
        <v>22</v>
      </c>
    </row>
    <row r="109" spans="1:5" ht="12.75">
      <c r="A109" s="25" t="s">
        <v>50</v>
      </c>
      <c r="E109" s="26" t="s">
        <v>288</v>
      </c>
    </row>
    <row r="110" spans="1:5" ht="26.25">
      <c r="A110" s="27" t="s">
        <v>52</v>
      </c>
      <c r="E110" s="28" t="s">
        <v>289</v>
      </c>
    </row>
    <row r="111" spans="1:5" ht="276.75">
      <c r="A111" t="s">
        <v>53</v>
      </c>
      <c r="E111" s="26" t="s">
        <v>290</v>
      </c>
    </row>
    <row r="112" spans="1:16" ht="12.75">
      <c r="A112" s="17" t="s">
        <v>45</v>
      </c>
      <c r="B112" s="21" t="s">
        <v>168</v>
      </c>
      <c r="C112" s="21" t="s">
        <v>291</v>
      </c>
      <c r="D112" s="17" t="s">
        <v>47</v>
      </c>
      <c r="E112" s="22" t="s">
        <v>292</v>
      </c>
      <c r="F112" s="23" t="s">
        <v>216</v>
      </c>
      <c r="G112" s="24">
        <v>21.4</v>
      </c>
      <c r="H112" s="24">
        <v>0</v>
      </c>
      <c r="I112" s="24">
        <f>ROUND(ROUND(H112,2)*ROUND(G112,2),2)</f>
        <v>0</v>
      </c>
      <c r="O112">
        <f>(I112*21)/100</f>
        <v>0</v>
      </c>
      <c r="P112" t="s">
        <v>22</v>
      </c>
    </row>
    <row r="113" spans="1:5" ht="26.25">
      <c r="A113" s="25" t="s">
        <v>50</v>
      </c>
      <c r="E113" s="26" t="s">
        <v>293</v>
      </c>
    </row>
    <row r="114" spans="1:5" ht="12.75">
      <c r="A114" s="27" t="s">
        <v>52</v>
      </c>
      <c r="E114" s="28" t="s">
        <v>294</v>
      </c>
    </row>
    <row r="115" spans="1:5" ht="237">
      <c r="A115" t="s">
        <v>53</v>
      </c>
      <c r="E115" s="26" t="s">
        <v>295</v>
      </c>
    </row>
    <row r="116" spans="1:9" ht="12.75">
      <c r="A116" s="5" t="s">
        <v>43</v>
      </c>
      <c r="B116" s="5"/>
      <c r="C116" s="30" t="s">
        <v>33</v>
      </c>
      <c r="D116" s="5"/>
      <c r="E116" s="19" t="s">
        <v>296</v>
      </c>
      <c r="F116" s="5"/>
      <c r="G116" s="5"/>
      <c r="H116" s="5"/>
      <c r="I116" s="31">
        <f>0+I117+I121+I125+I129+I133+I137+I141</f>
        <v>0</v>
      </c>
    </row>
    <row r="117" spans="1:16" ht="12.75">
      <c r="A117" s="17" t="s">
        <v>45</v>
      </c>
      <c r="B117" s="21" t="s">
        <v>173</v>
      </c>
      <c r="C117" s="21" t="s">
        <v>297</v>
      </c>
      <c r="D117" s="17" t="s">
        <v>47</v>
      </c>
      <c r="E117" s="22" t="s">
        <v>298</v>
      </c>
      <c r="F117" s="23" t="s">
        <v>216</v>
      </c>
      <c r="G117" s="24">
        <v>7.1</v>
      </c>
      <c r="H117" s="24">
        <v>0</v>
      </c>
      <c r="I117" s="24">
        <f>ROUND(ROUND(H117,2)*ROUND(G117,2),2)</f>
        <v>0</v>
      </c>
      <c r="O117">
        <f>(I117*21)/100</f>
        <v>0</v>
      </c>
      <c r="P117" t="s">
        <v>22</v>
      </c>
    </row>
    <row r="118" spans="1:5" ht="12.75">
      <c r="A118" s="25" t="s">
        <v>50</v>
      </c>
      <c r="E118" s="26" t="s">
        <v>299</v>
      </c>
    </row>
    <row r="119" spans="1:5" ht="26.25">
      <c r="A119" s="27" t="s">
        <v>52</v>
      </c>
      <c r="E119" s="28" t="s">
        <v>300</v>
      </c>
    </row>
    <row r="120" spans="1:5" ht="382.5">
      <c r="A120" t="s">
        <v>53</v>
      </c>
      <c r="E120" s="26" t="s">
        <v>285</v>
      </c>
    </row>
    <row r="121" spans="1:16" ht="12.75">
      <c r="A121" s="17" t="s">
        <v>45</v>
      </c>
      <c r="B121" s="21" t="s">
        <v>176</v>
      </c>
      <c r="C121" s="21" t="s">
        <v>301</v>
      </c>
      <c r="D121" s="17" t="s">
        <v>47</v>
      </c>
      <c r="E121" s="22" t="s">
        <v>302</v>
      </c>
      <c r="F121" s="23" t="s">
        <v>216</v>
      </c>
      <c r="G121" s="24">
        <v>10</v>
      </c>
      <c r="H121" s="24">
        <v>0</v>
      </c>
      <c r="I121" s="24">
        <f>ROUND(ROUND(H121,2)*ROUND(G121,2),2)</f>
        <v>0</v>
      </c>
      <c r="O121">
        <f>(I121*21)/100</f>
        <v>0</v>
      </c>
      <c r="P121" t="s">
        <v>22</v>
      </c>
    </row>
    <row r="122" spans="1:5" ht="26.25">
      <c r="A122" s="25" t="s">
        <v>50</v>
      </c>
      <c r="E122" s="26" t="s">
        <v>303</v>
      </c>
    </row>
    <row r="123" spans="1:5" ht="12.75">
      <c r="A123" s="27" t="s">
        <v>52</v>
      </c>
      <c r="E123" s="28" t="s">
        <v>304</v>
      </c>
    </row>
    <row r="124" spans="1:5" ht="382.5">
      <c r="A124" t="s">
        <v>53</v>
      </c>
      <c r="E124" s="26" t="s">
        <v>285</v>
      </c>
    </row>
    <row r="125" spans="1:16" ht="12.75">
      <c r="A125" s="17" t="s">
        <v>45</v>
      </c>
      <c r="B125" s="21" t="s">
        <v>305</v>
      </c>
      <c r="C125" s="21" t="s">
        <v>306</v>
      </c>
      <c r="D125" s="17" t="s">
        <v>47</v>
      </c>
      <c r="E125" s="22" t="s">
        <v>307</v>
      </c>
      <c r="F125" s="23" t="s">
        <v>216</v>
      </c>
      <c r="G125" s="24">
        <v>16</v>
      </c>
      <c r="H125" s="24">
        <v>0</v>
      </c>
      <c r="I125" s="24">
        <f>ROUND(ROUND(H125,2)*ROUND(G125,2),2)</f>
        <v>0</v>
      </c>
      <c r="O125">
        <f>(I125*21)/100</f>
        <v>0</v>
      </c>
      <c r="P125" t="s">
        <v>22</v>
      </c>
    </row>
    <row r="126" spans="1:5" ht="26.25">
      <c r="A126" s="25" t="s">
        <v>50</v>
      </c>
      <c r="E126" s="26" t="s">
        <v>308</v>
      </c>
    </row>
    <row r="127" spans="1:5" ht="12.75">
      <c r="A127" s="27" t="s">
        <v>52</v>
      </c>
      <c r="E127" s="28" t="s">
        <v>309</v>
      </c>
    </row>
    <row r="128" spans="1:5" ht="39">
      <c r="A128" t="s">
        <v>53</v>
      </c>
      <c r="E128" s="26" t="s">
        <v>310</v>
      </c>
    </row>
    <row r="129" spans="1:16" ht="26.25">
      <c r="A129" s="17" t="s">
        <v>45</v>
      </c>
      <c r="B129" s="21" t="s">
        <v>311</v>
      </c>
      <c r="C129" s="21" t="s">
        <v>312</v>
      </c>
      <c r="D129" s="17" t="s">
        <v>47</v>
      </c>
      <c r="E129" s="22" t="s">
        <v>313</v>
      </c>
      <c r="F129" s="23" t="s">
        <v>216</v>
      </c>
      <c r="G129" s="24">
        <v>51</v>
      </c>
      <c r="H129" s="24">
        <v>0</v>
      </c>
      <c r="I129" s="24">
        <f>ROUND(ROUND(H129,2)*ROUND(G129,2),2)</f>
        <v>0</v>
      </c>
      <c r="O129">
        <f>(I129*21)/100</f>
        <v>0</v>
      </c>
      <c r="P129" t="s">
        <v>22</v>
      </c>
    </row>
    <row r="130" spans="1:5" ht="26.25">
      <c r="A130" s="25" t="s">
        <v>50</v>
      </c>
      <c r="E130" s="26" t="s">
        <v>314</v>
      </c>
    </row>
    <row r="131" spans="1:5" ht="12.75">
      <c r="A131" s="27" t="s">
        <v>52</v>
      </c>
      <c r="E131" s="28" t="s">
        <v>315</v>
      </c>
    </row>
    <row r="132" spans="1:5" ht="39">
      <c r="A132" t="s">
        <v>53</v>
      </c>
      <c r="E132" s="26" t="s">
        <v>310</v>
      </c>
    </row>
    <row r="133" spans="1:16" ht="12.75">
      <c r="A133" s="17" t="s">
        <v>45</v>
      </c>
      <c r="B133" s="21" t="s">
        <v>316</v>
      </c>
      <c r="C133" s="21" t="s">
        <v>317</v>
      </c>
      <c r="D133" s="17" t="s">
        <v>47</v>
      </c>
      <c r="E133" s="22" t="s">
        <v>318</v>
      </c>
      <c r="F133" s="23" t="s">
        <v>216</v>
      </c>
      <c r="G133" s="24">
        <v>5.7</v>
      </c>
      <c r="H133" s="24">
        <v>0</v>
      </c>
      <c r="I133" s="24">
        <f>ROUND(ROUND(H133,2)*ROUND(G133,2),2)</f>
        <v>0</v>
      </c>
      <c r="O133">
        <f>(I133*21)/100</f>
        <v>0</v>
      </c>
      <c r="P133" t="s">
        <v>22</v>
      </c>
    </row>
    <row r="134" spans="1:5" ht="26.25">
      <c r="A134" s="25" t="s">
        <v>50</v>
      </c>
      <c r="E134" s="26" t="s">
        <v>319</v>
      </c>
    </row>
    <row r="135" spans="1:5" ht="12.75">
      <c r="A135" s="27" t="s">
        <v>52</v>
      </c>
      <c r="E135" s="28" t="s">
        <v>320</v>
      </c>
    </row>
    <row r="136" spans="1:5" ht="303">
      <c r="A136" t="s">
        <v>53</v>
      </c>
      <c r="E136" s="26" t="s">
        <v>321</v>
      </c>
    </row>
    <row r="137" spans="1:16" ht="12.75">
      <c r="A137" s="17" t="s">
        <v>45</v>
      </c>
      <c r="B137" s="21" t="s">
        <v>322</v>
      </c>
      <c r="C137" s="21" t="s">
        <v>323</v>
      </c>
      <c r="D137" s="17" t="s">
        <v>47</v>
      </c>
      <c r="E137" s="22" t="s">
        <v>324</v>
      </c>
      <c r="F137" s="23" t="s">
        <v>216</v>
      </c>
      <c r="G137" s="24">
        <v>21.5</v>
      </c>
      <c r="H137" s="24">
        <v>0</v>
      </c>
      <c r="I137" s="24">
        <f>ROUND(ROUND(H137,2)*ROUND(G137,2),2)</f>
        <v>0</v>
      </c>
      <c r="O137">
        <f>(I137*21)/100</f>
        <v>0</v>
      </c>
      <c r="P137" t="s">
        <v>22</v>
      </c>
    </row>
    <row r="138" spans="1:5" ht="26.25">
      <c r="A138" s="25" t="s">
        <v>50</v>
      </c>
      <c r="E138" s="26" t="s">
        <v>325</v>
      </c>
    </row>
    <row r="139" spans="1:5" ht="26.25">
      <c r="A139" s="27" t="s">
        <v>52</v>
      </c>
      <c r="E139" s="28" t="s">
        <v>326</v>
      </c>
    </row>
    <row r="140" spans="1:5" ht="52.5">
      <c r="A140" t="s">
        <v>53</v>
      </c>
      <c r="E140" s="26" t="s">
        <v>327</v>
      </c>
    </row>
    <row r="141" spans="1:16" ht="12.75">
      <c r="A141" s="17" t="s">
        <v>45</v>
      </c>
      <c r="B141" s="21" t="s">
        <v>328</v>
      </c>
      <c r="C141" s="21" t="s">
        <v>329</v>
      </c>
      <c r="D141" s="17" t="s">
        <v>47</v>
      </c>
      <c r="E141" s="22" t="s">
        <v>330</v>
      </c>
      <c r="F141" s="23" t="s">
        <v>216</v>
      </c>
      <c r="G141" s="24">
        <v>5.2</v>
      </c>
      <c r="H141" s="24">
        <v>0</v>
      </c>
      <c r="I141" s="24">
        <f>ROUND(ROUND(H141,2)*ROUND(G141,2),2)</f>
        <v>0</v>
      </c>
      <c r="O141">
        <f>(I141*21)/100</f>
        <v>0</v>
      </c>
      <c r="P141" t="s">
        <v>22</v>
      </c>
    </row>
    <row r="142" spans="1:5" ht="12.75">
      <c r="A142" s="25" t="s">
        <v>50</v>
      </c>
      <c r="E142" s="26" t="s">
        <v>331</v>
      </c>
    </row>
    <row r="143" spans="1:5" ht="39">
      <c r="A143" s="27" t="s">
        <v>52</v>
      </c>
      <c r="E143" s="28" t="s">
        <v>332</v>
      </c>
    </row>
    <row r="144" spans="1:5" ht="105">
      <c r="A144" t="s">
        <v>53</v>
      </c>
      <c r="E144" s="26" t="s">
        <v>333</v>
      </c>
    </row>
    <row r="145" spans="1:9" ht="12.75">
      <c r="A145" s="5" t="s">
        <v>43</v>
      </c>
      <c r="B145" s="5"/>
      <c r="C145" s="30" t="s">
        <v>35</v>
      </c>
      <c r="D145" s="5"/>
      <c r="E145" s="19" t="s">
        <v>334</v>
      </c>
      <c r="F145" s="5"/>
      <c r="G145" s="5"/>
      <c r="H145" s="5"/>
      <c r="I145" s="31">
        <f>0+I146+I150+I154+I158+I162+I166+I170+I174+I178+I182</f>
        <v>0</v>
      </c>
    </row>
    <row r="146" spans="1:16" ht="12.75">
      <c r="A146" s="17" t="s">
        <v>45</v>
      </c>
      <c r="B146" s="21" t="s">
        <v>335</v>
      </c>
      <c r="C146" s="21" t="s">
        <v>336</v>
      </c>
      <c r="D146" s="17" t="s">
        <v>47</v>
      </c>
      <c r="E146" s="22" t="s">
        <v>337</v>
      </c>
      <c r="F146" s="23" t="s">
        <v>99</v>
      </c>
      <c r="G146" s="24">
        <v>75</v>
      </c>
      <c r="H146" s="24">
        <v>0</v>
      </c>
      <c r="I146" s="24">
        <f>ROUND(ROUND(H146,2)*ROUND(G146,2),2)</f>
        <v>0</v>
      </c>
      <c r="O146">
        <f>(I146*21)/100</f>
        <v>0</v>
      </c>
      <c r="P146" t="s">
        <v>22</v>
      </c>
    </row>
    <row r="147" spans="1:5" ht="12.75">
      <c r="A147" s="25" t="s">
        <v>50</v>
      </c>
      <c r="E147" s="26" t="s">
        <v>338</v>
      </c>
    </row>
    <row r="148" spans="1:5" ht="12.75">
      <c r="A148" s="27" t="s">
        <v>52</v>
      </c>
      <c r="E148" s="28" t="s">
        <v>252</v>
      </c>
    </row>
    <row r="149" spans="1:5" ht="52.5">
      <c r="A149" t="s">
        <v>53</v>
      </c>
      <c r="E149" s="26" t="s">
        <v>339</v>
      </c>
    </row>
    <row r="150" spans="1:16" ht="12.75">
      <c r="A150" s="17" t="s">
        <v>45</v>
      </c>
      <c r="B150" s="21" t="s">
        <v>335</v>
      </c>
      <c r="C150" s="21" t="s">
        <v>336</v>
      </c>
      <c r="D150" s="17" t="s">
        <v>28</v>
      </c>
      <c r="E150" s="22" t="s">
        <v>337</v>
      </c>
      <c r="F150" s="23" t="s">
        <v>99</v>
      </c>
      <c r="G150" s="24">
        <v>43</v>
      </c>
      <c r="H150" s="24">
        <v>0</v>
      </c>
      <c r="I150" s="24">
        <f>ROUND(ROUND(H150,2)*ROUND(G150,2),2)</f>
        <v>0</v>
      </c>
      <c r="O150">
        <f>(I150*21)/100</f>
        <v>0</v>
      </c>
      <c r="P150" t="s">
        <v>22</v>
      </c>
    </row>
    <row r="151" spans="1:5" ht="12.75">
      <c r="A151" s="25" t="s">
        <v>50</v>
      </c>
      <c r="E151" s="26" t="s">
        <v>340</v>
      </c>
    </row>
    <row r="152" spans="1:5" ht="12.75">
      <c r="A152" s="27" t="s">
        <v>52</v>
      </c>
      <c r="E152" s="28" t="s">
        <v>252</v>
      </c>
    </row>
    <row r="153" spans="1:5" ht="52.5">
      <c r="A153" t="s">
        <v>53</v>
      </c>
      <c r="E153" s="26" t="s">
        <v>339</v>
      </c>
    </row>
    <row r="154" spans="1:16" ht="12.75">
      <c r="A154" s="17" t="s">
        <v>45</v>
      </c>
      <c r="B154" s="21" t="s">
        <v>341</v>
      </c>
      <c r="C154" s="21" t="s">
        <v>342</v>
      </c>
      <c r="D154" s="17" t="s">
        <v>47</v>
      </c>
      <c r="E154" s="22" t="s">
        <v>343</v>
      </c>
      <c r="F154" s="23" t="s">
        <v>99</v>
      </c>
      <c r="G154" s="24">
        <v>75</v>
      </c>
      <c r="H154" s="24">
        <v>0</v>
      </c>
      <c r="I154" s="24">
        <f>ROUND(ROUND(H154,2)*ROUND(G154,2),2)</f>
        <v>0</v>
      </c>
      <c r="O154">
        <f>(I154*21)/100</f>
        <v>0</v>
      </c>
      <c r="P154" t="s">
        <v>22</v>
      </c>
    </row>
    <row r="155" spans="1:5" ht="12.75">
      <c r="A155" s="25" t="s">
        <v>50</v>
      </c>
      <c r="E155" s="26" t="s">
        <v>344</v>
      </c>
    </row>
    <row r="156" spans="1:5" ht="12.75">
      <c r="A156" s="27" t="s">
        <v>52</v>
      </c>
      <c r="E156" s="28" t="s">
        <v>252</v>
      </c>
    </row>
    <row r="157" spans="1:5" ht="52.5">
      <c r="A157" t="s">
        <v>53</v>
      </c>
      <c r="E157" s="26" t="s">
        <v>339</v>
      </c>
    </row>
    <row r="158" spans="1:16" ht="12.75">
      <c r="A158" s="17" t="s">
        <v>45</v>
      </c>
      <c r="B158" s="21" t="s">
        <v>345</v>
      </c>
      <c r="C158" s="21" t="s">
        <v>346</v>
      </c>
      <c r="D158" s="17" t="s">
        <v>47</v>
      </c>
      <c r="E158" s="22" t="s">
        <v>347</v>
      </c>
      <c r="F158" s="23" t="s">
        <v>99</v>
      </c>
      <c r="G158" s="24">
        <v>75</v>
      </c>
      <c r="H158" s="24">
        <v>0</v>
      </c>
      <c r="I158" s="24">
        <f>ROUND(ROUND(H158,2)*ROUND(G158,2),2)</f>
        <v>0</v>
      </c>
      <c r="O158">
        <f>(I158*21)/100</f>
        <v>0</v>
      </c>
      <c r="P158" t="s">
        <v>22</v>
      </c>
    </row>
    <row r="159" spans="1:5" ht="12.75">
      <c r="A159" s="25" t="s">
        <v>50</v>
      </c>
      <c r="E159" s="26" t="s">
        <v>348</v>
      </c>
    </row>
    <row r="160" spans="1:5" ht="12.75">
      <c r="A160" s="27" t="s">
        <v>52</v>
      </c>
      <c r="E160" s="28" t="s">
        <v>252</v>
      </c>
    </row>
    <row r="161" spans="1:5" ht="52.5">
      <c r="A161" t="s">
        <v>53</v>
      </c>
      <c r="E161" s="26" t="s">
        <v>349</v>
      </c>
    </row>
    <row r="162" spans="1:16" ht="12.75">
      <c r="A162" s="17" t="s">
        <v>45</v>
      </c>
      <c r="B162" s="21" t="s">
        <v>350</v>
      </c>
      <c r="C162" s="21" t="s">
        <v>351</v>
      </c>
      <c r="D162" s="17" t="s">
        <v>185</v>
      </c>
      <c r="E162" s="22" t="s">
        <v>352</v>
      </c>
      <c r="F162" s="23" t="s">
        <v>99</v>
      </c>
      <c r="G162" s="24">
        <v>102</v>
      </c>
      <c r="H162" s="24">
        <v>0</v>
      </c>
      <c r="I162" s="24">
        <f>ROUND(ROUND(H162,2)*ROUND(G162,2),2)</f>
        <v>0</v>
      </c>
      <c r="O162">
        <f>(I162*21)/100</f>
        <v>0</v>
      </c>
      <c r="P162" t="s">
        <v>22</v>
      </c>
    </row>
    <row r="163" spans="1:5" ht="12.75">
      <c r="A163" s="25" t="s">
        <v>50</v>
      </c>
      <c r="E163" s="26" t="s">
        <v>353</v>
      </c>
    </row>
    <row r="164" spans="1:5" ht="12.75">
      <c r="A164" s="27" t="s">
        <v>52</v>
      </c>
      <c r="E164" s="28" t="s">
        <v>252</v>
      </c>
    </row>
    <row r="165" spans="1:5" ht="52.5">
      <c r="A165" t="s">
        <v>53</v>
      </c>
      <c r="E165" s="26" t="s">
        <v>349</v>
      </c>
    </row>
    <row r="166" spans="1:16" ht="12.75">
      <c r="A166" s="17" t="s">
        <v>45</v>
      </c>
      <c r="B166" s="21" t="s">
        <v>354</v>
      </c>
      <c r="C166" s="21" t="s">
        <v>351</v>
      </c>
      <c r="D166" s="17" t="s">
        <v>191</v>
      </c>
      <c r="E166" s="22" t="s">
        <v>352</v>
      </c>
      <c r="F166" s="23" t="s">
        <v>99</v>
      </c>
      <c r="G166" s="24">
        <v>75</v>
      </c>
      <c r="H166" s="24">
        <v>0</v>
      </c>
      <c r="I166" s="24">
        <f>ROUND(ROUND(H166,2)*ROUND(G166,2),2)</f>
        <v>0</v>
      </c>
      <c r="O166">
        <f>(I166*21)/100</f>
        <v>0</v>
      </c>
      <c r="P166" t="s">
        <v>22</v>
      </c>
    </row>
    <row r="167" spans="1:5" ht="12.75">
      <c r="A167" s="25" t="s">
        <v>50</v>
      </c>
      <c r="E167" s="26" t="s">
        <v>355</v>
      </c>
    </row>
    <row r="168" spans="1:5" ht="12.75">
      <c r="A168" s="27" t="s">
        <v>52</v>
      </c>
      <c r="E168" s="28" t="s">
        <v>252</v>
      </c>
    </row>
    <row r="169" spans="1:5" ht="52.5">
      <c r="A169" t="s">
        <v>53</v>
      </c>
      <c r="E169" s="26" t="s">
        <v>349</v>
      </c>
    </row>
    <row r="170" spans="1:16" ht="12.75">
      <c r="A170" s="17" t="s">
        <v>45</v>
      </c>
      <c r="B170" s="21" t="s">
        <v>356</v>
      </c>
      <c r="C170" s="21" t="s">
        <v>357</v>
      </c>
      <c r="D170" s="17" t="s">
        <v>47</v>
      </c>
      <c r="E170" s="22" t="s">
        <v>358</v>
      </c>
      <c r="F170" s="23" t="s">
        <v>99</v>
      </c>
      <c r="G170" s="24">
        <v>102</v>
      </c>
      <c r="H170" s="24">
        <v>0</v>
      </c>
      <c r="I170" s="24">
        <f>ROUND(ROUND(H170,2)*ROUND(G170,2),2)</f>
        <v>0</v>
      </c>
      <c r="O170">
        <f>(I170*21)/100</f>
        <v>0</v>
      </c>
      <c r="P170" t="s">
        <v>22</v>
      </c>
    </row>
    <row r="171" spans="1:5" ht="12.75">
      <c r="A171" s="25" t="s">
        <v>50</v>
      </c>
      <c r="E171" s="26" t="s">
        <v>359</v>
      </c>
    </row>
    <row r="172" spans="1:5" ht="12.75">
      <c r="A172" s="27" t="s">
        <v>52</v>
      </c>
      <c r="E172" s="28" t="s">
        <v>252</v>
      </c>
    </row>
    <row r="173" spans="1:5" ht="144.75">
      <c r="A173" t="s">
        <v>53</v>
      </c>
      <c r="E173" s="26" t="s">
        <v>360</v>
      </c>
    </row>
    <row r="174" spans="1:16" ht="12.75">
      <c r="A174" s="17" t="s">
        <v>45</v>
      </c>
      <c r="B174" s="21" t="s">
        <v>361</v>
      </c>
      <c r="C174" s="21" t="s">
        <v>362</v>
      </c>
      <c r="D174" s="17" t="s">
        <v>185</v>
      </c>
      <c r="E174" s="22" t="s">
        <v>363</v>
      </c>
      <c r="F174" s="23" t="s">
        <v>99</v>
      </c>
      <c r="G174" s="24">
        <v>75</v>
      </c>
      <c r="H174" s="24">
        <v>0</v>
      </c>
      <c r="I174" s="24">
        <f>ROUND(ROUND(H174,2)*ROUND(G174,2),2)</f>
        <v>0</v>
      </c>
      <c r="O174">
        <f>(I174*21)/100</f>
        <v>0</v>
      </c>
      <c r="P174" t="s">
        <v>22</v>
      </c>
    </row>
    <row r="175" spans="1:5" ht="12.75">
      <c r="A175" s="25" t="s">
        <v>50</v>
      </c>
      <c r="E175" s="26" t="s">
        <v>364</v>
      </c>
    </row>
    <row r="176" spans="1:5" ht="12.75">
      <c r="A176" s="27" t="s">
        <v>52</v>
      </c>
      <c r="E176" s="28" t="s">
        <v>252</v>
      </c>
    </row>
    <row r="177" spans="1:5" ht="144.75">
      <c r="A177" t="s">
        <v>53</v>
      </c>
      <c r="E177" s="26" t="s">
        <v>360</v>
      </c>
    </row>
    <row r="178" spans="1:16" ht="12.75">
      <c r="A178" s="17" t="s">
        <v>45</v>
      </c>
      <c r="B178" s="21" t="s">
        <v>365</v>
      </c>
      <c r="C178" s="21" t="s">
        <v>362</v>
      </c>
      <c r="D178" s="17" t="s">
        <v>191</v>
      </c>
      <c r="E178" s="22" t="s">
        <v>363</v>
      </c>
      <c r="F178" s="23" t="s">
        <v>99</v>
      </c>
      <c r="G178" s="24">
        <v>75</v>
      </c>
      <c r="H178" s="24">
        <v>0</v>
      </c>
      <c r="I178" s="24">
        <f>ROUND(ROUND(H178,2)*ROUND(G178,2),2)</f>
        <v>0</v>
      </c>
      <c r="O178">
        <f>(I178*21)/100</f>
        <v>0</v>
      </c>
      <c r="P178" t="s">
        <v>22</v>
      </c>
    </row>
    <row r="179" spans="1:5" ht="12.75">
      <c r="A179" s="25" t="s">
        <v>50</v>
      </c>
      <c r="E179" s="26" t="s">
        <v>364</v>
      </c>
    </row>
    <row r="180" spans="1:5" ht="12.75">
      <c r="A180" s="27" t="s">
        <v>52</v>
      </c>
      <c r="E180" s="28" t="s">
        <v>252</v>
      </c>
    </row>
    <row r="181" spans="1:5" ht="144.75">
      <c r="A181" t="s">
        <v>53</v>
      </c>
      <c r="E181" s="26" t="s">
        <v>360</v>
      </c>
    </row>
    <row r="182" spans="1:16" ht="12.75">
      <c r="A182" s="17" t="s">
        <v>45</v>
      </c>
      <c r="B182" s="21" t="s">
        <v>366</v>
      </c>
      <c r="C182" s="21" t="s">
        <v>367</v>
      </c>
      <c r="D182" s="17" t="s">
        <v>47</v>
      </c>
      <c r="E182" s="22" t="s">
        <v>368</v>
      </c>
      <c r="F182" s="23" t="s">
        <v>99</v>
      </c>
      <c r="G182" s="24">
        <v>26.2</v>
      </c>
      <c r="H182" s="24">
        <v>0</v>
      </c>
      <c r="I182" s="24">
        <f>ROUND(ROUND(H182,2)*ROUND(G182,2),2)</f>
        <v>0</v>
      </c>
      <c r="O182">
        <f>(I182*21)/100</f>
        <v>0</v>
      </c>
      <c r="P182" t="s">
        <v>22</v>
      </c>
    </row>
    <row r="183" spans="1:5" ht="26.25">
      <c r="A183" s="25" t="s">
        <v>50</v>
      </c>
      <c r="E183" s="26" t="s">
        <v>369</v>
      </c>
    </row>
    <row r="184" spans="1:5" ht="12.75">
      <c r="A184" s="27" t="s">
        <v>52</v>
      </c>
      <c r="E184" s="28" t="s">
        <v>370</v>
      </c>
    </row>
    <row r="185" spans="1:5" ht="144.75">
      <c r="A185" t="s">
        <v>53</v>
      </c>
      <c r="E185" s="26" t="s">
        <v>360</v>
      </c>
    </row>
    <row r="186" spans="1:9" ht="12.75">
      <c r="A186" s="5" t="s">
        <v>43</v>
      </c>
      <c r="B186" s="5"/>
      <c r="C186" s="30" t="s">
        <v>96</v>
      </c>
      <c r="D186" s="5"/>
      <c r="E186" s="19" t="s">
        <v>371</v>
      </c>
      <c r="F186" s="5"/>
      <c r="G186" s="5"/>
      <c r="H186" s="5"/>
      <c r="I186" s="31">
        <f>0+I187+I191+I195</f>
        <v>0</v>
      </c>
    </row>
    <row r="187" spans="1:16" ht="26.25">
      <c r="A187" s="17" t="s">
        <v>45</v>
      </c>
      <c r="B187" s="21" t="s">
        <v>372</v>
      </c>
      <c r="C187" s="21" t="s">
        <v>373</v>
      </c>
      <c r="D187" s="17" t="s">
        <v>47</v>
      </c>
      <c r="E187" s="22" t="s">
        <v>374</v>
      </c>
      <c r="F187" s="23" t="s">
        <v>99</v>
      </c>
      <c r="G187" s="24">
        <v>119</v>
      </c>
      <c r="H187" s="24">
        <v>0</v>
      </c>
      <c r="I187" s="24">
        <f>ROUND(ROUND(H187,2)*ROUND(G187,2),2)</f>
        <v>0</v>
      </c>
      <c r="O187">
        <f>(I187*21)/100</f>
        <v>0</v>
      </c>
      <c r="P187" t="s">
        <v>22</v>
      </c>
    </row>
    <row r="188" spans="1:5" ht="26.25">
      <c r="A188" s="25" t="s">
        <v>50</v>
      </c>
      <c r="E188" s="26" t="s">
        <v>375</v>
      </c>
    </row>
    <row r="189" spans="1:5" ht="26.25">
      <c r="A189" s="27" t="s">
        <v>52</v>
      </c>
      <c r="E189" s="28" t="s">
        <v>269</v>
      </c>
    </row>
    <row r="190" spans="1:5" ht="198">
      <c r="A190" t="s">
        <v>53</v>
      </c>
      <c r="E190" s="26" t="s">
        <v>376</v>
      </c>
    </row>
    <row r="191" spans="1:16" ht="26.25">
      <c r="A191" s="17" t="s">
        <v>45</v>
      </c>
      <c r="B191" s="21" t="s">
        <v>377</v>
      </c>
      <c r="C191" s="21" t="s">
        <v>378</v>
      </c>
      <c r="D191" s="17" t="s">
        <v>47</v>
      </c>
      <c r="E191" s="22" t="s">
        <v>379</v>
      </c>
      <c r="F191" s="23" t="s">
        <v>99</v>
      </c>
      <c r="G191" s="24">
        <v>33.8</v>
      </c>
      <c r="H191" s="24">
        <v>0</v>
      </c>
      <c r="I191" s="24">
        <f>ROUND(ROUND(H191,2)*ROUND(G191,2),2)</f>
        <v>0</v>
      </c>
      <c r="O191">
        <f>(I191*21)/100</f>
        <v>0</v>
      </c>
      <c r="P191" t="s">
        <v>22</v>
      </c>
    </row>
    <row r="192" spans="1:5" ht="12.75">
      <c r="A192" s="25" t="s">
        <v>50</v>
      </c>
      <c r="E192" s="26" t="s">
        <v>380</v>
      </c>
    </row>
    <row r="193" spans="1:5" ht="12.75">
      <c r="A193" s="27" t="s">
        <v>52</v>
      </c>
      <c r="E193" s="28" t="s">
        <v>381</v>
      </c>
    </row>
    <row r="194" spans="1:5" ht="210.75">
      <c r="A194" t="s">
        <v>53</v>
      </c>
      <c r="E194" s="26" t="s">
        <v>382</v>
      </c>
    </row>
    <row r="195" spans="1:16" ht="26.25">
      <c r="A195" s="17" t="s">
        <v>45</v>
      </c>
      <c r="B195" s="21" t="s">
        <v>383</v>
      </c>
      <c r="C195" s="21" t="s">
        <v>384</v>
      </c>
      <c r="D195" s="17" t="s">
        <v>47</v>
      </c>
      <c r="E195" s="22" t="s">
        <v>385</v>
      </c>
      <c r="F195" s="23" t="s">
        <v>99</v>
      </c>
      <c r="G195" s="24">
        <v>3.2</v>
      </c>
      <c r="H195" s="24">
        <v>0</v>
      </c>
      <c r="I195" s="24">
        <f>ROUND(ROUND(H195,2)*ROUND(G195,2),2)</f>
        <v>0</v>
      </c>
      <c r="O195">
        <f>(I195*21)/100</f>
        <v>0</v>
      </c>
      <c r="P195" t="s">
        <v>22</v>
      </c>
    </row>
    <row r="196" spans="1:5" ht="12.75">
      <c r="A196" s="25" t="s">
        <v>50</v>
      </c>
      <c r="E196" s="26" t="s">
        <v>386</v>
      </c>
    </row>
    <row r="197" spans="1:5" ht="12.75">
      <c r="A197" s="27" t="s">
        <v>52</v>
      </c>
      <c r="E197" s="28" t="s">
        <v>387</v>
      </c>
    </row>
    <row r="198" spans="1:5" ht="210.75">
      <c r="A198" t="s">
        <v>53</v>
      </c>
      <c r="E198" s="26" t="s">
        <v>388</v>
      </c>
    </row>
    <row r="199" spans="1:9" ht="12.75">
      <c r="A199" s="5" t="s">
        <v>43</v>
      </c>
      <c r="B199" s="5"/>
      <c r="C199" s="30" t="s">
        <v>40</v>
      </c>
      <c r="D199" s="5"/>
      <c r="E199" s="19" t="s">
        <v>75</v>
      </c>
      <c r="F199" s="5"/>
      <c r="G199" s="5"/>
      <c r="H199" s="5"/>
      <c r="I199" s="31">
        <f>0+I200+I204+I208+I212+I216+I220+I224+I228+I232+I236</f>
        <v>0</v>
      </c>
    </row>
    <row r="200" spans="1:16" ht="12.75">
      <c r="A200" s="17" t="s">
        <v>45</v>
      </c>
      <c r="B200" s="21" t="s">
        <v>389</v>
      </c>
      <c r="C200" s="21" t="s">
        <v>390</v>
      </c>
      <c r="D200" s="17" t="s">
        <v>47</v>
      </c>
      <c r="E200" s="22" t="s">
        <v>391</v>
      </c>
      <c r="F200" s="23" t="s">
        <v>171</v>
      </c>
      <c r="G200" s="24">
        <v>6</v>
      </c>
      <c r="H200" s="24">
        <v>0</v>
      </c>
      <c r="I200" s="24">
        <f>ROUND(ROUND(H200,2)*ROUND(G200,2),2)</f>
        <v>0</v>
      </c>
      <c r="O200">
        <f>(I200*21)/100</f>
        <v>0</v>
      </c>
      <c r="P200" t="s">
        <v>22</v>
      </c>
    </row>
    <row r="201" spans="1:5" ht="12.75">
      <c r="A201" s="25" t="s">
        <v>50</v>
      </c>
      <c r="E201" s="26" t="s">
        <v>392</v>
      </c>
    </row>
    <row r="202" spans="1:5" ht="12.75">
      <c r="A202" s="27" t="s">
        <v>52</v>
      </c>
      <c r="E202" s="28" t="s">
        <v>393</v>
      </c>
    </row>
    <row r="203" spans="1:5" ht="39">
      <c r="A203" t="s">
        <v>53</v>
      </c>
      <c r="E203" s="26" t="s">
        <v>394</v>
      </c>
    </row>
    <row r="204" spans="1:16" ht="12.75">
      <c r="A204" s="17" t="s">
        <v>45</v>
      </c>
      <c r="B204" s="21" t="s">
        <v>395</v>
      </c>
      <c r="C204" s="21" t="s">
        <v>396</v>
      </c>
      <c r="D204" s="17" t="s">
        <v>47</v>
      </c>
      <c r="E204" s="22" t="s">
        <v>397</v>
      </c>
      <c r="F204" s="23" t="s">
        <v>171</v>
      </c>
      <c r="G204" s="24">
        <v>15.7</v>
      </c>
      <c r="H204" s="24">
        <v>0</v>
      </c>
      <c r="I204" s="24">
        <f>ROUND(ROUND(H204,2)*ROUND(G204,2),2)</f>
        <v>0</v>
      </c>
      <c r="O204">
        <f>(I204*21)/100</f>
        <v>0</v>
      </c>
      <c r="P204" t="s">
        <v>22</v>
      </c>
    </row>
    <row r="205" spans="1:5" ht="26.25">
      <c r="A205" s="25" t="s">
        <v>50</v>
      </c>
      <c r="E205" s="26" t="s">
        <v>398</v>
      </c>
    </row>
    <row r="206" spans="1:5" ht="12.75">
      <c r="A206" s="27" t="s">
        <v>52</v>
      </c>
      <c r="E206" s="28" t="s">
        <v>399</v>
      </c>
    </row>
    <row r="207" spans="1:5" ht="39">
      <c r="A207" t="s">
        <v>53</v>
      </c>
      <c r="E207" s="26" t="s">
        <v>400</v>
      </c>
    </row>
    <row r="208" spans="1:16" ht="26.25">
      <c r="A208" s="17" t="s">
        <v>45</v>
      </c>
      <c r="B208" s="21" t="s">
        <v>401</v>
      </c>
      <c r="C208" s="21" t="s">
        <v>402</v>
      </c>
      <c r="D208" s="17" t="s">
        <v>47</v>
      </c>
      <c r="E208" s="22" t="s">
        <v>403</v>
      </c>
      <c r="F208" s="23" t="s">
        <v>171</v>
      </c>
      <c r="G208" s="24">
        <v>3</v>
      </c>
      <c r="H208" s="24">
        <v>0</v>
      </c>
      <c r="I208" s="24">
        <f>ROUND(ROUND(H208,2)*ROUND(G208,2),2)</f>
        <v>0</v>
      </c>
      <c r="O208">
        <f>(I208*21)/100</f>
        <v>0</v>
      </c>
      <c r="P208" t="s">
        <v>22</v>
      </c>
    </row>
    <row r="209" spans="1:5" ht="39">
      <c r="A209" s="25" t="s">
        <v>50</v>
      </c>
      <c r="E209" s="26" t="s">
        <v>404</v>
      </c>
    </row>
    <row r="210" spans="1:5" ht="12.75">
      <c r="A210" s="27" t="s">
        <v>52</v>
      </c>
      <c r="E210" s="28" t="s">
        <v>47</v>
      </c>
    </row>
    <row r="211" spans="1:5" ht="118.5">
      <c r="A211" t="s">
        <v>53</v>
      </c>
      <c r="E211" s="26" t="s">
        <v>405</v>
      </c>
    </row>
    <row r="212" spans="1:16" ht="12.75">
      <c r="A212" s="17" t="s">
        <v>45</v>
      </c>
      <c r="B212" s="21" t="s">
        <v>406</v>
      </c>
      <c r="C212" s="21" t="s">
        <v>80</v>
      </c>
      <c r="D212" s="17" t="s">
        <v>47</v>
      </c>
      <c r="E212" s="22" t="s">
        <v>81</v>
      </c>
      <c r="F212" s="23" t="s">
        <v>69</v>
      </c>
      <c r="G212" s="24">
        <v>1</v>
      </c>
      <c r="H212" s="24">
        <v>0</v>
      </c>
      <c r="I212" s="24">
        <f>ROUND(ROUND(H212,2)*ROUND(G212,2),2)</f>
        <v>0</v>
      </c>
      <c r="O212">
        <f>(I212*21)/100</f>
        <v>0</v>
      </c>
      <c r="P212" t="s">
        <v>22</v>
      </c>
    </row>
    <row r="213" spans="1:5" ht="12.75">
      <c r="A213" s="25" t="s">
        <v>50</v>
      </c>
      <c r="E213" s="26" t="s">
        <v>149</v>
      </c>
    </row>
    <row r="214" spans="1:5" ht="12.75">
      <c r="A214" s="27" t="s">
        <v>52</v>
      </c>
      <c r="E214" s="28" t="s">
        <v>47</v>
      </c>
    </row>
    <row r="215" spans="1:5" ht="26.25">
      <c r="A215" t="s">
        <v>53</v>
      </c>
      <c r="E215" s="26" t="s">
        <v>82</v>
      </c>
    </row>
    <row r="216" spans="1:16" ht="12.75">
      <c r="A216" s="17" t="s">
        <v>45</v>
      </c>
      <c r="B216" s="21" t="s">
        <v>407</v>
      </c>
      <c r="C216" s="21" t="s">
        <v>408</v>
      </c>
      <c r="D216" s="17" t="s">
        <v>47</v>
      </c>
      <c r="E216" s="22" t="s">
        <v>409</v>
      </c>
      <c r="F216" s="23" t="s">
        <v>171</v>
      </c>
      <c r="G216" s="24">
        <v>18</v>
      </c>
      <c r="H216" s="24">
        <v>0</v>
      </c>
      <c r="I216" s="24">
        <f>ROUND(ROUND(H216,2)*ROUND(G216,2),2)</f>
        <v>0</v>
      </c>
      <c r="O216">
        <f>(I216*21)/100</f>
        <v>0</v>
      </c>
      <c r="P216" t="s">
        <v>22</v>
      </c>
    </row>
    <row r="217" spans="1:5" ht="26.25">
      <c r="A217" s="25" t="s">
        <v>50</v>
      </c>
      <c r="E217" s="26" t="s">
        <v>410</v>
      </c>
    </row>
    <row r="218" spans="1:5" ht="12.75">
      <c r="A218" s="27" t="s">
        <v>52</v>
      </c>
      <c r="E218" s="28" t="s">
        <v>411</v>
      </c>
    </row>
    <row r="219" spans="1:5" ht="26.25">
      <c r="A219" t="s">
        <v>53</v>
      </c>
      <c r="E219" s="26" t="s">
        <v>412</v>
      </c>
    </row>
    <row r="220" spans="1:16" ht="12.75">
      <c r="A220" s="17" t="s">
        <v>45</v>
      </c>
      <c r="B220" s="21" t="s">
        <v>413</v>
      </c>
      <c r="C220" s="21" t="s">
        <v>414</v>
      </c>
      <c r="D220" s="17" t="s">
        <v>47</v>
      </c>
      <c r="E220" s="22" t="s">
        <v>415</v>
      </c>
      <c r="F220" s="23" t="s">
        <v>171</v>
      </c>
      <c r="G220" s="24">
        <v>56</v>
      </c>
      <c r="H220" s="24">
        <v>0</v>
      </c>
      <c r="I220" s="24">
        <f>ROUND(ROUND(H220,2)*ROUND(G220,2),2)</f>
        <v>0</v>
      </c>
      <c r="O220">
        <f>(I220*21)/100</f>
        <v>0</v>
      </c>
      <c r="P220" t="s">
        <v>22</v>
      </c>
    </row>
    <row r="221" spans="1:5" ht="12.75">
      <c r="A221" s="25" t="s">
        <v>50</v>
      </c>
      <c r="E221" s="26" t="s">
        <v>47</v>
      </c>
    </row>
    <row r="222" spans="1:5" ht="39">
      <c r="A222" s="27" t="s">
        <v>52</v>
      </c>
      <c r="E222" s="28" t="s">
        <v>416</v>
      </c>
    </row>
    <row r="223" spans="1:5" ht="26.25">
      <c r="A223" t="s">
        <v>53</v>
      </c>
      <c r="E223" s="26" t="s">
        <v>417</v>
      </c>
    </row>
    <row r="224" spans="1:16" ht="12.75">
      <c r="A224" s="17" t="s">
        <v>45</v>
      </c>
      <c r="B224" s="21" t="s">
        <v>418</v>
      </c>
      <c r="C224" s="21" t="s">
        <v>419</v>
      </c>
      <c r="D224" s="17" t="s">
        <v>47</v>
      </c>
      <c r="E224" s="22" t="s">
        <v>420</v>
      </c>
      <c r="F224" s="23" t="s">
        <v>171</v>
      </c>
      <c r="G224" s="24">
        <v>35</v>
      </c>
      <c r="H224" s="24">
        <v>0</v>
      </c>
      <c r="I224" s="24">
        <f>ROUND(ROUND(H224,2)*ROUND(G224,2),2)</f>
        <v>0</v>
      </c>
      <c r="O224">
        <f>(I224*21)/100</f>
        <v>0</v>
      </c>
      <c r="P224" t="s">
        <v>22</v>
      </c>
    </row>
    <row r="225" spans="1:5" ht="12.75">
      <c r="A225" s="25" t="s">
        <v>50</v>
      </c>
      <c r="E225" s="26" t="s">
        <v>47</v>
      </c>
    </row>
    <row r="226" spans="1:5" ht="26.25">
      <c r="A226" s="27" t="s">
        <v>52</v>
      </c>
      <c r="E226" s="28" t="s">
        <v>421</v>
      </c>
    </row>
    <row r="227" spans="1:5" ht="26.25">
      <c r="A227" t="s">
        <v>53</v>
      </c>
      <c r="E227" s="26" t="s">
        <v>422</v>
      </c>
    </row>
    <row r="228" spans="1:16" ht="12.75">
      <c r="A228" s="17" t="s">
        <v>45</v>
      </c>
      <c r="B228" s="21" t="s">
        <v>423</v>
      </c>
      <c r="C228" s="21" t="s">
        <v>424</v>
      </c>
      <c r="D228" s="17" t="s">
        <v>47</v>
      </c>
      <c r="E228" s="22" t="s">
        <v>425</v>
      </c>
      <c r="F228" s="23" t="s">
        <v>171</v>
      </c>
      <c r="G228" s="24">
        <v>18</v>
      </c>
      <c r="H228" s="24">
        <v>0</v>
      </c>
      <c r="I228" s="24">
        <f>ROUND(ROUND(H228,2)*ROUND(G228,2),2)</f>
        <v>0</v>
      </c>
      <c r="O228">
        <f>(I228*21)/100</f>
        <v>0</v>
      </c>
      <c r="P228" t="s">
        <v>22</v>
      </c>
    </row>
    <row r="229" spans="1:5" ht="12.75">
      <c r="A229" s="25" t="s">
        <v>50</v>
      </c>
      <c r="E229" s="26" t="s">
        <v>426</v>
      </c>
    </row>
    <row r="230" spans="1:5" ht="12.75">
      <c r="A230" s="27" t="s">
        <v>52</v>
      </c>
      <c r="E230" s="28" t="s">
        <v>411</v>
      </c>
    </row>
    <row r="231" spans="1:5" ht="26.25">
      <c r="A231" t="s">
        <v>53</v>
      </c>
      <c r="E231" s="26" t="s">
        <v>422</v>
      </c>
    </row>
    <row r="232" spans="1:16" ht="12.75">
      <c r="A232" s="17" t="s">
        <v>45</v>
      </c>
      <c r="B232" s="21" t="s">
        <v>427</v>
      </c>
      <c r="C232" s="21" t="s">
        <v>428</v>
      </c>
      <c r="D232" s="17" t="s">
        <v>47</v>
      </c>
      <c r="E232" s="22" t="s">
        <v>429</v>
      </c>
      <c r="F232" s="23" t="s">
        <v>216</v>
      </c>
      <c r="G232" s="24">
        <v>39</v>
      </c>
      <c r="H232" s="24">
        <v>0</v>
      </c>
      <c r="I232" s="24">
        <f>ROUND(ROUND(H232,2)*ROUND(G232,2),2)</f>
        <v>0</v>
      </c>
      <c r="O232">
        <f>(I232*21)/100</f>
        <v>0</v>
      </c>
      <c r="P232" t="s">
        <v>22</v>
      </c>
    </row>
    <row r="233" spans="1:5" ht="12.75">
      <c r="A233" s="25" t="s">
        <v>50</v>
      </c>
      <c r="E233" s="26" t="s">
        <v>430</v>
      </c>
    </row>
    <row r="234" spans="1:5" ht="12.75">
      <c r="A234" s="27" t="s">
        <v>52</v>
      </c>
      <c r="E234" s="28" t="s">
        <v>431</v>
      </c>
    </row>
    <row r="235" spans="1:5" ht="105">
      <c r="A235" t="s">
        <v>53</v>
      </c>
      <c r="E235" s="26" t="s">
        <v>432</v>
      </c>
    </row>
    <row r="236" spans="1:16" ht="12.75">
      <c r="A236" s="17" t="s">
        <v>45</v>
      </c>
      <c r="B236" s="21" t="s">
        <v>433</v>
      </c>
      <c r="C236" s="21" t="s">
        <v>434</v>
      </c>
      <c r="D236" s="17" t="s">
        <v>47</v>
      </c>
      <c r="E236" s="22" t="s">
        <v>435</v>
      </c>
      <c r="F236" s="23" t="s">
        <v>216</v>
      </c>
      <c r="G236" s="24">
        <v>7.5</v>
      </c>
      <c r="H236" s="24">
        <v>0</v>
      </c>
      <c r="I236" s="24">
        <f>ROUND(ROUND(H236,2)*ROUND(G236,2),2)</f>
        <v>0</v>
      </c>
      <c r="O236">
        <f>(I236*21)/100</f>
        <v>0</v>
      </c>
      <c r="P236" t="s">
        <v>22</v>
      </c>
    </row>
    <row r="237" spans="1:5" ht="12.75">
      <c r="A237" s="25" t="s">
        <v>50</v>
      </c>
      <c r="E237" s="26" t="s">
        <v>436</v>
      </c>
    </row>
    <row r="238" spans="1:5" ht="12.75">
      <c r="A238" s="27" t="s">
        <v>52</v>
      </c>
      <c r="E238" s="28" t="s">
        <v>437</v>
      </c>
    </row>
    <row r="239" spans="1:5" ht="105">
      <c r="A239" t="s">
        <v>53</v>
      </c>
      <c r="E239" s="26" t="s">
        <v>432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velehradsky</cp:lastModifiedBy>
  <dcterms:modified xsi:type="dcterms:W3CDTF">2017-09-12T10:11:11Z</dcterms:modified>
  <cp:category/>
  <cp:version/>
  <cp:contentType/>
  <cp:contentStatus/>
</cp:coreProperties>
</file>