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101 - Komunikace" sheetId="2" r:id="rId2"/>
    <sheet name="SO.201 - Opěrná zeď" sheetId="3" r:id="rId3"/>
    <sheet name="SO.401 - Překládka vedení..." sheetId="4" r:id="rId4"/>
    <sheet name="SO.501 - VRN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_FilterDatabase" localSheetId="1" hidden="1">'SO.101 - Komunikace'!$C$80:$K$130</definedName>
    <definedName name="_xlnm.Print_Area" localSheetId="1">'SO.101 - Komunikace'!$C$4:$J$36,'SO.101 - Komunikace'!$C$42:$J$62,'SO.101 - Komunikace'!$C$68:$K$130</definedName>
    <definedName name="_xlnm._FilterDatabase" localSheetId="2" hidden="1">'SO.201 - Opěrná zeď'!$C$84:$K$192</definedName>
    <definedName name="_xlnm.Print_Area" localSheetId="2">'SO.201 - Opěrná zeď'!$C$4:$J$36,'SO.201 - Opěrná zeď'!$C$42:$J$66,'SO.201 - Opěrná zeď'!$C$72:$K$192</definedName>
    <definedName name="_xlnm._FilterDatabase" localSheetId="3" hidden="1">'SO.401 - Překládka vedení...'!$C$79:$K$112</definedName>
    <definedName name="_xlnm.Print_Area" localSheetId="3">'SO.401 - Překládka vedení...'!$C$4:$J$36,'SO.401 - Překládka vedení...'!$C$42:$J$61,'SO.401 - Překládka vedení...'!$C$67:$K$112</definedName>
    <definedName name="_xlnm._FilterDatabase" localSheetId="4" hidden="1">'SO.501 - VRN'!$C$81:$K$122</definedName>
    <definedName name="_xlnm.Print_Area" localSheetId="4">'SO.501 - VRN'!$C$4:$J$36,'SO.501 - VRN'!$C$42:$J$63,'SO.501 - VRN'!$C$69:$K$122</definedName>
    <definedName name="_xlnm.Print_Area" localSheetId="5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'SO.101 - Komunikace'!$80:$80</definedName>
    <definedName name="_xlnm.Print_Titles" localSheetId="2">'SO.201 - Opěrná zeď'!$84:$84</definedName>
    <definedName name="_xlnm.Print_Titles" localSheetId="3">'SO.401 - Překládka vedení...'!$79:$79</definedName>
    <definedName name="_xlnm.Print_Titles" localSheetId="4">'SO.501 - VRN'!$81:$81</definedName>
  </definedNames>
  <calcPr fullCalcOnLoad="1"/>
</workbook>
</file>

<file path=xl/sharedStrings.xml><?xml version="1.0" encoding="utf-8"?>
<sst xmlns="http://schemas.openxmlformats.org/spreadsheetml/2006/main" count="3744" uniqueCount="808">
  <si>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</si>
  <si>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</si>
  <si>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</si>
  <si>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</si>
  <si>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</si>
  <si>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</si>
  <si>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</si>
  <si>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{e7496860-c225-45fd-b25e-8d71856fc9c8}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</si>
  <si>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</si>
  <si>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</si>
  <si>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</si>
  <si>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</si>
  <si>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</si>
  <si>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</si>
  <si>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</si>
  <si>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</si>
  <si>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20180508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</si>
  <si>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</si>
  <si>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</si>
  <si>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OBRATIŠTĚ AUTOMOBILŮ NA p.p.č. 1391/6, 2303/2 a 2523/3ř - projekt pro zhotovení stavby</t>
  </si>
  <si>
    <t>KSO:</t>
  </si>
  <si>
    <t/>
  </si>
  <si>
    <t>CC-CZ:</t>
  </si>
  <si>
    <t>Místo:</t>
  </si>
  <si>
    <t xml:space="preserve"> </t>
  </si>
  <si>
    <t>Datum:</t>
  </si>
  <si>
    <t>8. 5. 2018</t>
  </si>
  <si>
    <t>Zadavatel:</t>
  </si>
  <si>
    <t>IČ:</t>
  </si>
  <si>
    <t>0,1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</si>
  <si>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</si>
  <si>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</si>
  <si>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</si>
  <si>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</si>
  <si>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</si>
  <si>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</si>
  <si>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</si>
  <si>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</si>
  <si>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</si>
  <si>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</si>
  <si>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</si>
  <si>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</si>
  <si>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</si>
  <si>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</si>
  <si>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</si>
  <si>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</si>
  <si>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</si>
  <si>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</si>
  <si>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</si>
  <si>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</si>
  <si>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</si>
  <si>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</si>
  <si>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</si>
  <si>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</si>
  <si>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</si>
  <si>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</si>
  <si>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</si>
  <si>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</si>
  <si>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</si>
  <si>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</si>
  <si>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</si>
  <si>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</si>
  <si>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</si>
  <si>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</si>
  <si>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</si>
  <si>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</si>
  <si>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</si>
  <si>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</si>
  <si>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</si>
  <si>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</si>
  <si>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</si>
  <si>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</si>
  <si>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</si>
  <si>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</si>
  <si>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</si>
  <si>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SO.101</t>
  </si>
  <si>
    <t>Komunikace</t>
  </si>
  <si>
    <t>STA</t>
  </si>
  <si>
    <t>{85d43327-8c37-467e-a209-643c613799b3}</t>
  </si>
  <si>
    <t>2</t>
  </si>
  <si>
    <t>SO.201</t>
  </si>
  <si>
    <t>Opěrná zeď</t>
  </si>
  <si>
    <t>{1a5a1432-cec9-425c-9f87-cc010f7ab2fa}</t>
  </si>
  <si>
    <t>SO.401</t>
  </si>
  <si>
    <t>Překládka vedení CETIN</t>
  </si>
  <si>
    <t>{9a33ff4a-424c-47f5-bdc4-6441c6f757f5}</t>
  </si>
  <si>
    <t>SO.501</t>
  </si>
  <si>
    <t>VRN</t>
  </si>
  <si>
    <t>{6c717f39-e133-42b7-890a-dcbe279b4d1a}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</si>
  <si>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</si>
  <si>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</si>
  <si>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</si>
  <si>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</si>
  <si>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</si>
  <si>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</si>
  <si>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</si>
  <si>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SO.101 -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</si>
  <si>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</si>
  <si>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</si>
  <si>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</si>
  <si>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</si>
  <si>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</si>
  <si>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</si>
  <si>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</si>
  <si>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</si>
  <si>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</si>
  <si>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</si>
  <si>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</si>
  <si>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</si>
  <si>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</si>
  <si>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</si>
  <si>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</si>
  <si>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</si>
  <si>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</si>
  <si>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</si>
  <si>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</si>
  <si>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</si>
  <si>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</si>
  <si>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</si>
  <si>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</si>
  <si>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</si>
  <si>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</si>
  <si>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</si>
  <si>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</si>
  <si>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</si>
  <si>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</si>
  <si>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181301105</t>
  </si>
  <si>
    <t>Rozprostření ornice tl vrstvy do 300 mm pl do 500 m2 v rovině nebo ve svahu do 1:5</t>
  </si>
  <si>
    <t>m2</t>
  </si>
  <si>
    <t>CS ÚRS 2018 01</t>
  </si>
  <si>
    <t>4</t>
  </si>
  <si>
    <t>382189128</t>
  </si>
  <si>
    <t>VV</t>
  </si>
  <si>
    <t>18,3*0,6+2*3*2</t>
  </si>
  <si>
    <t>M</t>
  </si>
  <si>
    <t>10371500</t>
  </si>
  <si>
    <t>substrát pro trávníky VL</t>
  </si>
  <si>
    <t>m3</t>
  </si>
  <si>
    <t>8</t>
  </si>
  <si>
    <t>-186758864</t>
  </si>
  <si>
    <t>22,98*0,3</t>
  </si>
  <si>
    <t>3</t>
  </si>
  <si>
    <t>181411141</t>
  </si>
  <si>
    <t>Založení parterového trávníku výsevem plochy do 1000 m2 v rovině a ve svahu do 1:5</t>
  </si>
  <si>
    <t>1363743715</t>
  </si>
  <si>
    <t>00572420</t>
  </si>
  <si>
    <t>osivo směs travní parková okrasná</t>
  </si>
  <si>
    <t>kg</t>
  </si>
  <si>
    <t>-1057896995</t>
  </si>
  <si>
    <t>22,98*0,04</t>
  </si>
  <si>
    <t>5</t>
  </si>
  <si>
    <t>181951102</t>
  </si>
  <si>
    <t>Úprava pláně v hornině tř. 1 až 4 se zhutněním</t>
  </si>
  <si>
    <t>CS ÚRS 2017 01</t>
  </si>
  <si>
    <t>875107193</t>
  </si>
  <si>
    <t>"odečteno digitálně" 49</t>
  </si>
  <si>
    <t>Komunikace pozemní</t>
  </si>
  <si>
    <t>6</t>
  </si>
  <si>
    <t>564871111</t>
  </si>
  <si>
    <t>Podklad ze štěrkodrtě ŠD tl 250 mm</t>
  </si>
  <si>
    <t>-1348551792</t>
  </si>
  <si>
    <t>7</t>
  </si>
  <si>
    <t>564871116</t>
  </si>
  <si>
    <t>Podklad ze štěrkodrtě ŠD tl. 300 mm</t>
  </si>
  <si>
    <t>787241184</t>
  </si>
  <si>
    <t>565155111</t>
  </si>
  <si>
    <t>Asfaltový beton vrstva podkladní ACP 16 (obalované kamenivo OKS) tl 70 mm š do 3 m</t>
  </si>
  <si>
    <t>1589056024</t>
  </si>
  <si>
    <t>"odečteno digitálně" 41</t>
  </si>
  <si>
    <t>9</t>
  </si>
  <si>
    <t>567121114</t>
  </si>
  <si>
    <t>Podklad ze směsi stmelené cementem SC C 3/4 (SC I) tl 150 mm</t>
  </si>
  <si>
    <t>2053134859</t>
  </si>
  <si>
    <t>10</t>
  </si>
  <si>
    <t>573191111</t>
  </si>
  <si>
    <t>Nátěr infiltrační kationaktivní v množství emulzí 1 kg/m2</t>
  </si>
  <si>
    <t>1993369151</t>
  </si>
  <si>
    <t>11</t>
  </si>
  <si>
    <t>573211107</t>
  </si>
  <si>
    <t>Postřik živičný spojovací z asfaltu v množství 0,30 kg/m2</t>
  </si>
  <si>
    <t>232785905</t>
  </si>
  <si>
    <t>12</t>
  </si>
  <si>
    <t>577134211</t>
  </si>
  <si>
    <t>Asfaltový beton vrstva obrusná ACO 11 (ABS) tř. II tl 40 mm š do 3 m z nemodifikovaného asfaltu</t>
  </si>
  <si>
    <t>1857206238</t>
  </si>
  <si>
    <t>13</t>
  </si>
  <si>
    <t>598751126</t>
  </si>
  <si>
    <t>Oprava vozovky před obratištěm</t>
  </si>
  <si>
    <t>104861141</t>
  </si>
  <si>
    <t>"Zaříznutí asfaltového krytu, očištění a odfrézování stávajícího krytu, zřízení spojovacího postřiku, položení ACO a zřízení zálivky" 13*3</t>
  </si>
  <si>
    <t>Ostatní konstrukce a práce, bourání</t>
  </si>
  <si>
    <t>14</t>
  </si>
  <si>
    <t>914111111</t>
  </si>
  <si>
    <t>Montáž svislé dopravní značky do velikosti 1 m2 objímkami na sloupek nebo konzolu</t>
  </si>
  <si>
    <t>kus</t>
  </si>
  <si>
    <t>-1427358571</t>
  </si>
  <si>
    <t>404440000</t>
  </si>
  <si>
    <t xml:space="preserve">značka dopravní svislá </t>
  </si>
  <si>
    <t>56066460</t>
  </si>
  <si>
    <t>16</t>
  </si>
  <si>
    <t>914511111</t>
  </si>
  <si>
    <t>Montáž sloupku dopravních značek délky do 3,5 m s betonovým základem</t>
  </si>
  <si>
    <t>-159700522</t>
  </si>
  <si>
    <t>17</t>
  </si>
  <si>
    <t>404452300</t>
  </si>
  <si>
    <t>sloupek Zn 70 - 350</t>
  </si>
  <si>
    <t>1460090935</t>
  </si>
  <si>
    <t>18</t>
  </si>
  <si>
    <t>915211111</t>
  </si>
  <si>
    <t>Vodorovné dopravní značení dělící čáry souvislé š 125 mm bílý plast</t>
  </si>
  <si>
    <t>m</t>
  </si>
  <si>
    <t>121408152</t>
  </si>
  <si>
    <t>19</t>
  </si>
  <si>
    <t>916131213</t>
  </si>
  <si>
    <t>Osazení silničního obrubníku betonového stojatého s boční opěrou do lože z betonu prostého</t>
  </si>
  <si>
    <t>-288380362</t>
  </si>
  <si>
    <t>"odečteno digitálně" 20</t>
  </si>
  <si>
    <t>20</t>
  </si>
  <si>
    <t>592174640</t>
  </si>
  <si>
    <t>obrubník betonový silniční Standard 50x15x25 cm</t>
  </si>
  <si>
    <t>1210444599</t>
  </si>
  <si>
    <t>20*2+2</t>
  </si>
  <si>
    <t>916991121</t>
  </si>
  <si>
    <t>Lože pod obrubníky, krajníky nebo obruby z dlažebních kostek z betonu prostého</t>
  </si>
  <si>
    <t>43462677</t>
  </si>
  <si>
    <t>20*0,3*0,3</t>
  </si>
  <si>
    <t>22</t>
  </si>
  <si>
    <t>919111212</t>
  </si>
  <si>
    <t>Řezání spár pro vytvoření komůrky š 10 mm hl 20 mm pro těsnící zálivku v CB krytu</t>
  </si>
  <si>
    <t>1616862633</t>
  </si>
  <si>
    <t>23</t>
  </si>
  <si>
    <t>919121111</t>
  </si>
  <si>
    <t>Těsnění spár zálivkou za studena pro komůrky š 10 mm hl 20 mm s těsnicím profilem</t>
  </si>
  <si>
    <t>1882107380</t>
  </si>
  <si>
    <t>24</t>
  </si>
  <si>
    <t>919735111</t>
  </si>
  <si>
    <t>Řezání stávajícího živičného krytu hl do 50 mm</t>
  </si>
  <si>
    <t>-1619525569</t>
  </si>
  <si>
    <t>"odečteno digitálně" 14</t>
  </si>
  <si>
    <t>25</t>
  </si>
  <si>
    <t>919735113</t>
  </si>
  <si>
    <t>Řezání stávajícího živičného krytu hl do 150 mm</t>
  </si>
  <si>
    <t>-1423522963</t>
  </si>
  <si>
    <t>Napojení na stávající komunikaci</t>
  </si>
  <si>
    <t>998</t>
  </si>
  <si>
    <t>Přesun hmot</t>
  </si>
  <si>
    <t>26</t>
  </si>
  <si>
    <t>998225111</t>
  </si>
  <si>
    <t>Přesun hmot pro pozemní komunikace s krytem z kamene, monolitickým betonovým nebo živičným</t>
  </si>
  <si>
    <t>t</t>
  </si>
  <si>
    <t>967894429</t>
  </si>
  <si>
    <t>SO.201 - Opěrná zeď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</si>
  <si>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</si>
  <si>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</si>
  <si>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</si>
  <si>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</si>
  <si>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</si>
  <si>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112201134</t>
  </si>
  <si>
    <t>Odstranění pařezů D do 0,5 m ve svahu do 1:2 s odklizením a odvozem na skládku</t>
  </si>
  <si>
    <t>1051544194</t>
  </si>
  <si>
    <t>121101101</t>
  </si>
  <si>
    <t>Sejmutí ornice s přemístěním na vzdálenost do 50 m</t>
  </si>
  <si>
    <t>248167021</t>
  </si>
  <si>
    <t>(4*4*10+1*1,5*12)*0,2</t>
  </si>
  <si>
    <t>130901113</t>
  </si>
  <si>
    <t>Bourání kcí v hloubených vykopávkách ze zdiva kamenného na maltu cementovou ručně</t>
  </si>
  <si>
    <t>-760733265</t>
  </si>
  <si>
    <t>Stávající zídka</t>
  </si>
  <si>
    <t>2*0,5*10</t>
  </si>
  <si>
    <t>131301102</t>
  </si>
  <si>
    <t>Hloubení jam nezapažených v hornině tř. 4 objemu do 1000 m3</t>
  </si>
  <si>
    <t>1539262008</t>
  </si>
  <si>
    <t>70% výkopu</t>
  </si>
  <si>
    <t>(4*4*10+1*1,5*12)*0,7</t>
  </si>
  <si>
    <t>131401101</t>
  </si>
  <si>
    <t>Hloubení jam nezapažených v hornině tř. 5 objemu do 100 m3</t>
  </si>
  <si>
    <t>2050255498</t>
  </si>
  <si>
    <t>30% výkopu</t>
  </si>
  <si>
    <t>(4*4*10+1*1,5*12)*0,3</t>
  </si>
  <si>
    <t>162701105</t>
  </si>
  <si>
    <t>Vodorovné přemístění do 10000 m výkopku/sypaniny z horniny tř. 1 až 4</t>
  </si>
  <si>
    <t>2117651006</t>
  </si>
  <si>
    <t>124,6+10+53,4</t>
  </si>
  <si>
    <t>171201101</t>
  </si>
  <si>
    <t>Uložení sypaniny do násypů nezhutněných</t>
  </si>
  <si>
    <t>-2125857484</t>
  </si>
  <si>
    <t>171201211</t>
  </si>
  <si>
    <t>Poplatek za uložení odpadu ze sypaniny na skládce (skládkovné)</t>
  </si>
  <si>
    <t>-1270653496</t>
  </si>
  <si>
    <t>188*1,8</t>
  </si>
  <si>
    <t>175101201</t>
  </si>
  <si>
    <t>Obsypání objektu nad přilehlým původním terénem sypaninou bez prohození, uloženou do 3 m</t>
  </si>
  <si>
    <t>-1833669603</t>
  </si>
  <si>
    <t>Betonová zeď</t>
  </si>
  <si>
    <t>2,7*1,2*(2,5+2,3+8,8+2,3+1)</t>
  </si>
  <si>
    <t>583439300</t>
  </si>
  <si>
    <t>kamenivo drcené hrubé frakce 4-8-16-32</t>
  </si>
  <si>
    <t>1806139639</t>
  </si>
  <si>
    <t>54,76*1,9</t>
  </si>
  <si>
    <t>-1787372423</t>
  </si>
  <si>
    <t>35,60*3,3</t>
  </si>
  <si>
    <t>181411142</t>
  </si>
  <si>
    <t>Založení parterového trávníku výsevem plochy do 1000 m2 ve svahu do 1:2</t>
  </si>
  <si>
    <t>1450340201</t>
  </si>
  <si>
    <t>005724150</t>
  </si>
  <si>
    <t>osivo směs travní parková směs exclusive</t>
  </si>
  <si>
    <t>1537041395</t>
  </si>
  <si>
    <t>117,48*0,04</t>
  </si>
  <si>
    <t>Zakládání</t>
  </si>
  <si>
    <t>211971121</t>
  </si>
  <si>
    <t>Zřízení opláštění žeber nebo trativodů geotextilií v rýze nebo zářezu sklonu přes 1:2 š do 2,5 m</t>
  </si>
  <si>
    <t>354092626</t>
  </si>
  <si>
    <t>(1+1)*(2,5+2,3+8,8+2,3+1)</t>
  </si>
  <si>
    <t>693112290</t>
  </si>
  <si>
    <t>textilie netkaná MOKRUTEX HQ PES 300 g/m2</t>
  </si>
  <si>
    <t>431966662</t>
  </si>
  <si>
    <t>33,8*1,25</t>
  </si>
  <si>
    <t>212572121</t>
  </si>
  <si>
    <t>Lože pro trativody z kameniva drobného těženého</t>
  </si>
  <si>
    <t>-2046817126</t>
  </si>
  <si>
    <t>0,5*0,5*(2,5+2,3+8,8+2,3+1)</t>
  </si>
  <si>
    <t>212792312</t>
  </si>
  <si>
    <t>Odvodnění mostní opěry - drenážní plastové potrubí HDPE DN 160</t>
  </si>
  <si>
    <t>-406891150</t>
  </si>
  <si>
    <t>(2,5+2,3+8,8+2,3+1)</t>
  </si>
  <si>
    <t>Svislé a kompletní konstrukce</t>
  </si>
  <si>
    <t>317321018</t>
  </si>
  <si>
    <t>Římsy opěrných zdí a valů ze ŽB tř. C 30/37 XC4 XD1 XF3 - pohledový beton</t>
  </si>
  <si>
    <t>-1313523272</t>
  </si>
  <si>
    <t>0,15*0,6*(2,5+2+8,8+2+1)</t>
  </si>
  <si>
    <t>317353111</t>
  </si>
  <si>
    <t>Bednění říms opěrných zdí a valů přímých, zalomených nebo zakřivených zřízení</t>
  </si>
  <si>
    <t>1940945833</t>
  </si>
  <si>
    <t>(0,1*2+0,15*2)*(2,5+2+8,8+2+1)</t>
  </si>
  <si>
    <t>317353112</t>
  </si>
  <si>
    <t>Bednění říms opěrných zdí a valů přímých, zalomených nebo zakřivených odstranění</t>
  </si>
  <si>
    <t>2080663894</t>
  </si>
  <si>
    <t>317361016</t>
  </si>
  <si>
    <t>Výztuž říms opěrných zdí a valů z betonářské oceli 10 505</t>
  </si>
  <si>
    <t>1744934653</t>
  </si>
  <si>
    <t>"výkres výztuže" 0,25</t>
  </si>
  <si>
    <t>327313214</t>
  </si>
  <si>
    <t>Opěrné zdi a valy z betonu prostého tř. C 8/10</t>
  </si>
  <si>
    <t>303506296</t>
  </si>
  <si>
    <t>Obsypový beton</t>
  </si>
  <si>
    <t>(2,5+2+8,8+2+1)*(0,7*0,8+0,4*0,4)</t>
  </si>
  <si>
    <t>(3+0,7+5,8+0,7+1+2*1,5)*(0,4*0,4)</t>
  </si>
  <si>
    <t>Součet</t>
  </si>
  <si>
    <t>327313215</t>
  </si>
  <si>
    <t>Opěrné zdi a valy z betonu prostého tř. C 12/15</t>
  </si>
  <si>
    <t>-380174757</t>
  </si>
  <si>
    <t>Podkladní beton</t>
  </si>
  <si>
    <t>(2,5+2+8,8+2+1)*2,8*0,1</t>
  </si>
  <si>
    <t>327324128</t>
  </si>
  <si>
    <t>Opěrné zdi a valy ze ŽB odolného proti agresivnímu prostředí tř. C 30/37 C 30/37 XC4 XD1 XF2 - pohledový beton</t>
  </si>
  <si>
    <t>-1166583658</t>
  </si>
  <si>
    <t>((2,5+2+8,8)*2,2*0,4)+(1,7*1,1*0,4)</t>
  </si>
  <si>
    <t>0,4*(8,8*3,6+2*2*3,3+2,5*3,1+1*3,1)</t>
  </si>
  <si>
    <t>327351211</t>
  </si>
  <si>
    <t>Bednění opěrných zdí a valů svislých i skloněných zřízení</t>
  </si>
  <si>
    <t>-410573099</t>
  </si>
  <si>
    <t>(2,5+2+8,8+2+1)*0,4*2</t>
  </si>
  <si>
    <t>2*(8,8*3,6+2*2*3,3+2,5*3,1+1*3,1)</t>
  </si>
  <si>
    <t>327351221</t>
  </si>
  <si>
    <t>Bednění opěrných zdí a valů svislých i skloněných odstranění</t>
  </si>
  <si>
    <t>967525202</t>
  </si>
  <si>
    <t>27</t>
  </si>
  <si>
    <t>327361006</t>
  </si>
  <si>
    <t>Výztuž opěrných zdí a valů D 12 mm z betonářské oceli 10 505</t>
  </si>
  <si>
    <t>1488931787</t>
  </si>
  <si>
    <t>"výkres výztuže" 3,04</t>
  </si>
  <si>
    <t>28</t>
  </si>
  <si>
    <t>334791120</t>
  </si>
  <si>
    <t>Prostup v betonových zdech z nerezových trub DN 80</t>
  </si>
  <si>
    <t>1767474171</t>
  </si>
  <si>
    <t>8*0,4</t>
  </si>
  <si>
    <t>29</t>
  </si>
  <si>
    <t>338171111</t>
  </si>
  <si>
    <t>Osazování sloupků a vzpěr plotových ocelových v 2,00 m se zalitím MC</t>
  </si>
  <si>
    <t>-1249674554</t>
  </si>
  <si>
    <t>30</t>
  </si>
  <si>
    <t>338171113</t>
  </si>
  <si>
    <t>Osazování sloupků a vzpěr plotových ocelových v 2,00 m se zabetonováním</t>
  </si>
  <si>
    <t>-874201541</t>
  </si>
  <si>
    <t>31</t>
  </si>
  <si>
    <t>553422520</t>
  </si>
  <si>
    <t>sloupek plotový průběžný pozinkovaný a komaxitový 2000/38x1,5 mm</t>
  </si>
  <si>
    <t>-534443396</t>
  </si>
  <si>
    <t>32</t>
  </si>
  <si>
    <t>348401120</t>
  </si>
  <si>
    <t>Osazení oplocení ze strojového pletiva s napínacími dráty výšky do 1,6 m do 15° sklonu svahu</t>
  </si>
  <si>
    <t>1485907521</t>
  </si>
  <si>
    <t>2,5+2+12</t>
  </si>
  <si>
    <t>33</t>
  </si>
  <si>
    <t>313275020</t>
  </si>
  <si>
    <t>pletivo FLUIDEX čtvercová oka 50 mm x 2,2 mm x 150 cm</t>
  </si>
  <si>
    <t>1529553898</t>
  </si>
  <si>
    <t>Úpravy povrchů, podlahy a osazování výplní</t>
  </si>
  <si>
    <t>34</t>
  </si>
  <si>
    <t>634661111</t>
  </si>
  <si>
    <t>Výplň dilatačních spar šířky do 6 mm v betonových površích silikonovým tmelem</t>
  </si>
  <si>
    <t>32661969</t>
  </si>
  <si>
    <t>35</t>
  </si>
  <si>
    <t>634911112</t>
  </si>
  <si>
    <t>Řezání dilatačních spár š 6 mm hl do 20 mm v čerstvé betonovém povrchu</t>
  </si>
  <si>
    <t>1990649729</t>
  </si>
  <si>
    <t>7*0,93</t>
  </si>
  <si>
    <t>36</t>
  </si>
  <si>
    <t>919726122</t>
  </si>
  <si>
    <t>Geotextilie pro ochranu, separaci a filtraci netkaná měrná hmotnost do 300 g/m2</t>
  </si>
  <si>
    <t>-1828061317</t>
  </si>
  <si>
    <t>(2,5+2+8,8+2+1)*2,8</t>
  </si>
  <si>
    <t>37</t>
  </si>
  <si>
    <t>985324111</t>
  </si>
  <si>
    <t>Impregnační nátěr betonu dvojnásobný (OS-A)</t>
  </si>
  <si>
    <t>-991919211</t>
  </si>
  <si>
    <t>(8,8*3,6+2*2*3,3+2,5*3,1+1*3,1)</t>
  </si>
  <si>
    <t>(2,5+2+8,8+2+1)*(0,6+0,15*2)</t>
  </si>
  <si>
    <t>38</t>
  </si>
  <si>
    <t>985881111</t>
  </si>
  <si>
    <t>Demontáž a úprava stávající branky a montáž</t>
  </si>
  <si>
    <t>967630343</t>
  </si>
  <si>
    <t>39</t>
  </si>
  <si>
    <t>985881112</t>
  </si>
  <si>
    <t>Demontáž a úprava části stávajícího schodiště a montáž</t>
  </si>
  <si>
    <t>-35452042</t>
  </si>
  <si>
    <t>40</t>
  </si>
  <si>
    <t>998153131</t>
  </si>
  <si>
    <t>Přesun hmot pro samostatné zdi a valy zděné z cihel, kamene, tvárnic nebo monolitické v do 12 m</t>
  </si>
  <si>
    <t>1474450124</t>
  </si>
  <si>
    <t>PSV</t>
  </si>
  <si>
    <t>Práce a dodávky PSV</t>
  </si>
  <si>
    <t>711</t>
  </si>
  <si>
    <t>Izolace proti vodě, vlhkosti a plynům</t>
  </si>
  <si>
    <t>41</t>
  </si>
  <si>
    <t>711411001</t>
  </si>
  <si>
    <t>Provedení izolace proti tlakové vodě vodorovné za studena nátěrem penetračním</t>
  </si>
  <si>
    <t>743167527</t>
  </si>
  <si>
    <t>(3+0,7)*1,3+8,8*1,8+1,7*1,3</t>
  </si>
  <si>
    <t>42</t>
  </si>
  <si>
    <t>11163150</t>
  </si>
  <si>
    <t>lak asfaltový penetrační</t>
  </si>
  <si>
    <t>-393749402</t>
  </si>
  <si>
    <t>22,86*0,0003</t>
  </si>
  <si>
    <t>43</t>
  </si>
  <si>
    <t>711411002</t>
  </si>
  <si>
    <t>Provedení izolace proti tlakové vodě vodorovné za studena lakem asfaltovým</t>
  </si>
  <si>
    <t>1245340324</t>
  </si>
  <si>
    <t>22,86*2</t>
  </si>
  <si>
    <t>44</t>
  </si>
  <si>
    <t>111631520</t>
  </si>
  <si>
    <t>lak asfaltový RENOLAK ALN bal. 160 kg</t>
  </si>
  <si>
    <t>-1322948085</t>
  </si>
  <si>
    <t>45,72*0,0003</t>
  </si>
  <si>
    <t>45</t>
  </si>
  <si>
    <t>711412001</t>
  </si>
  <si>
    <t>Provedení izolace proti tlakové vodě svislé za studena nátěrem penetračním</t>
  </si>
  <si>
    <t>-1197400209</t>
  </si>
  <si>
    <t>(2,5+2,3+8,8+2,3+1)*(3,6+1+0,4+0,4)</t>
  </si>
  <si>
    <t>46</t>
  </si>
  <si>
    <t>111631500</t>
  </si>
  <si>
    <t>lak asfaltový ALP/9 (MJ t) bal 9 kg</t>
  </si>
  <si>
    <t>717808526</t>
  </si>
  <si>
    <t>91,26*0,0003</t>
  </si>
  <si>
    <t>47</t>
  </si>
  <si>
    <t>711412002</t>
  </si>
  <si>
    <t>Provedení izolace proti tlakové vodě svislé za studena lakem asfaltovým</t>
  </si>
  <si>
    <t>-1231054634</t>
  </si>
  <si>
    <t>91,26*2</t>
  </si>
  <si>
    <t>48</t>
  </si>
  <si>
    <t>1843707597</t>
  </si>
  <si>
    <t>182,52*0,0003</t>
  </si>
  <si>
    <t>49</t>
  </si>
  <si>
    <t>998711101</t>
  </si>
  <si>
    <t>Přesun hmot tonážní pro izolace proti vodě, vlhkosti a plynům v objektech výšky do 6 m</t>
  </si>
  <si>
    <t>-1878493248</t>
  </si>
  <si>
    <t>SO.401 - Překládka vedení CETIN</t>
  </si>
  <si>
    <t>ZEMNÍ PRÁCE - ZEMNÍ PRÁCE</t>
  </si>
  <si>
    <t>MONTÁŽ - MONTÁŽ</t>
  </si>
  <si>
    <t>GEODETICKÉ PRÁCE REA - GEODETICKÉ PRÁCE REALIZACE</t>
  </si>
  <si>
    <t>MATERIÁL - MATERIÁL</t>
  </si>
  <si>
    <t>ZEMNÍ PRÁCE</t>
  </si>
  <si>
    <t>958554</t>
  </si>
  <si>
    <t>Paušál na zemní práce do 50 m</t>
  </si>
  <si>
    <t>ks</t>
  </si>
  <si>
    <t>954970</t>
  </si>
  <si>
    <t>Pokládka PE nebo vrapované chráničky</t>
  </si>
  <si>
    <t>952369</t>
  </si>
  <si>
    <t>Pokládka žlabů ostatních</t>
  </si>
  <si>
    <t>955551</t>
  </si>
  <si>
    <t>Prohloubení rýhy š. 35cm o hl.10cm</t>
  </si>
  <si>
    <t>955577</t>
  </si>
  <si>
    <t>Rýha v chodníku  35/50-70</t>
  </si>
  <si>
    <t>952345</t>
  </si>
  <si>
    <t>Rýha v trávě 35/70-100</t>
  </si>
  <si>
    <t>955054</t>
  </si>
  <si>
    <t>Vytyčení trasy podél silnice,železnice</t>
  </si>
  <si>
    <t>MONTÁŽ</t>
  </si>
  <si>
    <t>955029</t>
  </si>
  <si>
    <t>Demontáž úložných kabelů do15 XN</t>
  </si>
  <si>
    <t>955824</t>
  </si>
  <si>
    <t>Instal.metal. kab. do stávajících trubek</t>
  </si>
  <si>
    <t>952649</t>
  </si>
  <si>
    <t>Měření stejnosměrné během stavby- první čtyřka</t>
  </si>
  <si>
    <t>952643</t>
  </si>
  <si>
    <t>Měření střídavé během stavby - první čtyřka</t>
  </si>
  <si>
    <t>955000</t>
  </si>
  <si>
    <t>Montáž jedné čtyřky s oboustr.číslováním</t>
  </si>
  <si>
    <t>955288</t>
  </si>
  <si>
    <t>Montáž koncovky SKH</t>
  </si>
  <si>
    <t>955279</t>
  </si>
  <si>
    <t>Montáž spojky smršt.dvoupl.do 50 čtyř.</t>
  </si>
  <si>
    <t>954990</t>
  </si>
  <si>
    <t>Montáž úložných kabelů do 15 XN</t>
  </si>
  <si>
    <t>954980</t>
  </si>
  <si>
    <t>Překládka trubky úložné</t>
  </si>
  <si>
    <t>955630</t>
  </si>
  <si>
    <t>Vyhledání průběhu tlk. kabelu při výstavbě</t>
  </si>
  <si>
    <t>958555</t>
  </si>
  <si>
    <t>Zpracování dok. skut. provedení do 50 m</t>
  </si>
  <si>
    <t>GEODETICKÉ PRÁCE REA</t>
  </si>
  <si>
    <t>GEODETICKÉ PRÁCE REALIZACE</t>
  </si>
  <si>
    <t>956284</t>
  </si>
  <si>
    <t>Zaměření trasy pro stavbu do 100m</t>
  </si>
  <si>
    <t>MATERIÁL</t>
  </si>
  <si>
    <t>303795</t>
  </si>
  <si>
    <t>Fólie výstražná 220mm PE oranžová</t>
  </si>
  <si>
    <t>300133</t>
  </si>
  <si>
    <t>Kabel plastový TCEPKPFLEZE 3x4x0,4</t>
  </si>
  <si>
    <t>316534</t>
  </si>
  <si>
    <t>Koncovka smršť. SKH 2  9/20 mm</t>
  </si>
  <si>
    <t>302550</t>
  </si>
  <si>
    <t>Mini Marker 1401 3M Ball</t>
  </si>
  <si>
    <t>312425</t>
  </si>
  <si>
    <t>Modul konektor. 9700-10P</t>
  </si>
  <si>
    <t>322269</t>
  </si>
  <si>
    <t>Spojka XAGA 500-43/8-150/EZE</t>
  </si>
  <si>
    <t>50</t>
  </si>
  <si>
    <t>302423</t>
  </si>
  <si>
    <t>Trubka vrapovaná 110/94 s lankem</t>
  </si>
  <si>
    <t>52</t>
  </si>
  <si>
    <t>302381</t>
  </si>
  <si>
    <t>Trubka vrapovaná 63/51 s lankem</t>
  </si>
  <si>
    <t>54</t>
  </si>
  <si>
    <t>316207</t>
  </si>
  <si>
    <t>Žlab kabelový 120x16x14 cm KZ 13</t>
  </si>
  <si>
    <t>56</t>
  </si>
  <si>
    <t>SO.501 -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</si>
  <si>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</si>
  <si>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</si>
  <si>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</si>
  <si>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</si>
  <si>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</si>
  <si>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</si>
  <si>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Vedlejší rozpočtové náklady</t>
  </si>
  <si>
    <t>VRN1</t>
  </si>
  <si>
    <t>Průzkumné, geodetické a projektové práce</t>
  </si>
  <si>
    <t>011314000</t>
  </si>
  <si>
    <t>Archeologický dohled</t>
  </si>
  <si>
    <t>…</t>
  </si>
  <si>
    <t>1024</t>
  </si>
  <si>
    <t>555920285</t>
  </si>
  <si>
    <t>012103000</t>
  </si>
  <si>
    <t>Geodetické práce před výstavbou</t>
  </si>
  <si>
    <t>768164204</t>
  </si>
  <si>
    <t>012203000</t>
  </si>
  <si>
    <t>Geodetické práce při provádění stavby</t>
  </si>
  <si>
    <t>1636008636</t>
  </si>
  <si>
    <t>012303000</t>
  </si>
  <si>
    <t>Geodetické práce po výstavbě</t>
  </si>
  <si>
    <t>-1649602264</t>
  </si>
  <si>
    <t>013254000</t>
  </si>
  <si>
    <t>Dokumentace skutečného provedení stavby</t>
  </si>
  <si>
    <t>-407581899</t>
  </si>
  <si>
    <t>VRN3</t>
  </si>
  <si>
    <t>Zařízení staveniště</t>
  </si>
  <si>
    <t>032903000</t>
  </si>
  <si>
    <t>Náklady na provoz a údržbu vybavení staveniště</t>
  </si>
  <si>
    <t>-1484155133</t>
  </si>
  <si>
    <t>034103000</t>
  </si>
  <si>
    <t>Energie pro zařízení staveniště</t>
  </si>
  <si>
    <t>-1026693345</t>
  </si>
  <si>
    <t>034203000</t>
  </si>
  <si>
    <t>Oplocení staveniště</t>
  </si>
  <si>
    <t>1391072744</t>
  </si>
  <si>
    <t>034303000</t>
  </si>
  <si>
    <t>Opatření na ochranu pozemků sousedních se staveništěm</t>
  </si>
  <si>
    <t>1741366420</t>
  </si>
  <si>
    <t>"přemístění stávajícího oplocení za hranici výkopu, včetně doplnění v délce cca 6m" 1</t>
  </si>
  <si>
    <t>"Stávající oplocení, které se bude demontovat (od branky k sousedící garáži) je cca 12 m. Délka oplocení, které bude potřeba od místa zdemontované"</t>
  </si>
  <si>
    <t>"vstupní branky za hranicí výkopu je cca 18m"</t>
  </si>
  <si>
    <t>034403000</t>
  </si>
  <si>
    <t>Dopravní značení na staveništi</t>
  </si>
  <si>
    <t>860100037</t>
  </si>
  <si>
    <t>VRN4</t>
  </si>
  <si>
    <t>Inženýrská činnost</t>
  </si>
  <si>
    <t>042903000</t>
  </si>
  <si>
    <t>Ostatní posudky - pasportizace sousedních objektů</t>
  </si>
  <si>
    <t>-1587042136</t>
  </si>
  <si>
    <t>043194000</t>
  </si>
  <si>
    <t>Ostatní zkoušky - hutnící</t>
  </si>
  <si>
    <t>1686282369</t>
  </si>
  <si>
    <t>VRN6</t>
  </si>
  <si>
    <t>Územní vlivy</t>
  </si>
  <si>
    <t>062103000</t>
  </si>
  <si>
    <t>Překládání nákladu</t>
  </si>
  <si>
    <t>-1620765576</t>
  </si>
  <si>
    <t>062303000</t>
  </si>
  <si>
    <t>Použití nezvyklých dopravních prostředků</t>
  </si>
  <si>
    <t>1212695540</t>
  </si>
  <si>
    <t>VRN9</t>
  </si>
  <si>
    <t>Ostatní náklady</t>
  </si>
  <si>
    <t>091704000</t>
  </si>
  <si>
    <t>Náklady na obnovu stávajících sjezdů před gaarážemi recyklátem tl. 5 cm vč. úpravy podkladu cca 62 m2</t>
  </si>
  <si>
    <t>-649505533</t>
  </si>
  <si>
    <t>091704095</t>
  </si>
  <si>
    <t>Plocha pro manipulaci stavební techniky - geotextilie, štěrkodrť 200 mm (demontáž a montáž)</t>
  </si>
  <si>
    <t>-1800114152</t>
  </si>
  <si>
    <t>7*8</t>
  </si>
  <si>
    <t>091704096</t>
  </si>
  <si>
    <t>Úprava plochy pro přístup na zahradu včetně částečné úpravy zářezu svahu</t>
  </si>
  <si>
    <t>1903140425</t>
  </si>
  <si>
    <t>2*19</t>
  </si>
  <si>
    <t>091704097</t>
  </si>
  <si>
    <t>Plotová branka pro přístup na zahradu - nová do stávajícího plotu</t>
  </si>
  <si>
    <t>800197650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</si>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</sst>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4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4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10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8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29</v>
      </c>
    </row>
    <row r="11" spans="2:71" ht="18.45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29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29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29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29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34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37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38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39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40</v>
      </c>
      <c r="E26" s="53"/>
      <c r="F26" s="54" t="s">
        <v>41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42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43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44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45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46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47</v>
      </c>
      <c r="U32" s="60"/>
      <c r="V32" s="60"/>
      <c r="W32" s="60"/>
      <c r="X32" s="62" t="s">
        <v>48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49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20180508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OBRATIŠTĚ AUTOMOBILŮ NA p.p.č. 1391/6, 2303/2 a 2523/3ř - projekt pro zhotovení stavby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8. 5. 2018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50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51</v>
      </c>
      <c r="D49" s="96"/>
      <c r="E49" s="96"/>
      <c r="F49" s="96"/>
      <c r="G49" s="96"/>
      <c r="H49" s="97"/>
      <c r="I49" s="98" t="s">
        <v>52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53</v>
      </c>
      <c r="AH49" s="96"/>
      <c r="AI49" s="96"/>
      <c r="AJ49" s="96"/>
      <c r="AK49" s="96"/>
      <c r="AL49" s="96"/>
      <c r="AM49" s="96"/>
      <c r="AN49" s="98" t="s">
        <v>54</v>
      </c>
      <c r="AO49" s="96"/>
      <c r="AP49" s="96"/>
      <c r="AQ49" s="100" t="s">
        <v>55</v>
      </c>
      <c r="AR49" s="71"/>
      <c r="AS49" s="101" t="s">
        <v>56</v>
      </c>
      <c r="AT49" s="102" t="s">
        <v>57</v>
      </c>
      <c r="AU49" s="102" t="s">
        <v>58</v>
      </c>
      <c r="AV49" s="102" t="s">
        <v>59</v>
      </c>
      <c r="AW49" s="102" t="s">
        <v>60</v>
      </c>
      <c r="AX49" s="102" t="s">
        <v>61</v>
      </c>
      <c r="AY49" s="102" t="s">
        <v>62</v>
      </c>
      <c r="AZ49" s="102" t="s">
        <v>63</v>
      </c>
      <c r="BA49" s="102" t="s">
        <v>64</v>
      </c>
      <c r="BB49" s="102" t="s">
        <v>65</v>
      </c>
      <c r="BC49" s="102" t="s">
        <v>66</v>
      </c>
      <c r="BD49" s="103" t="s">
        <v>67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68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ROUND(SUM(AG52:AG55),2)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ROUND(SUM(AS52:AS55),2)</f>
        <v>0</v>
      </c>
      <c r="AT51" s="113">
        <f>ROUND(SUM(AV51:AW51),2)</f>
        <v>0</v>
      </c>
      <c r="AU51" s="114">
        <f>ROUND(SUM(AU52:AU55),5)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ROUND(SUM(AZ52:AZ55),2)</f>
        <v>0</v>
      </c>
      <c r="BA51" s="113">
        <f>ROUND(SUM(BA52:BA55),2)</f>
        <v>0</v>
      </c>
      <c r="BB51" s="113">
        <f>ROUND(SUM(BB52:BB55),2)</f>
        <v>0</v>
      </c>
      <c r="BC51" s="113">
        <f>ROUND(SUM(BC52:BC55),2)</f>
        <v>0</v>
      </c>
      <c r="BD51" s="115">
        <f>ROUND(SUM(BD52:BD55),2)</f>
        <v>0</v>
      </c>
      <c r="BS51" s="116" t="s">
        <v>69</v>
      </c>
      <c r="BT51" s="116" t="s">
        <v>70</v>
      </c>
      <c r="BU51" s="117" t="s">
        <v>71</v>
      </c>
      <c r="BV51" s="116" t="s">
        <v>72</v>
      </c>
      <c r="BW51" s="116" t="s">
        <v>7</v>
      </c>
      <c r="BX51" s="116" t="s">
        <v>73</v>
      </c>
      <c r="CL51" s="116" t="s">
        <v>21</v>
      </c>
    </row>
    <row r="52" spans="1:91" s="5" customFormat="1" ht="16.5" customHeight="1">
      <c r="A52" s="118" t="s">
        <v>74</v>
      </c>
      <c r="B52" s="119"/>
      <c r="C52" s="120"/>
      <c r="D52" s="121" t="s">
        <v>75</v>
      </c>
      <c r="E52" s="121"/>
      <c r="F52" s="121"/>
      <c r="G52" s="121"/>
      <c r="H52" s="121"/>
      <c r="I52" s="122"/>
      <c r="J52" s="121" t="s">
        <v>76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'SO.101 - Komunikace'!J27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77</v>
      </c>
      <c r="AR52" s="125"/>
      <c r="AS52" s="126">
        <v>0</v>
      </c>
      <c r="AT52" s="127">
        <f>ROUND(SUM(AV52:AW52),2)</f>
        <v>0</v>
      </c>
      <c r="AU52" s="128">
        <f>'SO.101 - Komunikace'!P81</f>
        <v>0</v>
      </c>
      <c r="AV52" s="127">
        <f>'SO.101 - Komunikace'!J30</f>
        <v>0</v>
      </c>
      <c r="AW52" s="127">
        <f>'SO.101 - Komunikace'!J31</f>
        <v>0</v>
      </c>
      <c r="AX52" s="127">
        <f>'SO.101 - Komunikace'!J32</f>
        <v>0</v>
      </c>
      <c r="AY52" s="127">
        <f>'SO.101 - Komunikace'!J33</f>
        <v>0</v>
      </c>
      <c r="AZ52" s="127">
        <f>'SO.101 - Komunikace'!F30</f>
        <v>0</v>
      </c>
      <c r="BA52" s="127">
        <f>'SO.101 - Komunikace'!F31</f>
        <v>0</v>
      </c>
      <c r="BB52" s="127">
        <f>'SO.101 - Komunikace'!F32</f>
        <v>0</v>
      </c>
      <c r="BC52" s="127">
        <f>'SO.101 - Komunikace'!F33</f>
        <v>0</v>
      </c>
      <c r="BD52" s="129">
        <f>'SO.101 - Komunikace'!F34</f>
        <v>0</v>
      </c>
      <c r="BT52" s="130" t="s">
        <v>10</v>
      </c>
      <c r="BV52" s="130" t="s">
        <v>72</v>
      </c>
      <c r="BW52" s="130" t="s">
        <v>78</v>
      </c>
      <c r="BX52" s="130" t="s">
        <v>7</v>
      </c>
      <c r="CL52" s="130" t="s">
        <v>21</v>
      </c>
      <c r="CM52" s="130" t="s">
        <v>79</v>
      </c>
    </row>
    <row r="53" spans="1:91" s="5" customFormat="1" ht="16.5" customHeight="1">
      <c r="A53" s="118" t="s">
        <v>74</v>
      </c>
      <c r="B53" s="119"/>
      <c r="C53" s="120"/>
      <c r="D53" s="121" t="s">
        <v>80</v>
      </c>
      <c r="E53" s="121"/>
      <c r="F53" s="121"/>
      <c r="G53" s="121"/>
      <c r="H53" s="121"/>
      <c r="I53" s="122"/>
      <c r="J53" s="121" t="s">
        <v>81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'SO.201 - Opěrná zeď'!J27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77</v>
      </c>
      <c r="AR53" s="125"/>
      <c r="AS53" s="126">
        <v>0</v>
      </c>
      <c r="AT53" s="127">
        <f>ROUND(SUM(AV53:AW53),2)</f>
        <v>0</v>
      </c>
      <c r="AU53" s="128">
        <f>'SO.201 - Opěrná zeď'!P85</f>
        <v>0</v>
      </c>
      <c r="AV53" s="127">
        <f>'SO.201 - Opěrná zeď'!J30</f>
        <v>0</v>
      </c>
      <c r="AW53" s="127">
        <f>'SO.201 - Opěrná zeď'!J31</f>
        <v>0</v>
      </c>
      <c r="AX53" s="127">
        <f>'SO.201 - Opěrná zeď'!J32</f>
        <v>0</v>
      </c>
      <c r="AY53" s="127">
        <f>'SO.201 - Opěrná zeď'!J33</f>
        <v>0</v>
      </c>
      <c r="AZ53" s="127">
        <f>'SO.201 - Opěrná zeď'!F30</f>
        <v>0</v>
      </c>
      <c r="BA53" s="127">
        <f>'SO.201 - Opěrná zeď'!F31</f>
        <v>0</v>
      </c>
      <c r="BB53" s="127">
        <f>'SO.201 - Opěrná zeď'!F32</f>
        <v>0</v>
      </c>
      <c r="BC53" s="127">
        <f>'SO.201 - Opěrná zeď'!F33</f>
        <v>0</v>
      </c>
      <c r="BD53" s="129">
        <f>'SO.201 - Opěrná zeď'!F34</f>
        <v>0</v>
      </c>
      <c r="BT53" s="130" t="s">
        <v>10</v>
      </c>
      <c r="BV53" s="130" t="s">
        <v>72</v>
      </c>
      <c r="BW53" s="130" t="s">
        <v>82</v>
      </c>
      <c r="BX53" s="130" t="s">
        <v>7</v>
      </c>
      <c r="CL53" s="130" t="s">
        <v>21</v>
      </c>
      <c r="CM53" s="130" t="s">
        <v>79</v>
      </c>
    </row>
    <row r="54" spans="1:91" s="5" customFormat="1" ht="16.5" customHeight="1">
      <c r="A54" s="118" t="s">
        <v>74</v>
      </c>
      <c r="B54" s="119"/>
      <c r="C54" s="120"/>
      <c r="D54" s="121" t="s">
        <v>83</v>
      </c>
      <c r="E54" s="121"/>
      <c r="F54" s="121"/>
      <c r="G54" s="121"/>
      <c r="H54" s="121"/>
      <c r="I54" s="122"/>
      <c r="J54" s="121" t="s">
        <v>84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'SO.401 - Překládka vedení...'!J27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77</v>
      </c>
      <c r="AR54" s="125"/>
      <c r="AS54" s="126">
        <v>0</v>
      </c>
      <c r="AT54" s="127">
        <f>ROUND(SUM(AV54:AW54),2)</f>
        <v>0</v>
      </c>
      <c r="AU54" s="128">
        <f>'SO.401 - Překládka vedení...'!P80</f>
        <v>0</v>
      </c>
      <c r="AV54" s="127">
        <f>'SO.401 - Překládka vedení...'!J30</f>
        <v>0</v>
      </c>
      <c r="AW54" s="127">
        <f>'SO.401 - Překládka vedení...'!J31</f>
        <v>0</v>
      </c>
      <c r="AX54" s="127">
        <f>'SO.401 - Překládka vedení...'!J32</f>
        <v>0</v>
      </c>
      <c r="AY54" s="127">
        <f>'SO.401 - Překládka vedení...'!J33</f>
        <v>0</v>
      </c>
      <c r="AZ54" s="127">
        <f>'SO.401 - Překládka vedení...'!F30</f>
        <v>0</v>
      </c>
      <c r="BA54" s="127">
        <f>'SO.401 - Překládka vedení...'!F31</f>
        <v>0</v>
      </c>
      <c r="BB54" s="127">
        <f>'SO.401 - Překládka vedení...'!F32</f>
        <v>0</v>
      </c>
      <c r="BC54" s="127">
        <f>'SO.401 - Překládka vedení...'!F33</f>
        <v>0</v>
      </c>
      <c r="BD54" s="129">
        <f>'SO.401 - Překládka vedení...'!F34</f>
        <v>0</v>
      </c>
      <c r="BT54" s="130" t="s">
        <v>10</v>
      </c>
      <c r="BV54" s="130" t="s">
        <v>72</v>
      </c>
      <c r="BW54" s="130" t="s">
        <v>85</v>
      </c>
      <c r="BX54" s="130" t="s">
        <v>7</v>
      </c>
      <c r="CL54" s="130" t="s">
        <v>21</v>
      </c>
      <c r="CM54" s="130" t="s">
        <v>79</v>
      </c>
    </row>
    <row r="55" spans="1:91" s="5" customFormat="1" ht="16.5" customHeight="1">
      <c r="A55" s="118" t="s">
        <v>74</v>
      </c>
      <c r="B55" s="119"/>
      <c r="C55" s="120"/>
      <c r="D55" s="121" t="s">
        <v>86</v>
      </c>
      <c r="E55" s="121"/>
      <c r="F55" s="121"/>
      <c r="G55" s="121"/>
      <c r="H55" s="121"/>
      <c r="I55" s="122"/>
      <c r="J55" s="121" t="s">
        <v>87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'SO.501 - VRN'!J27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77</v>
      </c>
      <c r="AR55" s="125"/>
      <c r="AS55" s="131">
        <v>0</v>
      </c>
      <c r="AT55" s="132">
        <f>ROUND(SUM(AV55:AW55),2)</f>
        <v>0</v>
      </c>
      <c r="AU55" s="133">
        <f>'SO.501 - VRN'!P82</f>
        <v>0</v>
      </c>
      <c r="AV55" s="132">
        <f>'SO.501 - VRN'!J30</f>
        <v>0</v>
      </c>
      <c r="AW55" s="132">
        <f>'SO.501 - VRN'!J31</f>
        <v>0</v>
      </c>
      <c r="AX55" s="132">
        <f>'SO.501 - VRN'!J32</f>
        <v>0</v>
      </c>
      <c r="AY55" s="132">
        <f>'SO.501 - VRN'!J33</f>
        <v>0</v>
      </c>
      <c r="AZ55" s="132">
        <f>'SO.501 - VRN'!F30</f>
        <v>0</v>
      </c>
      <c r="BA55" s="132">
        <f>'SO.501 - VRN'!F31</f>
        <v>0</v>
      </c>
      <c r="BB55" s="132">
        <f>'SO.501 - VRN'!F32</f>
        <v>0</v>
      </c>
      <c r="BC55" s="132">
        <f>'SO.501 - VRN'!F33</f>
        <v>0</v>
      </c>
      <c r="BD55" s="134">
        <f>'SO.501 - VRN'!F34</f>
        <v>0</v>
      </c>
      <c r="BT55" s="130" t="s">
        <v>10</v>
      </c>
      <c r="BV55" s="130" t="s">
        <v>72</v>
      </c>
      <c r="BW55" s="130" t="s">
        <v>88</v>
      </c>
      <c r="BX55" s="130" t="s">
        <v>7</v>
      </c>
      <c r="CL55" s="130" t="s">
        <v>21</v>
      </c>
      <c r="CM55" s="130" t="s">
        <v>79</v>
      </c>
    </row>
    <row r="56" spans="2:44" s="1" customFormat="1" ht="30" customHeight="1">
      <c r="B56" s="45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1"/>
    </row>
    <row r="57" spans="2:44" s="1" customFormat="1" ht="6.95" customHeight="1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71"/>
    </row>
  </sheetData>
  <sheetProtection password="CC35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.101 - Komunikace'!C2" display="/"/>
    <hyperlink ref="A53" location="'SO.201 - Opěrná zeď'!C2" display="/"/>
    <hyperlink ref="A54" location="'SO.401 - Překládka vedení...'!C2" display="/"/>
    <hyperlink ref="A55" location="'SO.501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89</v>
      </c>
      <c r="G1" s="138" t="s">
        <v>90</v>
      </c>
      <c r="H1" s="138"/>
      <c r="I1" s="139"/>
      <c r="J1" s="138" t="s">
        <v>91</v>
      </c>
      <c r="K1" s="137" t="s">
        <v>92</v>
      </c>
      <c r="L1" s="138" t="s">
        <v>93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94</v>
      </c>
      <c r="E4" s="28"/>
      <c r="F4" s="28"/>
      <c r="G4" s="28"/>
      <c r="H4" s="28"/>
      <c r="I4" s="14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OBRATIŠTĚ AUTOMOBILŮ NA p.p.č. 1391/6, 2303/2 a 2523/3ř - projekt pro zhotovení stavby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95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96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8. 5. 2018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35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36</v>
      </c>
      <c r="E27" s="46"/>
      <c r="F27" s="46"/>
      <c r="G27" s="46"/>
      <c r="H27" s="46"/>
      <c r="I27" s="143"/>
      <c r="J27" s="154">
        <f>ROUND(J81,2)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38</v>
      </c>
      <c r="G29" s="46"/>
      <c r="H29" s="46"/>
      <c r="I29" s="155" t="s">
        <v>37</v>
      </c>
      <c r="J29" s="51" t="s">
        <v>39</v>
      </c>
      <c r="K29" s="50"/>
    </row>
    <row r="30" spans="2:11" s="1" customFormat="1" ht="14.4" customHeight="1">
      <c r="B30" s="45"/>
      <c r="C30" s="46"/>
      <c r="D30" s="54" t="s">
        <v>40</v>
      </c>
      <c r="E30" s="54" t="s">
        <v>41</v>
      </c>
      <c r="F30" s="156">
        <f>ROUND(SUM(BE81:BE130),2)</f>
        <v>0</v>
      </c>
      <c r="G30" s="46"/>
      <c r="H30" s="46"/>
      <c r="I30" s="157">
        <v>0.21</v>
      </c>
      <c r="J30" s="156">
        <f>ROUND(ROUND((SUM(BE81:BE130)),2)*I30,2)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42</v>
      </c>
      <c r="F31" s="156">
        <f>ROUND(SUM(BF81:BF130),2)</f>
        <v>0</v>
      </c>
      <c r="G31" s="46"/>
      <c r="H31" s="46"/>
      <c r="I31" s="157">
        <v>0.15</v>
      </c>
      <c r="J31" s="156">
        <f>ROUND(ROUND((SUM(BF81:BF130)),2)*I31,2)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43</v>
      </c>
      <c r="F32" s="156">
        <f>ROUND(SUM(BG81:BG130),2)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44</v>
      </c>
      <c r="F33" s="156">
        <f>ROUND(SUM(BH81:BH130),2)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45</v>
      </c>
      <c r="F34" s="156">
        <f>ROUND(SUM(BI81:BI130),2)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46</v>
      </c>
      <c r="E36" s="97"/>
      <c r="F36" s="97"/>
      <c r="G36" s="160" t="s">
        <v>47</v>
      </c>
      <c r="H36" s="161" t="s">
        <v>48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97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OBRATIŠTĚ AUTOMOBILŮ NA p.p.č. 1391/6, 2303/2 a 2523/3ř - projekt pro zhotovení stavby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95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SO.101 - Komunikace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8. 5. 2018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98</v>
      </c>
      <c r="D54" s="158"/>
      <c r="E54" s="158"/>
      <c r="F54" s="158"/>
      <c r="G54" s="158"/>
      <c r="H54" s="158"/>
      <c r="I54" s="172"/>
      <c r="J54" s="173" t="s">
        <v>99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100</v>
      </c>
      <c r="D56" s="46"/>
      <c r="E56" s="46"/>
      <c r="F56" s="46"/>
      <c r="G56" s="46"/>
      <c r="H56" s="46"/>
      <c r="I56" s="143"/>
      <c r="J56" s="154">
        <f>J81</f>
        <v>0</v>
      </c>
      <c r="K56" s="50"/>
      <c r="AU56" s="23" t="s">
        <v>101</v>
      </c>
    </row>
    <row r="57" spans="2:11" s="7" customFormat="1" ht="24.95" customHeight="1">
      <c r="B57" s="176"/>
      <c r="C57" s="177"/>
      <c r="D57" s="178" t="s">
        <v>102</v>
      </c>
      <c r="E57" s="179"/>
      <c r="F57" s="179"/>
      <c r="G57" s="179"/>
      <c r="H57" s="179"/>
      <c r="I57" s="180"/>
      <c r="J57" s="181">
        <f>J82</f>
        <v>0</v>
      </c>
      <c r="K57" s="182"/>
    </row>
    <row r="58" spans="2:11" s="8" customFormat="1" ht="19.9" customHeight="1">
      <c r="B58" s="183"/>
      <c r="C58" s="184"/>
      <c r="D58" s="185" t="s">
        <v>103</v>
      </c>
      <c r="E58" s="186"/>
      <c r="F58" s="186"/>
      <c r="G58" s="186"/>
      <c r="H58" s="186"/>
      <c r="I58" s="187"/>
      <c r="J58" s="188">
        <f>J83</f>
        <v>0</v>
      </c>
      <c r="K58" s="189"/>
    </row>
    <row r="59" spans="2:11" s="8" customFormat="1" ht="19.9" customHeight="1">
      <c r="B59" s="183"/>
      <c r="C59" s="184"/>
      <c r="D59" s="185" t="s">
        <v>104</v>
      </c>
      <c r="E59" s="186"/>
      <c r="F59" s="186"/>
      <c r="G59" s="186"/>
      <c r="H59" s="186"/>
      <c r="I59" s="187"/>
      <c r="J59" s="188">
        <f>J93</f>
        <v>0</v>
      </c>
      <c r="K59" s="189"/>
    </row>
    <row r="60" spans="2:11" s="8" customFormat="1" ht="19.9" customHeight="1">
      <c r="B60" s="183"/>
      <c r="C60" s="184"/>
      <c r="D60" s="185" t="s">
        <v>105</v>
      </c>
      <c r="E60" s="186"/>
      <c r="F60" s="186"/>
      <c r="G60" s="186"/>
      <c r="H60" s="186"/>
      <c r="I60" s="187"/>
      <c r="J60" s="188">
        <f>J110</f>
        <v>0</v>
      </c>
      <c r="K60" s="189"/>
    </row>
    <row r="61" spans="2:11" s="8" customFormat="1" ht="19.9" customHeight="1">
      <c r="B61" s="183"/>
      <c r="C61" s="184"/>
      <c r="D61" s="185" t="s">
        <v>106</v>
      </c>
      <c r="E61" s="186"/>
      <c r="F61" s="186"/>
      <c r="G61" s="186"/>
      <c r="H61" s="186"/>
      <c r="I61" s="187"/>
      <c r="J61" s="188">
        <f>J129</f>
        <v>0</v>
      </c>
      <c r="K61" s="189"/>
    </row>
    <row r="62" spans="2:11" s="1" customFormat="1" ht="21.8" customHeight="1">
      <c r="B62" s="45"/>
      <c r="C62" s="46"/>
      <c r="D62" s="46"/>
      <c r="E62" s="46"/>
      <c r="F62" s="46"/>
      <c r="G62" s="46"/>
      <c r="H62" s="46"/>
      <c r="I62" s="143"/>
      <c r="J62" s="46"/>
      <c r="K62" s="50"/>
    </row>
    <row r="63" spans="2:11" s="1" customFormat="1" ht="6.95" customHeight="1">
      <c r="B63" s="66"/>
      <c r="C63" s="67"/>
      <c r="D63" s="67"/>
      <c r="E63" s="67"/>
      <c r="F63" s="67"/>
      <c r="G63" s="67"/>
      <c r="H63" s="67"/>
      <c r="I63" s="165"/>
      <c r="J63" s="67"/>
      <c r="K63" s="68"/>
    </row>
    <row r="67" spans="2:12" s="1" customFormat="1" ht="6.95" customHeight="1">
      <c r="B67" s="69"/>
      <c r="C67" s="70"/>
      <c r="D67" s="70"/>
      <c r="E67" s="70"/>
      <c r="F67" s="70"/>
      <c r="G67" s="70"/>
      <c r="H67" s="70"/>
      <c r="I67" s="168"/>
      <c r="J67" s="70"/>
      <c r="K67" s="70"/>
      <c r="L67" s="71"/>
    </row>
    <row r="68" spans="2:12" s="1" customFormat="1" ht="36.95" customHeight="1">
      <c r="B68" s="45"/>
      <c r="C68" s="72" t="s">
        <v>107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6.95" customHeight="1">
      <c r="B69" s="45"/>
      <c r="C69" s="73"/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6.5" customHeight="1">
      <c r="B71" s="45"/>
      <c r="C71" s="73"/>
      <c r="D71" s="73"/>
      <c r="E71" s="191" t="str">
        <f>E7</f>
        <v>OBRATIŠTĚ AUTOMOBILŮ NA p.p.č. 1391/6, 2303/2 a 2523/3ř - projekt pro zhotovení stavby</v>
      </c>
      <c r="F71" s="75"/>
      <c r="G71" s="75"/>
      <c r="H71" s="75"/>
      <c r="I71" s="190"/>
      <c r="J71" s="73"/>
      <c r="K71" s="73"/>
      <c r="L71" s="71"/>
    </row>
    <row r="72" spans="2:12" s="1" customFormat="1" ht="14.4" customHeight="1">
      <c r="B72" s="45"/>
      <c r="C72" s="75" t="s">
        <v>95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7.25" customHeight="1">
      <c r="B73" s="45"/>
      <c r="C73" s="73"/>
      <c r="D73" s="73"/>
      <c r="E73" s="81" t="str">
        <f>E9</f>
        <v>SO.101 - Komunikace</v>
      </c>
      <c r="F73" s="73"/>
      <c r="G73" s="73"/>
      <c r="H73" s="73"/>
      <c r="I73" s="190"/>
      <c r="J73" s="73"/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8" customHeight="1">
      <c r="B75" s="45"/>
      <c r="C75" s="75" t="s">
        <v>23</v>
      </c>
      <c r="D75" s="73"/>
      <c r="E75" s="73"/>
      <c r="F75" s="192" t="str">
        <f>F12</f>
        <v xml:space="preserve"> </v>
      </c>
      <c r="G75" s="73"/>
      <c r="H75" s="73"/>
      <c r="I75" s="193" t="s">
        <v>25</v>
      </c>
      <c r="J75" s="84" t="str">
        <f>IF(J12="","",J12)</f>
        <v>8. 5. 2018</v>
      </c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3.5">
      <c r="B77" s="45"/>
      <c r="C77" s="75" t="s">
        <v>27</v>
      </c>
      <c r="D77" s="73"/>
      <c r="E77" s="73"/>
      <c r="F77" s="192" t="str">
        <f>E15</f>
        <v xml:space="preserve"> </v>
      </c>
      <c r="G77" s="73"/>
      <c r="H77" s="73"/>
      <c r="I77" s="193" t="s">
        <v>33</v>
      </c>
      <c r="J77" s="192" t="str">
        <f>E21</f>
        <v xml:space="preserve"> </v>
      </c>
      <c r="K77" s="73"/>
      <c r="L77" s="71"/>
    </row>
    <row r="78" spans="2:12" s="1" customFormat="1" ht="14.4" customHeight="1">
      <c r="B78" s="45"/>
      <c r="C78" s="75" t="s">
        <v>31</v>
      </c>
      <c r="D78" s="73"/>
      <c r="E78" s="73"/>
      <c r="F78" s="192" t="str">
        <f>IF(E18="","",E18)</f>
        <v/>
      </c>
      <c r="G78" s="73"/>
      <c r="H78" s="73"/>
      <c r="I78" s="190"/>
      <c r="J78" s="73"/>
      <c r="K78" s="73"/>
      <c r="L78" s="71"/>
    </row>
    <row r="79" spans="2:12" s="1" customFormat="1" ht="10.3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20" s="9" customFormat="1" ht="29.25" customHeight="1">
      <c r="B80" s="194"/>
      <c r="C80" s="195" t="s">
        <v>108</v>
      </c>
      <c r="D80" s="196" t="s">
        <v>55</v>
      </c>
      <c r="E80" s="196" t="s">
        <v>51</v>
      </c>
      <c r="F80" s="196" t="s">
        <v>109</v>
      </c>
      <c r="G80" s="196" t="s">
        <v>110</v>
      </c>
      <c r="H80" s="196" t="s">
        <v>111</v>
      </c>
      <c r="I80" s="197" t="s">
        <v>112</v>
      </c>
      <c r="J80" s="196" t="s">
        <v>99</v>
      </c>
      <c r="K80" s="198" t="s">
        <v>113</v>
      </c>
      <c r="L80" s="199"/>
      <c r="M80" s="101" t="s">
        <v>114</v>
      </c>
      <c r="N80" s="102" t="s">
        <v>40</v>
      </c>
      <c r="O80" s="102" t="s">
        <v>115</v>
      </c>
      <c r="P80" s="102" t="s">
        <v>116</v>
      </c>
      <c r="Q80" s="102" t="s">
        <v>117</v>
      </c>
      <c r="R80" s="102" t="s">
        <v>118</v>
      </c>
      <c r="S80" s="102" t="s">
        <v>119</v>
      </c>
      <c r="T80" s="103" t="s">
        <v>120</v>
      </c>
    </row>
    <row r="81" spans="2:63" s="1" customFormat="1" ht="29.25" customHeight="1">
      <c r="B81" s="45"/>
      <c r="C81" s="107" t="s">
        <v>100</v>
      </c>
      <c r="D81" s="73"/>
      <c r="E81" s="73"/>
      <c r="F81" s="73"/>
      <c r="G81" s="73"/>
      <c r="H81" s="73"/>
      <c r="I81" s="190"/>
      <c r="J81" s="200">
        <f>BK81</f>
        <v>0</v>
      </c>
      <c r="K81" s="73"/>
      <c r="L81" s="71"/>
      <c r="M81" s="104"/>
      <c r="N81" s="105"/>
      <c r="O81" s="105"/>
      <c r="P81" s="201">
        <f>P82</f>
        <v>0</v>
      </c>
      <c r="Q81" s="105"/>
      <c r="R81" s="201">
        <f>R82</f>
        <v>10.595792</v>
      </c>
      <c r="S81" s="105"/>
      <c r="T81" s="202">
        <f>T82</f>
        <v>0</v>
      </c>
      <c r="AT81" s="23" t="s">
        <v>69</v>
      </c>
      <c r="AU81" s="23" t="s">
        <v>101</v>
      </c>
      <c r="BK81" s="203">
        <f>BK82</f>
        <v>0</v>
      </c>
    </row>
    <row r="82" spans="2:63" s="10" customFormat="1" ht="37.4" customHeight="1">
      <c r="B82" s="204"/>
      <c r="C82" s="205"/>
      <c r="D82" s="206" t="s">
        <v>69</v>
      </c>
      <c r="E82" s="207" t="s">
        <v>121</v>
      </c>
      <c r="F82" s="207" t="s">
        <v>122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P83+P93+P110+P129</f>
        <v>0</v>
      </c>
      <c r="Q82" s="212"/>
      <c r="R82" s="213">
        <f>R83+R93+R110+R129</f>
        <v>10.595792</v>
      </c>
      <c r="S82" s="212"/>
      <c r="T82" s="214">
        <f>T83+T93+T110+T129</f>
        <v>0</v>
      </c>
      <c r="AR82" s="215" t="s">
        <v>10</v>
      </c>
      <c r="AT82" s="216" t="s">
        <v>69</v>
      </c>
      <c r="AU82" s="216" t="s">
        <v>70</v>
      </c>
      <c r="AY82" s="215" t="s">
        <v>123</v>
      </c>
      <c r="BK82" s="217">
        <f>BK83+BK93+BK110+BK129</f>
        <v>0</v>
      </c>
    </row>
    <row r="83" spans="2:63" s="10" customFormat="1" ht="19.9" customHeight="1">
      <c r="B83" s="204"/>
      <c r="C83" s="205"/>
      <c r="D83" s="206" t="s">
        <v>69</v>
      </c>
      <c r="E83" s="218" t="s">
        <v>10</v>
      </c>
      <c r="F83" s="218" t="s">
        <v>124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SUM(P84:P92)</f>
        <v>0</v>
      </c>
      <c r="Q83" s="212"/>
      <c r="R83" s="213">
        <f>SUM(R84:R92)</f>
        <v>1.4478199999999999</v>
      </c>
      <c r="S83" s="212"/>
      <c r="T83" s="214">
        <f>SUM(T84:T92)</f>
        <v>0</v>
      </c>
      <c r="AR83" s="215" t="s">
        <v>10</v>
      </c>
      <c r="AT83" s="216" t="s">
        <v>69</v>
      </c>
      <c r="AU83" s="216" t="s">
        <v>10</v>
      </c>
      <c r="AY83" s="215" t="s">
        <v>123</v>
      </c>
      <c r="BK83" s="217">
        <f>SUM(BK84:BK92)</f>
        <v>0</v>
      </c>
    </row>
    <row r="84" spans="2:65" s="1" customFormat="1" ht="25.5" customHeight="1">
      <c r="B84" s="45"/>
      <c r="C84" s="220" t="s">
        <v>10</v>
      </c>
      <c r="D84" s="220" t="s">
        <v>125</v>
      </c>
      <c r="E84" s="221" t="s">
        <v>126</v>
      </c>
      <c r="F84" s="222" t="s">
        <v>127</v>
      </c>
      <c r="G84" s="223" t="s">
        <v>128</v>
      </c>
      <c r="H84" s="224">
        <v>22.98</v>
      </c>
      <c r="I84" s="225"/>
      <c r="J84" s="224">
        <f>ROUND(I84*H84,0)</f>
        <v>0</v>
      </c>
      <c r="K84" s="222" t="s">
        <v>129</v>
      </c>
      <c r="L84" s="71"/>
      <c r="M84" s="226" t="s">
        <v>21</v>
      </c>
      <c r="N84" s="227" t="s">
        <v>41</v>
      </c>
      <c r="O84" s="46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AR84" s="23" t="s">
        <v>130</v>
      </c>
      <c r="AT84" s="23" t="s">
        <v>125</v>
      </c>
      <c r="AU84" s="23" t="s">
        <v>79</v>
      </c>
      <c r="AY84" s="23" t="s">
        <v>123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23" t="s">
        <v>10</v>
      </c>
      <c r="BK84" s="230">
        <f>ROUND(I84*H84,0)</f>
        <v>0</v>
      </c>
      <c r="BL84" s="23" t="s">
        <v>130</v>
      </c>
      <c r="BM84" s="23" t="s">
        <v>131</v>
      </c>
    </row>
    <row r="85" spans="2:51" s="11" customFormat="1" ht="13.5">
      <c r="B85" s="231"/>
      <c r="C85" s="232"/>
      <c r="D85" s="233" t="s">
        <v>132</v>
      </c>
      <c r="E85" s="234" t="s">
        <v>21</v>
      </c>
      <c r="F85" s="235" t="s">
        <v>133</v>
      </c>
      <c r="G85" s="232"/>
      <c r="H85" s="236">
        <v>22.98</v>
      </c>
      <c r="I85" s="237"/>
      <c r="J85" s="232"/>
      <c r="K85" s="232"/>
      <c r="L85" s="238"/>
      <c r="M85" s="239"/>
      <c r="N85" s="240"/>
      <c r="O85" s="240"/>
      <c r="P85" s="240"/>
      <c r="Q85" s="240"/>
      <c r="R85" s="240"/>
      <c r="S85" s="240"/>
      <c r="T85" s="241"/>
      <c r="AT85" s="242" t="s">
        <v>132</v>
      </c>
      <c r="AU85" s="242" t="s">
        <v>79</v>
      </c>
      <c r="AV85" s="11" t="s">
        <v>79</v>
      </c>
      <c r="AW85" s="11" t="s">
        <v>34</v>
      </c>
      <c r="AX85" s="11" t="s">
        <v>10</v>
      </c>
      <c r="AY85" s="242" t="s">
        <v>123</v>
      </c>
    </row>
    <row r="86" spans="2:65" s="1" customFormat="1" ht="16.5" customHeight="1">
      <c r="B86" s="45"/>
      <c r="C86" s="243" t="s">
        <v>79</v>
      </c>
      <c r="D86" s="243" t="s">
        <v>134</v>
      </c>
      <c r="E86" s="244" t="s">
        <v>135</v>
      </c>
      <c r="F86" s="245" t="s">
        <v>136</v>
      </c>
      <c r="G86" s="246" t="s">
        <v>137</v>
      </c>
      <c r="H86" s="247">
        <v>6.89</v>
      </c>
      <c r="I86" s="248"/>
      <c r="J86" s="247">
        <f>ROUND(I86*H86,0)</f>
        <v>0</v>
      </c>
      <c r="K86" s="245" t="s">
        <v>129</v>
      </c>
      <c r="L86" s="249"/>
      <c r="M86" s="250" t="s">
        <v>21</v>
      </c>
      <c r="N86" s="251" t="s">
        <v>41</v>
      </c>
      <c r="O86" s="46"/>
      <c r="P86" s="228">
        <f>O86*H86</f>
        <v>0</v>
      </c>
      <c r="Q86" s="228">
        <v>0.21</v>
      </c>
      <c r="R86" s="228">
        <f>Q86*H86</f>
        <v>1.4468999999999999</v>
      </c>
      <c r="S86" s="228">
        <v>0</v>
      </c>
      <c r="T86" s="229">
        <f>S86*H86</f>
        <v>0</v>
      </c>
      <c r="AR86" s="23" t="s">
        <v>138</v>
      </c>
      <c r="AT86" s="23" t="s">
        <v>134</v>
      </c>
      <c r="AU86" s="23" t="s">
        <v>79</v>
      </c>
      <c r="AY86" s="23" t="s">
        <v>123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3" t="s">
        <v>10</v>
      </c>
      <c r="BK86" s="230">
        <f>ROUND(I86*H86,0)</f>
        <v>0</v>
      </c>
      <c r="BL86" s="23" t="s">
        <v>130</v>
      </c>
      <c r="BM86" s="23" t="s">
        <v>139</v>
      </c>
    </row>
    <row r="87" spans="2:51" s="11" customFormat="1" ht="13.5">
      <c r="B87" s="231"/>
      <c r="C87" s="232"/>
      <c r="D87" s="233" t="s">
        <v>132</v>
      </c>
      <c r="E87" s="234" t="s">
        <v>21</v>
      </c>
      <c r="F87" s="235" t="s">
        <v>140</v>
      </c>
      <c r="G87" s="232"/>
      <c r="H87" s="236">
        <v>6.89</v>
      </c>
      <c r="I87" s="237"/>
      <c r="J87" s="232"/>
      <c r="K87" s="232"/>
      <c r="L87" s="238"/>
      <c r="M87" s="239"/>
      <c r="N87" s="240"/>
      <c r="O87" s="240"/>
      <c r="P87" s="240"/>
      <c r="Q87" s="240"/>
      <c r="R87" s="240"/>
      <c r="S87" s="240"/>
      <c r="T87" s="241"/>
      <c r="AT87" s="242" t="s">
        <v>132</v>
      </c>
      <c r="AU87" s="242" t="s">
        <v>79</v>
      </c>
      <c r="AV87" s="11" t="s">
        <v>79</v>
      </c>
      <c r="AW87" s="11" t="s">
        <v>34</v>
      </c>
      <c r="AX87" s="11" t="s">
        <v>10</v>
      </c>
      <c r="AY87" s="242" t="s">
        <v>123</v>
      </c>
    </row>
    <row r="88" spans="2:65" s="1" customFormat="1" ht="25.5" customHeight="1">
      <c r="B88" s="45"/>
      <c r="C88" s="220" t="s">
        <v>141</v>
      </c>
      <c r="D88" s="220" t="s">
        <v>125</v>
      </c>
      <c r="E88" s="221" t="s">
        <v>142</v>
      </c>
      <c r="F88" s="222" t="s">
        <v>143</v>
      </c>
      <c r="G88" s="223" t="s">
        <v>128</v>
      </c>
      <c r="H88" s="224">
        <v>22.98</v>
      </c>
      <c r="I88" s="225"/>
      <c r="J88" s="224">
        <f>ROUND(I88*H88,0)</f>
        <v>0</v>
      </c>
      <c r="K88" s="222" t="s">
        <v>129</v>
      </c>
      <c r="L88" s="71"/>
      <c r="M88" s="226" t="s">
        <v>21</v>
      </c>
      <c r="N88" s="227" t="s">
        <v>41</v>
      </c>
      <c r="O88" s="46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AR88" s="23" t="s">
        <v>130</v>
      </c>
      <c r="AT88" s="23" t="s">
        <v>125</v>
      </c>
      <c r="AU88" s="23" t="s">
        <v>79</v>
      </c>
      <c r="AY88" s="23" t="s">
        <v>123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3" t="s">
        <v>10</v>
      </c>
      <c r="BK88" s="230">
        <f>ROUND(I88*H88,0)</f>
        <v>0</v>
      </c>
      <c r="BL88" s="23" t="s">
        <v>130</v>
      </c>
      <c r="BM88" s="23" t="s">
        <v>144</v>
      </c>
    </row>
    <row r="89" spans="2:65" s="1" customFormat="1" ht="16.5" customHeight="1">
      <c r="B89" s="45"/>
      <c r="C89" s="243" t="s">
        <v>130</v>
      </c>
      <c r="D89" s="243" t="s">
        <v>134</v>
      </c>
      <c r="E89" s="244" t="s">
        <v>145</v>
      </c>
      <c r="F89" s="245" t="s">
        <v>146</v>
      </c>
      <c r="G89" s="246" t="s">
        <v>147</v>
      </c>
      <c r="H89" s="247">
        <v>0.92</v>
      </c>
      <c r="I89" s="248"/>
      <c r="J89" s="247">
        <f>ROUND(I89*H89,0)</f>
        <v>0</v>
      </c>
      <c r="K89" s="245" t="s">
        <v>129</v>
      </c>
      <c r="L89" s="249"/>
      <c r="M89" s="250" t="s">
        <v>21</v>
      </c>
      <c r="N89" s="251" t="s">
        <v>41</v>
      </c>
      <c r="O89" s="46"/>
      <c r="P89" s="228">
        <f>O89*H89</f>
        <v>0</v>
      </c>
      <c r="Q89" s="228">
        <v>0.001</v>
      </c>
      <c r="R89" s="228">
        <f>Q89*H89</f>
        <v>0.00092</v>
      </c>
      <c r="S89" s="228">
        <v>0</v>
      </c>
      <c r="T89" s="229">
        <f>S89*H89</f>
        <v>0</v>
      </c>
      <c r="AR89" s="23" t="s">
        <v>138</v>
      </c>
      <c r="AT89" s="23" t="s">
        <v>134</v>
      </c>
      <c r="AU89" s="23" t="s">
        <v>79</v>
      </c>
      <c r="AY89" s="23" t="s">
        <v>123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3" t="s">
        <v>10</v>
      </c>
      <c r="BK89" s="230">
        <f>ROUND(I89*H89,0)</f>
        <v>0</v>
      </c>
      <c r="BL89" s="23" t="s">
        <v>130</v>
      </c>
      <c r="BM89" s="23" t="s">
        <v>148</v>
      </c>
    </row>
    <row r="90" spans="2:51" s="11" customFormat="1" ht="13.5">
      <c r="B90" s="231"/>
      <c r="C90" s="232"/>
      <c r="D90" s="233" t="s">
        <v>132</v>
      </c>
      <c r="E90" s="234" t="s">
        <v>21</v>
      </c>
      <c r="F90" s="235" t="s">
        <v>149</v>
      </c>
      <c r="G90" s="232"/>
      <c r="H90" s="236">
        <v>0.92</v>
      </c>
      <c r="I90" s="237"/>
      <c r="J90" s="232"/>
      <c r="K90" s="232"/>
      <c r="L90" s="238"/>
      <c r="M90" s="239"/>
      <c r="N90" s="240"/>
      <c r="O90" s="240"/>
      <c r="P90" s="240"/>
      <c r="Q90" s="240"/>
      <c r="R90" s="240"/>
      <c r="S90" s="240"/>
      <c r="T90" s="241"/>
      <c r="AT90" s="242" t="s">
        <v>132</v>
      </c>
      <c r="AU90" s="242" t="s">
        <v>79</v>
      </c>
      <c r="AV90" s="11" t="s">
        <v>79</v>
      </c>
      <c r="AW90" s="11" t="s">
        <v>34</v>
      </c>
      <c r="AX90" s="11" t="s">
        <v>10</v>
      </c>
      <c r="AY90" s="242" t="s">
        <v>123</v>
      </c>
    </row>
    <row r="91" spans="2:65" s="1" customFormat="1" ht="16.5" customHeight="1">
      <c r="B91" s="45"/>
      <c r="C91" s="220" t="s">
        <v>150</v>
      </c>
      <c r="D91" s="220" t="s">
        <v>125</v>
      </c>
      <c r="E91" s="221" t="s">
        <v>151</v>
      </c>
      <c r="F91" s="222" t="s">
        <v>152</v>
      </c>
      <c r="G91" s="223" t="s">
        <v>128</v>
      </c>
      <c r="H91" s="224">
        <v>49</v>
      </c>
      <c r="I91" s="225"/>
      <c r="J91" s="224">
        <f>ROUND(I91*H91,0)</f>
        <v>0</v>
      </c>
      <c r="K91" s="222" t="s">
        <v>153</v>
      </c>
      <c r="L91" s="71"/>
      <c r="M91" s="226" t="s">
        <v>21</v>
      </c>
      <c r="N91" s="227" t="s">
        <v>41</v>
      </c>
      <c r="O91" s="46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" t="s">
        <v>130</v>
      </c>
      <c r="AT91" s="23" t="s">
        <v>125</v>
      </c>
      <c r="AU91" s="23" t="s">
        <v>79</v>
      </c>
      <c r="AY91" s="23" t="s">
        <v>123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3" t="s">
        <v>10</v>
      </c>
      <c r="BK91" s="230">
        <f>ROUND(I91*H91,0)</f>
        <v>0</v>
      </c>
      <c r="BL91" s="23" t="s">
        <v>130</v>
      </c>
      <c r="BM91" s="23" t="s">
        <v>154</v>
      </c>
    </row>
    <row r="92" spans="2:51" s="11" customFormat="1" ht="13.5">
      <c r="B92" s="231"/>
      <c r="C92" s="232"/>
      <c r="D92" s="233" t="s">
        <v>132</v>
      </c>
      <c r="E92" s="234" t="s">
        <v>21</v>
      </c>
      <c r="F92" s="235" t="s">
        <v>155</v>
      </c>
      <c r="G92" s="232"/>
      <c r="H92" s="236">
        <v>49</v>
      </c>
      <c r="I92" s="237"/>
      <c r="J92" s="232"/>
      <c r="K92" s="232"/>
      <c r="L92" s="238"/>
      <c r="M92" s="239"/>
      <c r="N92" s="240"/>
      <c r="O92" s="240"/>
      <c r="P92" s="240"/>
      <c r="Q92" s="240"/>
      <c r="R92" s="240"/>
      <c r="S92" s="240"/>
      <c r="T92" s="241"/>
      <c r="AT92" s="242" t="s">
        <v>132</v>
      </c>
      <c r="AU92" s="242" t="s">
        <v>79</v>
      </c>
      <c r="AV92" s="11" t="s">
        <v>79</v>
      </c>
      <c r="AW92" s="11" t="s">
        <v>34</v>
      </c>
      <c r="AX92" s="11" t="s">
        <v>10</v>
      </c>
      <c r="AY92" s="242" t="s">
        <v>123</v>
      </c>
    </row>
    <row r="93" spans="2:63" s="10" customFormat="1" ht="29.85" customHeight="1">
      <c r="B93" s="204"/>
      <c r="C93" s="205"/>
      <c r="D93" s="206" t="s">
        <v>69</v>
      </c>
      <c r="E93" s="218" t="s">
        <v>150</v>
      </c>
      <c r="F93" s="218" t="s">
        <v>156</v>
      </c>
      <c r="G93" s="205"/>
      <c r="H93" s="205"/>
      <c r="I93" s="208"/>
      <c r="J93" s="219">
        <f>BK93</f>
        <v>0</v>
      </c>
      <c r="K93" s="205"/>
      <c r="L93" s="210"/>
      <c r="M93" s="211"/>
      <c r="N93" s="212"/>
      <c r="O93" s="212"/>
      <c r="P93" s="213">
        <f>SUM(P94:P109)</f>
        <v>0</v>
      </c>
      <c r="Q93" s="212"/>
      <c r="R93" s="213">
        <f>SUM(R94:R109)</f>
        <v>0</v>
      </c>
      <c r="S93" s="212"/>
      <c r="T93" s="214">
        <f>SUM(T94:T109)</f>
        <v>0</v>
      </c>
      <c r="AR93" s="215" t="s">
        <v>10</v>
      </c>
      <c r="AT93" s="216" t="s">
        <v>69</v>
      </c>
      <c r="AU93" s="216" t="s">
        <v>10</v>
      </c>
      <c r="AY93" s="215" t="s">
        <v>123</v>
      </c>
      <c r="BK93" s="217">
        <f>SUM(BK94:BK109)</f>
        <v>0</v>
      </c>
    </row>
    <row r="94" spans="2:65" s="1" customFormat="1" ht="16.5" customHeight="1">
      <c r="B94" s="45"/>
      <c r="C94" s="220" t="s">
        <v>157</v>
      </c>
      <c r="D94" s="220" t="s">
        <v>125</v>
      </c>
      <c r="E94" s="221" t="s">
        <v>158</v>
      </c>
      <c r="F94" s="222" t="s">
        <v>159</v>
      </c>
      <c r="G94" s="223" t="s">
        <v>128</v>
      </c>
      <c r="H94" s="224">
        <v>49</v>
      </c>
      <c r="I94" s="225"/>
      <c r="J94" s="224">
        <f>ROUND(I94*H94,0)</f>
        <v>0</v>
      </c>
      <c r="K94" s="222" t="s">
        <v>129</v>
      </c>
      <c r="L94" s="71"/>
      <c r="M94" s="226" t="s">
        <v>21</v>
      </c>
      <c r="N94" s="227" t="s">
        <v>41</v>
      </c>
      <c r="O94" s="46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3" t="s">
        <v>130</v>
      </c>
      <c r="AT94" s="23" t="s">
        <v>125</v>
      </c>
      <c r="AU94" s="23" t="s">
        <v>79</v>
      </c>
      <c r="AY94" s="23" t="s">
        <v>123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3" t="s">
        <v>10</v>
      </c>
      <c r="BK94" s="230">
        <f>ROUND(I94*H94,0)</f>
        <v>0</v>
      </c>
      <c r="BL94" s="23" t="s">
        <v>130</v>
      </c>
      <c r="BM94" s="23" t="s">
        <v>160</v>
      </c>
    </row>
    <row r="95" spans="2:51" s="11" customFormat="1" ht="13.5">
      <c r="B95" s="231"/>
      <c r="C95" s="232"/>
      <c r="D95" s="233" t="s">
        <v>132</v>
      </c>
      <c r="E95" s="234" t="s">
        <v>21</v>
      </c>
      <c r="F95" s="235" t="s">
        <v>155</v>
      </c>
      <c r="G95" s="232"/>
      <c r="H95" s="236">
        <v>49</v>
      </c>
      <c r="I95" s="237"/>
      <c r="J95" s="232"/>
      <c r="K95" s="232"/>
      <c r="L95" s="238"/>
      <c r="M95" s="239"/>
      <c r="N95" s="240"/>
      <c r="O95" s="240"/>
      <c r="P95" s="240"/>
      <c r="Q95" s="240"/>
      <c r="R95" s="240"/>
      <c r="S95" s="240"/>
      <c r="T95" s="241"/>
      <c r="AT95" s="242" t="s">
        <v>132</v>
      </c>
      <c r="AU95" s="242" t="s">
        <v>79</v>
      </c>
      <c r="AV95" s="11" t="s">
        <v>79</v>
      </c>
      <c r="AW95" s="11" t="s">
        <v>34</v>
      </c>
      <c r="AX95" s="11" t="s">
        <v>10</v>
      </c>
      <c r="AY95" s="242" t="s">
        <v>123</v>
      </c>
    </row>
    <row r="96" spans="2:65" s="1" customFormat="1" ht="16.5" customHeight="1">
      <c r="B96" s="45"/>
      <c r="C96" s="220" t="s">
        <v>161</v>
      </c>
      <c r="D96" s="220" t="s">
        <v>125</v>
      </c>
      <c r="E96" s="221" t="s">
        <v>162</v>
      </c>
      <c r="F96" s="222" t="s">
        <v>163</v>
      </c>
      <c r="G96" s="223" t="s">
        <v>128</v>
      </c>
      <c r="H96" s="224">
        <v>49</v>
      </c>
      <c r="I96" s="225"/>
      <c r="J96" s="224">
        <f>ROUND(I96*H96,0)</f>
        <v>0</v>
      </c>
      <c r="K96" s="222" t="s">
        <v>129</v>
      </c>
      <c r="L96" s="71"/>
      <c r="M96" s="226" t="s">
        <v>21</v>
      </c>
      <c r="N96" s="227" t="s">
        <v>41</v>
      </c>
      <c r="O96" s="46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3" t="s">
        <v>130</v>
      </c>
      <c r="AT96" s="23" t="s">
        <v>125</v>
      </c>
      <c r="AU96" s="23" t="s">
        <v>79</v>
      </c>
      <c r="AY96" s="23" t="s">
        <v>123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23" t="s">
        <v>10</v>
      </c>
      <c r="BK96" s="230">
        <f>ROUND(I96*H96,0)</f>
        <v>0</v>
      </c>
      <c r="BL96" s="23" t="s">
        <v>130</v>
      </c>
      <c r="BM96" s="23" t="s">
        <v>164</v>
      </c>
    </row>
    <row r="97" spans="2:51" s="11" customFormat="1" ht="13.5">
      <c r="B97" s="231"/>
      <c r="C97" s="232"/>
      <c r="D97" s="233" t="s">
        <v>132</v>
      </c>
      <c r="E97" s="234" t="s">
        <v>21</v>
      </c>
      <c r="F97" s="235" t="s">
        <v>155</v>
      </c>
      <c r="G97" s="232"/>
      <c r="H97" s="236">
        <v>49</v>
      </c>
      <c r="I97" s="237"/>
      <c r="J97" s="232"/>
      <c r="K97" s="232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132</v>
      </c>
      <c r="AU97" s="242" t="s">
        <v>79</v>
      </c>
      <c r="AV97" s="11" t="s">
        <v>79</v>
      </c>
      <c r="AW97" s="11" t="s">
        <v>34</v>
      </c>
      <c r="AX97" s="11" t="s">
        <v>10</v>
      </c>
      <c r="AY97" s="242" t="s">
        <v>123</v>
      </c>
    </row>
    <row r="98" spans="2:65" s="1" customFormat="1" ht="25.5" customHeight="1">
      <c r="B98" s="45"/>
      <c r="C98" s="220" t="s">
        <v>138</v>
      </c>
      <c r="D98" s="220" t="s">
        <v>125</v>
      </c>
      <c r="E98" s="221" t="s">
        <v>165</v>
      </c>
      <c r="F98" s="222" t="s">
        <v>166</v>
      </c>
      <c r="G98" s="223" t="s">
        <v>128</v>
      </c>
      <c r="H98" s="224">
        <v>41</v>
      </c>
      <c r="I98" s="225"/>
      <c r="J98" s="224">
        <f>ROUND(I98*H98,0)</f>
        <v>0</v>
      </c>
      <c r="K98" s="222" t="s">
        <v>129</v>
      </c>
      <c r="L98" s="71"/>
      <c r="M98" s="226" t="s">
        <v>21</v>
      </c>
      <c r="N98" s="227" t="s">
        <v>41</v>
      </c>
      <c r="O98" s="46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" t="s">
        <v>130</v>
      </c>
      <c r="AT98" s="23" t="s">
        <v>125</v>
      </c>
      <c r="AU98" s="23" t="s">
        <v>79</v>
      </c>
      <c r="AY98" s="23" t="s">
        <v>123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23" t="s">
        <v>10</v>
      </c>
      <c r="BK98" s="230">
        <f>ROUND(I98*H98,0)</f>
        <v>0</v>
      </c>
      <c r="BL98" s="23" t="s">
        <v>130</v>
      </c>
      <c r="BM98" s="23" t="s">
        <v>167</v>
      </c>
    </row>
    <row r="99" spans="2:51" s="11" customFormat="1" ht="13.5">
      <c r="B99" s="231"/>
      <c r="C99" s="232"/>
      <c r="D99" s="233" t="s">
        <v>132</v>
      </c>
      <c r="E99" s="234" t="s">
        <v>21</v>
      </c>
      <c r="F99" s="235" t="s">
        <v>168</v>
      </c>
      <c r="G99" s="232"/>
      <c r="H99" s="236">
        <v>41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132</v>
      </c>
      <c r="AU99" s="242" t="s">
        <v>79</v>
      </c>
      <c r="AV99" s="11" t="s">
        <v>79</v>
      </c>
      <c r="AW99" s="11" t="s">
        <v>34</v>
      </c>
      <c r="AX99" s="11" t="s">
        <v>10</v>
      </c>
      <c r="AY99" s="242" t="s">
        <v>123</v>
      </c>
    </row>
    <row r="100" spans="2:65" s="1" customFormat="1" ht="16.5" customHeight="1">
      <c r="B100" s="45"/>
      <c r="C100" s="220" t="s">
        <v>169</v>
      </c>
      <c r="D100" s="220" t="s">
        <v>125</v>
      </c>
      <c r="E100" s="221" t="s">
        <v>170</v>
      </c>
      <c r="F100" s="222" t="s">
        <v>171</v>
      </c>
      <c r="G100" s="223" t="s">
        <v>128</v>
      </c>
      <c r="H100" s="224">
        <v>41</v>
      </c>
      <c r="I100" s="225"/>
      <c r="J100" s="224">
        <f>ROUND(I100*H100,0)</f>
        <v>0</v>
      </c>
      <c r="K100" s="222" t="s">
        <v>129</v>
      </c>
      <c r="L100" s="71"/>
      <c r="M100" s="226" t="s">
        <v>21</v>
      </c>
      <c r="N100" s="227" t="s">
        <v>41</v>
      </c>
      <c r="O100" s="46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3" t="s">
        <v>130</v>
      </c>
      <c r="AT100" s="23" t="s">
        <v>125</v>
      </c>
      <c r="AU100" s="23" t="s">
        <v>79</v>
      </c>
      <c r="AY100" s="23" t="s">
        <v>123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3" t="s">
        <v>10</v>
      </c>
      <c r="BK100" s="230">
        <f>ROUND(I100*H100,0)</f>
        <v>0</v>
      </c>
      <c r="BL100" s="23" t="s">
        <v>130</v>
      </c>
      <c r="BM100" s="23" t="s">
        <v>172</v>
      </c>
    </row>
    <row r="101" spans="2:51" s="11" customFormat="1" ht="13.5">
      <c r="B101" s="231"/>
      <c r="C101" s="232"/>
      <c r="D101" s="233" t="s">
        <v>132</v>
      </c>
      <c r="E101" s="234" t="s">
        <v>21</v>
      </c>
      <c r="F101" s="235" t="s">
        <v>168</v>
      </c>
      <c r="G101" s="232"/>
      <c r="H101" s="236">
        <v>41</v>
      </c>
      <c r="I101" s="237"/>
      <c r="J101" s="232"/>
      <c r="K101" s="232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132</v>
      </c>
      <c r="AU101" s="242" t="s">
        <v>79</v>
      </c>
      <c r="AV101" s="11" t="s">
        <v>79</v>
      </c>
      <c r="AW101" s="11" t="s">
        <v>34</v>
      </c>
      <c r="AX101" s="11" t="s">
        <v>10</v>
      </c>
      <c r="AY101" s="242" t="s">
        <v>123</v>
      </c>
    </row>
    <row r="102" spans="2:65" s="1" customFormat="1" ht="16.5" customHeight="1">
      <c r="B102" s="45"/>
      <c r="C102" s="220" t="s">
        <v>173</v>
      </c>
      <c r="D102" s="220" t="s">
        <v>125</v>
      </c>
      <c r="E102" s="221" t="s">
        <v>174</v>
      </c>
      <c r="F102" s="222" t="s">
        <v>175</v>
      </c>
      <c r="G102" s="223" t="s">
        <v>128</v>
      </c>
      <c r="H102" s="224">
        <v>41</v>
      </c>
      <c r="I102" s="225"/>
      <c r="J102" s="224">
        <f>ROUND(I102*H102,0)</f>
        <v>0</v>
      </c>
      <c r="K102" s="222" t="s">
        <v>129</v>
      </c>
      <c r="L102" s="71"/>
      <c r="M102" s="226" t="s">
        <v>21</v>
      </c>
      <c r="N102" s="227" t="s">
        <v>41</v>
      </c>
      <c r="O102" s="46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" t="s">
        <v>130</v>
      </c>
      <c r="AT102" s="23" t="s">
        <v>125</v>
      </c>
      <c r="AU102" s="23" t="s">
        <v>79</v>
      </c>
      <c r="AY102" s="23" t="s">
        <v>123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3" t="s">
        <v>10</v>
      </c>
      <c r="BK102" s="230">
        <f>ROUND(I102*H102,0)</f>
        <v>0</v>
      </c>
      <c r="BL102" s="23" t="s">
        <v>130</v>
      </c>
      <c r="BM102" s="23" t="s">
        <v>176</v>
      </c>
    </row>
    <row r="103" spans="2:51" s="11" customFormat="1" ht="13.5">
      <c r="B103" s="231"/>
      <c r="C103" s="232"/>
      <c r="D103" s="233" t="s">
        <v>132</v>
      </c>
      <c r="E103" s="234" t="s">
        <v>21</v>
      </c>
      <c r="F103" s="235" t="s">
        <v>168</v>
      </c>
      <c r="G103" s="232"/>
      <c r="H103" s="236">
        <v>41</v>
      </c>
      <c r="I103" s="237"/>
      <c r="J103" s="232"/>
      <c r="K103" s="232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132</v>
      </c>
      <c r="AU103" s="242" t="s">
        <v>79</v>
      </c>
      <c r="AV103" s="11" t="s">
        <v>79</v>
      </c>
      <c r="AW103" s="11" t="s">
        <v>34</v>
      </c>
      <c r="AX103" s="11" t="s">
        <v>10</v>
      </c>
      <c r="AY103" s="242" t="s">
        <v>123</v>
      </c>
    </row>
    <row r="104" spans="2:65" s="1" customFormat="1" ht="16.5" customHeight="1">
      <c r="B104" s="45"/>
      <c r="C104" s="220" t="s">
        <v>177</v>
      </c>
      <c r="D104" s="220" t="s">
        <v>125</v>
      </c>
      <c r="E104" s="221" t="s">
        <v>178</v>
      </c>
      <c r="F104" s="222" t="s">
        <v>179</v>
      </c>
      <c r="G104" s="223" t="s">
        <v>128</v>
      </c>
      <c r="H104" s="224">
        <v>41</v>
      </c>
      <c r="I104" s="225"/>
      <c r="J104" s="224">
        <f>ROUND(I104*H104,0)</f>
        <v>0</v>
      </c>
      <c r="K104" s="222" t="s">
        <v>129</v>
      </c>
      <c r="L104" s="71"/>
      <c r="M104" s="226" t="s">
        <v>21</v>
      </c>
      <c r="N104" s="227" t="s">
        <v>41</v>
      </c>
      <c r="O104" s="46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3" t="s">
        <v>130</v>
      </c>
      <c r="AT104" s="23" t="s">
        <v>125</v>
      </c>
      <c r="AU104" s="23" t="s">
        <v>79</v>
      </c>
      <c r="AY104" s="23" t="s">
        <v>123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3" t="s">
        <v>10</v>
      </c>
      <c r="BK104" s="230">
        <f>ROUND(I104*H104,0)</f>
        <v>0</v>
      </c>
      <c r="BL104" s="23" t="s">
        <v>130</v>
      </c>
      <c r="BM104" s="23" t="s">
        <v>180</v>
      </c>
    </row>
    <row r="105" spans="2:51" s="11" customFormat="1" ht="13.5">
      <c r="B105" s="231"/>
      <c r="C105" s="232"/>
      <c r="D105" s="233" t="s">
        <v>132</v>
      </c>
      <c r="E105" s="234" t="s">
        <v>21</v>
      </c>
      <c r="F105" s="235" t="s">
        <v>168</v>
      </c>
      <c r="G105" s="232"/>
      <c r="H105" s="236">
        <v>41</v>
      </c>
      <c r="I105" s="237"/>
      <c r="J105" s="232"/>
      <c r="K105" s="232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132</v>
      </c>
      <c r="AU105" s="242" t="s">
        <v>79</v>
      </c>
      <c r="AV105" s="11" t="s">
        <v>79</v>
      </c>
      <c r="AW105" s="11" t="s">
        <v>34</v>
      </c>
      <c r="AX105" s="11" t="s">
        <v>10</v>
      </c>
      <c r="AY105" s="242" t="s">
        <v>123</v>
      </c>
    </row>
    <row r="106" spans="2:65" s="1" customFormat="1" ht="25.5" customHeight="1">
      <c r="B106" s="45"/>
      <c r="C106" s="220" t="s">
        <v>181</v>
      </c>
      <c r="D106" s="220" t="s">
        <v>125</v>
      </c>
      <c r="E106" s="221" t="s">
        <v>182</v>
      </c>
      <c r="F106" s="222" t="s">
        <v>183</v>
      </c>
      <c r="G106" s="223" t="s">
        <v>128</v>
      </c>
      <c r="H106" s="224">
        <v>41</v>
      </c>
      <c r="I106" s="225"/>
      <c r="J106" s="224">
        <f>ROUND(I106*H106,0)</f>
        <v>0</v>
      </c>
      <c r="K106" s="222" t="s">
        <v>129</v>
      </c>
      <c r="L106" s="71"/>
      <c r="M106" s="226" t="s">
        <v>21</v>
      </c>
      <c r="N106" s="227" t="s">
        <v>41</v>
      </c>
      <c r="O106" s="46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" t="s">
        <v>130</v>
      </c>
      <c r="AT106" s="23" t="s">
        <v>125</v>
      </c>
      <c r="AU106" s="23" t="s">
        <v>79</v>
      </c>
      <c r="AY106" s="23" t="s">
        <v>123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3" t="s">
        <v>10</v>
      </c>
      <c r="BK106" s="230">
        <f>ROUND(I106*H106,0)</f>
        <v>0</v>
      </c>
      <c r="BL106" s="23" t="s">
        <v>130</v>
      </c>
      <c r="BM106" s="23" t="s">
        <v>184</v>
      </c>
    </row>
    <row r="107" spans="2:51" s="11" customFormat="1" ht="13.5">
      <c r="B107" s="231"/>
      <c r="C107" s="232"/>
      <c r="D107" s="233" t="s">
        <v>132</v>
      </c>
      <c r="E107" s="234" t="s">
        <v>21</v>
      </c>
      <c r="F107" s="235" t="s">
        <v>168</v>
      </c>
      <c r="G107" s="232"/>
      <c r="H107" s="236">
        <v>41</v>
      </c>
      <c r="I107" s="237"/>
      <c r="J107" s="232"/>
      <c r="K107" s="232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132</v>
      </c>
      <c r="AU107" s="242" t="s">
        <v>79</v>
      </c>
      <c r="AV107" s="11" t="s">
        <v>79</v>
      </c>
      <c r="AW107" s="11" t="s">
        <v>34</v>
      </c>
      <c r="AX107" s="11" t="s">
        <v>10</v>
      </c>
      <c r="AY107" s="242" t="s">
        <v>123</v>
      </c>
    </row>
    <row r="108" spans="2:65" s="1" customFormat="1" ht="16.5" customHeight="1">
      <c r="B108" s="45"/>
      <c r="C108" s="220" t="s">
        <v>185</v>
      </c>
      <c r="D108" s="220" t="s">
        <v>125</v>
      </c>
      <c r="E108" s="221" t="s">
        <v>186</v>
      </c>
      <c r="F108" s="222" t="s">
        <v>187</v>
      </c>
      <c r="G108" s="223" t="s">
        <v>128</v>
      </c>
      <c r="H108" s="224">
        <v>39</v>
      </c>
      <c r="I108" s="225"/>
      <c r="J108" s="224">
        <f>ROUND(I108*H108,0)</f>
        <v>0</v>
      </c>
      <c r="K108" s="222" t="s">
        <v>21</v>
      </c>
      <c r="L108" s="71"/>
      <c r="M108" s="226" t="s">
        <v>21</v>
      </c>
      <c r="N108" s="227" t="s">
        <v>41</v>
      </c>
      <c r="O108" s="46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3" t="s">
        <v>130</v>
      </c>
      <c r="AT108" s="23" t="s">
        <v>125</v>
      </c>
      <c r="AU108" s="23" t="s">
        <v>79</v>
      </c>
      <c r="AY108" s="23" t="s">
        <v>123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3" t="s">
        <v>10</v>
      </c>
      <c r="BK108" s="230">
        <f>ROUND(I108*H108,0)</f>
        <v>0</v>
      </c>
      <c r="BL108" s="23" t="s">
        <v>130</v>
      </c>
      <c r="BM108" s="23" t="s">
        <v>188</v>
      </c>
    </row>
    <row r="109" spans="2:51" s="11" customFormat="1" ht="13.5">
      <c r="B109" s="231"/>
      <c r="C109" s="232"/>
      <c r="D109" s="233" t="s">
        <v>132</v>
      </c>
      <c r="E109" s="234" t="s">
        <v>21</v>
      </c>
      <c r="F109" s="235" t="s">
        <v>189</v>
      </c>
      <c r="G109" s="232"/>
      <c r="H109" s="236">
        <v>39</v>
      </c>
      <c r="I109" s="237"/>
      <c r="J109" s="232"/>
      <c r="K109" s="232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132</v>
      </c>
      <c r="AU109" s="242" t="s">
        <v>79</v>
      </c>
      <c r="AV109" s="11" t="s">
        <v>79</v>
      </c>
      <c r="AW109" s="11" t="s">
        <v>34</v>
      </c>
      <c r="AX109" s="11" t="s">
        <v>10</v>
      </c>
      <c r="AY109" s="242" t="s">
        <v>123</v>
      </c>
    </row>
    <row r="110" spans="2:63" s="10" customFormat="1" ht="29.85" customHeight="1">
      <c r="B110" s="204"/>
      <c r="C110" s="205"/>
      <c r="D110" s="206" t="s">
        <v>69</v>
      </c>
      <c r="E110" s="218" t="s">
        <v>169</v>
      </c>
      <c r="F110" s="218" t="s">
        <v>190</v>
      </c>
      <c r="G110" s="205"/>
      <c r="H110" s="205"/>
      <c r="I110" s="208"/>
      <c r="J110" s="219">
        <f>BK110</f>
        <v>0</v>
      </c>
      <c r="K110" s="205"/>
      <c r="L110" s="210"/>
      <c r="M110" s="211"/>
      <c r="N110" s="212"/>
      <c r="O110" s="212"/>
      <c r="P110" s="213">
        <f>SUM(P111:P128)</f>
        <v>0</v>
      </c>
      <c r="Q110" s="212"/>
      <c r="R110" s="213">
        <f>SUM(R111:R128)</f>
        <v>9.147972</v>
      </c>
      <c r="S110" s="212"/>
      <c r="T110" s="214">
        <f>SUM(T111:T128)</f>
        <v>0</v>
      </c>
      <c r="AR110" s="215" t="s">
        <v>10</v>
      </c>
      <c r="AT110" s="216" t="s">
        <v>69</v>
      </c>
      <c r="AU110" s="216" t="s">
        <v>10</v>
      </c>
      <c r="AY110" s="215" t="s">
        <v>123</v>
      </c>
      <c r="BK110" s="217">
        <f>SUM(BK111:BK128)</f>
        <v>0</v>
      </c>
    </row>
    <row r="111" spans="2:65" s="1" customFormat="1" ht="25.5" customHeight="1">
      <c r="B111" s="45"/>
      <c r="C111" s="220" t="s">
        <v>191</v>
      </c>
      <c r="D111" s="220" t="s">
        <v>125</v>
      </c>
      <c r="E111" s="221" t="s">
        <v>192</v>
      </c>
      <c r="F111" s="222" t="s">
        <v>193</v>
      </c>
      <c r="G111" s="223" t="s">
        <v>194</v>
      </c>
      <c r="H111" s="224">
        <v>4</v>
      </c>
      <c r="I111" s="225"/>
      <c r="J111" s="224">
        <f>ROUND(I111*H111,0)</f>
        <v>0</v>
      </c>
      <c r="K111" s="222" t="s">
        <v>153</v>
      </c>
      <c r="L111" s="71"/>
      <c r="M111" s="226" t="s">
        <v>21</v>
      </c>
      <c r="N111" s="227" t="s">
        <v>41</v>
      </c>
      <c r="O111" s="46"/>
      <c r="P111" s="228">
        <f>O111*H111</f>
        <v>0</v>
      </c>
      <c r="Q111" s="228">
        <v>0.0007</v>
      </c>
      <c r="R111" s="228">
        <f>Q111*H111</f>
        <v>0.0028</v>
      </c>
      <c r="S111" s="228">
        <v>0</v>
      </c>
      <c r="T111" s="229">
        <f>S111*H111</f>
        <v>0</v>
      </c>
      <c r="AR111" s="23" t="s">
        <v>130</v>
      </c>
      <c r="AT111" s="23" t="s">
        <v>125</v>
      </c>
      <c r="AU111" s="23" t="s">
        <v>79</v>
      </c>
      <c r="AY111" s="23" t="s">
        <v>123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3" t="s">
        <v>10</v>
      </c>
      <c r="BK111" s="230">
        <f>ROUND(I111*H111,0)</f>
        <v>0</v>
      </c>
      <c r="BL111" s="23" t="s">
        <v>130</v>
      </c>
      <c r="BM111" s="23" t="s">
        <v>195</v>
      </c>
    </row>
    <row r="112" spans="2:65" s="1" customFormat="1" ht="16.5" customHeight="1">
      <c r="B112" s="45"/>
      <c r="C112" s="243" t="s">
        <v>11</v>
      </c>
      <c r="D112" s="243" t="s">
        <v>134</v>
      </c>
      <c r="E112" s="244" t="s">
        <v>196</v>
      </c>
      <c r="F112" s="245" t="s">
        <v>197</v>
      </c>
      <c r="G112" s="246" t="s">
        <v>194</v>
      </c>
      <c r="H112" s="247">
        <v>4</v>
      </c>
      <c r="I112" s="248"/>
      <c r="J112" s="247">
        <f>ROUND(I112*H112,0)</f>
        <v>0</v>
      </c>
      <c r="K112" s="245" t="s">
        <v>153</v>
      </c>
      <c r="L112" s="249"/>
      <c r="M112" s="250" t="s">
        <v>21</v>
      </c>
      <c r="N112" s="251" t="s">
        <v>41</v>
      </c>
      <c r="O112" s="46"/>
      <c r="P112" s="228">
        <f>O112*H112</f>
        <v>0</v>
      </c>
      <c r="Q112" s="228">
        <v>0.004</v>
      </c>
      <c r="R112" s="228">
        <f>Q112*H112</f>
        <v>0.016</v>
      </c>
      <c r="S112" s="228">
        <v>0</v>
      </c>
      <c r="T112" s="229">
        <f>S112*H112</f>
        <v>0</v>
      </c>
      <c r="AR112" s="23" t="s">
        <v>138</v>
      </c>
      <c r="AT112" s="23" t="s">
        <v>134</v>
      </c>
      <c r="AU112" s="23" t="s">
        <v>79</v>
      </c>
      <c r="AY112" s="23" t="s">
        <v>123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3" t="s">
        <v>10</v>
      </c>
      <c r="BK112" s="230">
        <f>ROUND(I112*H112,0)</f>
        <v>0</v>
      </c>
      <c r="BL112" s="23" t="s">
        <v>130</v>
      </c>
      <c r="BM112" s="23" t="s">
        <v>198</v>
      </c>
    </row>
    <row r="113" spans="2:65" s="1" customFormat="1" ht="16.5" customHeight="1">
      <c r="B113" s="45"/>
      <c r="C113" s="220" t="s">
        <v>199</v>
      </c>
      <c r="D113" s="220" t="s">
        <v>125</v>
      </c>
      <c r="E113" s="221" t="s">
        <v>200</v>
      </c>
      <c r="F113" s="222" t="s">
        <v>201</v>
      </c>
      <c r="G113" s="223" t="s">
        <v>194</v>
      </c>
      <c r="H113" s="224">
        <v>2</v>
      </c>
      <c r="I113" s="225"/>
      <c r="J113" s="224">
        <f>ROUND(I113*H113,0)</f>
        <v>0</v>
      </c>
      <c r="K113" s="222" t="s">
        <v>153</v>
      </c>
      <c r="L113" s="71"/>
      <c r="M113" s="226" t="s">
        <v>21</v>
      </c>
      <c r="N113" s="227" t="s">
        <v>41</v>
      </c>
      <c r="O113" s="46"/>
      <c r="P113" s="228">
        <f>O113*H113</f>
        <v>0</v>
      </c>
      <c r="Q113" s="228">
        <v>0.10941</v>
      </c>
      <c r="R113" s="228">
        <f>Q113*H113</f>
        <v>0.21882</v>
      </c>
      <c r="S113" s="228">
        <v>0</v>
      </c>
      <c r="T113" s="229">
        <f>S113*H113</f>
        <v>0</v>
      </c>
      <c r="AR113" s="23" t="s">
        <v>130</v>
      </c>
      <c r="AT113" s="23" t="s">
        <v>125</v>
      </c>
      <c r="AU113" s="23" t="s">
        <v>79</v>
      </c>
      <c r="AY113" s="23" t="s">
        <v>123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3" t="s">
        <v>10</v>
      </c>
      <c r="BK113" s="230">
        <f>ROUND(I113*H113,0)</f>
        <v>0</v>
      </c>
      <c r="BL113" s="23" t="s">
        <v>130</v>
      </c>
      <c r="BM113" s="23" t="s">
        <v>202</v>
      </c>
    </row>
    <row r="114" spans="2:65" s="1" customFormat="1" ht="16.5" customHeight="1">
      <c r="B114" s="45"/>
      <c r="C114" s="243" t="s">
        <v>203</v>
      </c>
      <c r="D114" s="243" t="s">
        <v>134</v>
      </c>
      <c r="E114" s="244" t="s">
        <v>204</v>
      </c>
      <c r="F114" s="245" t="s">
        <v>205</v>
      </c>
      <c r="G114" s="246" t="s">
        <v>194</v>
      </c>
      <c r="H114" s="247">
        <v>2</v>
      </c>
      <c r="I114" s="248"/>
      <c r="J114" s="247">
        <f>ROUND(I114*H114,0)</f>
        <v>0</v>
      </c>
      <c r="K114" s="245" t="s">
        <v>153</v>
      </c>
      <c r="L114" s="249"/>
      <c r="M114" s="250" t="s">
        <v>21</v>
      </c>
      <c r="N114" s="251" t="s">
        <v>41</v>
      </c>
      <c r="O114" s="46"/>
      <c r="P114" s="228">
        <f>O114*H114</f>
        <v>0</v>
      </c>
      <c r="Q114" s="228">
        <v>0.0065</v>
      </c>
      <c r="R114" s="228">
        <f>Q114*H114</f>
        <v>0.013</v>
      </c>
      <c r="S114" s="228">
        <v>0</v>
      </c>
      <c r="T114" s="229">
        <f>S114*H114</f>
        <v>0</v>
      </c>
      <c r="AR114" s="23" t="s">
        <v>138</v>
      </c>
      <c r="AT114" s="23" t="s">
        <v>134</v>
      </c>
      <c r="AU114" s="23" t="s">
        <v>79</v>
      </c>
      <c r="AY114" s="23" t="s">
        <v>123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3" t="s">
        <v>10</v>
      </c>
      <c r="BK114" s="230">
        <f>ROUND(I114*H114,0)</f>
        <v>0</v>
      </c>
      <c r="BL114" s="23" t="s">
        <v>130</v>
      </c>
      <c r="BM114" s="23" t="s">
        <v>206</v>
      </c>
    </row>
    <row r="115" spans="2:65" s="1" customFormat="1" ht="16.5" customHeight="1">
      <c r="B115" s="45"/>
      <c r="C115" s="220" t="s">
        <v>207</v>
      </c>
      <c r="D115" s="220" t="s">
        <v>125</v>
      </c>
      <c r="E115" s="221" t="s">
        <v>208</v>
      </c>
      <c r="F115" s="222" t="s">
        <v>209</v>
      </c>
      <c r="G115" s="223" t="s">
        <v>210</v>
      </c>
      <c r="H115" s="224">
        <v>4.5</v>
      </c>
      <c r="I115" s="225"/>
      <c r="J115" s="224">
        <f>ROUND(I115*H115,0)</f>
        <v>0</v>
      </c>
      <c r="K115" s="222" t="s">
        <v>153</v>
      </c>
      <c r="L115" s="71"/>
      <c r="M115" s="226" t="s">
        <v>21</v>
      </c>
      <c r="N115" s="227" t="s">
        <v>41</v>
      </c>
      <c r="O115" s="46"/>
      <c r="P115" s="228">
        <f>O115*H115</f>
        <v>0</v>
      </c>
      <c r="Q115" s="228">
        <v>0.0002</v>
      </c>
      <c r="R115" s="228">
        <f>Q115*H115</f>
        <v>0.0009000000000000001</v>
      </c>
      <c r="S115" s="228">
        <v>0</v>
      </c>
      <c r="T115" s="229">
        <f>S115*H115</f>
        <v>0</v>
      </c>
      <c r="AR115" s="23" t="s">
        <v>130</v>
      </c>
      <c r="AT115" s="23" t="s">
        <v>125</v>
      </c>
      <c r="AU115" s="23" t="s">
        <v>79</v>
      </c>
      <c r="AY115" s="23" t="s">
        <v>123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3" t="s">
        <v>10</v>
      </c>
      <c r="BK115" s="230">
        <f>ROUND(I115*H115,0)</f>
        <v>0</v>
      </c>
      <c r="BL115" s="23" t="s">
        <v>130</v>
      </c>
      <c r="BM115" s="23" t="s">
        <v>211</v>
      </c>
    </row>
    <row r="116" spans="2:65" s="1" customFormat="1" ht="25.5" customHeight="1">
      <c r="B116" s="45"/>
      <c r="C116" s="220" t="s">
        <v>212</v>
      </c>
      <c r="D116" s="220" t="s">
        <v>125</v>
      </c>
      <c r="E116" s="221" t="s">
        <v>213</v>
      </c>
      <c r="F116" s="222" t="s">
        <v>214</v>
      </c>
      <c r="G116" s="223" t="s">
        <v>210</v>
      </c>
      <c r="H116" s="224">
        <v>20</v>
      </c>
      <c r="I116" s="225"/>
      <c r="J116" s="224">
        <f>ROUND(I116*H116,0)</f>
        <v>0</v>
      </c>
      <c r="K116" s="222" t="s">
        <v>153</v>
      </c>
      <c r="L116" s="71"/>
      <c r="M116" s="226" t="s">
        <v>21</v>
      </c>
      <c r="N116" s="227" t="s">
        <v>41</v>
      </c>
      <c r="O116" s="46"/>
      <c r="P116" s="228">
        <f>O116*H116</f>
        <v>0</v>
      </c>
      <c r="Q116" s="228">
        <v>0.1554</v>
      </c>
      <c r="R116" s="228">
        <f>Q116*H116</f>
        <v>3.108</v>
      </c>
      <c r="S116" s="228">
        <v>0</v>
      </c>
      <c r="T116" s="229">
        <f>S116*H116</f>
        <v>0</v>
      </c>
      <c r="AR116" s="23" t="s">
        <v>130</v>
      </c>
      <c r="AT116" s="23" t="s">
        <v>125</v>
      </c>
      <c r="AU116" s="23" t="s">
        <v>79</v>
      </c>
      <c r="AY116" s="23" t="s">
        <v>123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3" t="s">
        <v>10</v>
      </c>
      <c r="BK116" s="230">
        <f>ROUND(I116*H116,0)</f>
        <v>0</v>
      </c>
      <c r="BL116" s="23" t="s">
        <v>130</v>
      </c>
      <c r="BM116" s="23" t="s">
        <v>215</v>
      </c>
    </row>
    <row r="117" spans="2:51" s="11" customFormat="1" ht="13.5">
      <c r="B117" s="231"/>
      <c r="C117" s="232"/>
      <c r="D117" s="233" t="s">
        <v>132</v>
      </c>
      <c r="E117" s="234" t="s">
        <v>21</v>
      </c>
      <c r="F117" s="235" t="s">
        <v>216</v>
      </c>
      <c r="G117" s="232"/>
      <c r="H117" s="236">
        <v>20</v>
      </c>
      <c r="I117" s="237"/>
      <c r="J117" s="232"/>
      <c r="K117" s="232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132</v>
      </c>
      <c r="AU117" s="242" t="s">
        <v>79</v>
      </c>
      <c r="AV117" s="11" t="s">
        <v>79</v>
      </c>
      <c r="AW117" s="11" t="s">
        <v>34</v>
      </c>
      <c r="AX117" s="11" t="s">
        <v>10</v>
      </c>
      <c r="AY117" s="242" t="s">
        <v>123</v>
      </c>
    </row>
    <row r="118" spans="2:65" s="1" customFormat="1" ht="16.5" customHeight="1">
      <c r="B118" s="45"/>
      <c r="C118" s="243" t="s">
        <v>217</v>
      </c>
      <c r="D118" s="243" t="s">
        <v>134</v>
      </c>
      <c r="E118" s="244" t="s">
        <v>218</v>
      </c>
      <c r="F118" s="245" t="s">
        <v>219</v>
      </c>
      <c r="G118" s="246" t="s">
        <v>194</v>
      </c>
      <c r="H118" s="247">
        <v>42</v>
      </c>
      <c r="I118" s="248"/>
      <c r="J118" s="247">
        <f>ROUND(I118*H118,0)</f>
        <v>0</v>
      </c>
      <c r="K118" s="245" t="s">
        <v>153</v>
      </c>
      <c r="L118" s="249"/>
      <c r="M118" s="250" t="s">
        <v>21</v>
      </c>
      <c r="N118" s="251" t="s">
        <v>41</v>
      </c>
      <c r="O118" s="46"/>
      <c r="P118" s="228">
        <f>O118*H118</f>
        <v>0</v>
      </c>
      <c r="Q118" s="228">
        <v>0.0411</v>
      </c>
      <c r="R118" s="228">
        <f>Q118*H118</f>
        <v>1.7262</v>
      </c>
      <c r="S118" s="228">
        <v>0</v>
      </c>
      <c r="T118" s="229">
        <f>S118*H118</f>
        <v>0</v>
      </c>
      <c r="AR118" s="23" t="s">
        <v>138</v>
      </c>
      <c r="AT118" s="23" t="s">
        <v>134</v>
      </c>
      <c r="AU118" s="23" t="s">
        <v>79</v>
      </c>
      <c r="AY118" s="23" t="s">
        <v>123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3" t="s">
        <v>10</v>
      </c>
      <c r="BK118" s="230">
        <f>ROUND(I118*H118,0)</f>
        <v>0</v>
      </c>
      <c r="BL118" s="23" t="s">
        <v>130</v>
      </c>
      <c r="BM118" s="23" t="s">
        <v>220</v>
      </c>
    </row>
    <row r="119" spans="2:51" s="11" customFormat="1" ht="13.5">
      <c r="B119" s="231"/>
      <c r="C119" s="232"/>
      <c r="D119" s="233" t="s">
        <v>132</v>
      </c>
      <c r="E119" s="234" t="s">
        <v>21</v>
      </c>
      <c r="F119" s="235" t="s">
        <v>221</v>
      </c>
      <c r="G119" s="232"/>
      <c r="H119" s="236">
        <v>42</v>
      </c>
      <c r="I119" s="237"/>
      <c r="J119" s="232"/>
      <c r="K119" s="232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132</v>
      </c>
      <c r="AU119" s="242" t="s">
        <v>79</v>
      </c>
      <c r="AV119" s="11" t="s">
        <v>79</v>
      </c>
      <c r="AW119" s="11" t="s">
        <v>34</v>
      </c>
      <c r="AX119" s="11" t="s">
        <v>10</v>
      </c>
      <c r="AY119" s="242" t="s">
        <v>123</v>
      </c>
    </row>
    <row r="120" spans="2:65" s="1" customFormat="1" ht="25.5" customHeight="1">
      <c r="B120" s="45"/>
      <c r="C120" s="220" t="s">
        <v>9</v>
      </c>
      <c r="D120" s="220" t="s">
        <v>125</v>
      </c>
      <c r="E120" s="221" t="s">
        <v>222</v>
      </c>
      <c r="F120" s="222" t="s">
        <v>223</v>
      </c>
      <c r="G120" s="223" t="s">
        <v>137</v>
      </c>
      <c r="H120" s="224">
        <v>1.8</v>
      </c>
      <c r="I120" s="225"/>
      <c r="J120" s="224">
        <f>ROUND(I120*H120,0)</f>
        <v>0</v>
      </c>
      <c r="K120" s="222" t="s">
        <v>129</v>
      </c>
      <c r="L120" s="71"/>
      <c r="M120" s="226" t="s">
        <v>21</v>
      </c>
      <c r="N120" s="227" t="s">
        <v>41</v>
      </c>
      <c r="O120" s="46"/>
      <c r="P120" s="228">
        <f>O120*H120</f>
        <v>0</v>
      </c>
      <c r="Q120" s="228">
        <v>2.25634</v>
      </c>
      <c r="R120" s="228">
        <f>Q120*H120</f>
        <v>4.061412</v>
      </c>
      <c r="S120" s="228">
        <v>0</v>
      </c>
      <c r="T120" s="229">
        <f>S120*H120</f>
        <v>0</v>
      </c>
      <c r="AR120" s="23" t="s">
        <v>130</v>
      </c>
      <c r="AT120" s="23" t="s">
        <v>125</v>
      </c>
      <c r="AU120" s="23" t="s">
        <v>79</v>
      </c>
      <c r="AY120" s="23" t="s">
        <v>123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3" t="s">
        <v>10</v>
      </c>
      <c r="BK120" s="230">
        <f>ROUND(I120*H120,0)</f>
        <v>0</v>
      </c>
      <c r="BL120" s="23" t="s">
        <v>130</v>
      </c>
      <c r="BM120" s="23" t="s">
        <v>224</v>
      </c>
    </row>
    <row r="121" spans="2:51" s="11" customFormat="1" ht="13.5">
      <c r="B121" s="231"/>
      <c r="C121" s="232"/>
      <c r="D121" s="233" t="s">
        <v>132</v>
      </c>
      <c r="E121" s="234" t="s">
        <v>21</v>
      </c>
      <c r="F121" s="235" t="s">
        <v>225</v>
      </c>
      <c r="G121" s="232"/>
      <c r="H121" s="236">
        <v>1.8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132</v>
      </c>
      <c r="AU121" s="242" t="s">
        <v>79</v>
      </c>
      <c r="AV121" s="11" t="s">
        <v>79</v>
      </c>
      <c r="AW121" s="11" t="s">
        <v>34</v>
      </c>
      <c r="AX121" s="11" t="s">
        <v>10</v>
      </c>
      <c r="AY121" s="242" t="s">
        <v>123</v>
      </c>
    </row>
    <row r="122" spans="2:65" s="1" customFormat="1" ht="25.5" customHeight="1">
      <c r="B122" s="45"/>
      <c r="C122" s="220" t="s">
        <v>226</v>
      </c>
      <c r="D122" s="220" t="s">
        <v>125</v>
      </c>
      <c r="E122" s="221" t="s">
        <v>227</v>
      </c>
      <c r="F122" s="222" t="s">
        <v>228</v>
      </c>
      <c r="G122" s="223" t="s">
        <v>210</v>
      </c>
      <c r="H122" s="224">
        <v>14</v>
      </c>
      <c r="I122" s="225"/>
      <c r="J122" s="224">
        <f>ROUND(I122*H122,0)</f>
        <v>0</v>
      </c>
      <c r="K122" s="222" t="s">
        <v>129</v>
      </c>
      <c r="L122" s="71"/>
      <c r="M122" s="226" t="s">
        <v>21</v>
      </c>
      <c r="N122" s="227" t="s">
        <v>41</v>
      </c>
      <c r="O122" s="46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AR122" s="23" t="s">
        <v>130</v>
      </c>
      <c r="AT122" s="23" t="s">
        <v>125</v>
      </c>
      <c r="AU122" s="23" t="s">
        <v>79</v>
      </c>
      <c r="AY122" s="23" t="s">
        <v>123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3" t="s">
        <v>10</v>
      </c>
      <c r="BK122" s="230">
        <f>ROUND(I122*H122,0)</f>
        <v>0</v>
      </c>
      <c r="BL122" s="23" t="s">
        <v>130</v>
      </c>
      <c r="BM122" s="23" t="s">
        <v>229</v>
      </c>
    </row>
    <row r="123" spans="2:65" s="1" customFormat="1" ht="25.5" customHeight="1">
      <c r="B123" s="45"/>
      <c r="C123" s="220" t="s">
        <v>230</v>
      </c>
      <c r="D123" s="220" t="s">
        <v>125</v>
      </c>
      <c r="E123" s="221" t="s">
        <v>231</v>
      </c>
      <c r="F123" s="222" t="s">
        <v>232</v>
      </c>
      <c r="G123" s="223" t="s">
        <v>210</v>
      </c>
      <c r="H123" s="224">
        <v>14</v>
      </c>
      <c r="I123" s="225"/>
      <c r="J123" s="224">
        <f>ROUND(I123*H123,0)</f>
        <v>0</v>
      </c>
      <c r="K123" s="222" t="s">
        <v>129</v>
      </c>
      <c r="L123" s="71"/>
      <c r="M123" s="226" t="s">
        <v>21</v>
      </c>
      <c r="N123" s="227" t="s">
        <v>41</v>
      </c>
      <c r="O123" s="46"/>
      <c r="P123" s="228">
        <f>O123*H123</f>
        <v>0</v>
      </c>
      <c r="Q123" s="228">
        <v>6E-05</v>
      </c>
      <c r="R123" s="228">
        <f>Q123*H123</f>
        <v>0.00084</v>
      </c>
      <c r="S123" s="228">
        <v>0</v>
      </c>
      <c r="T123" s="229">
        <f>S123*H123</f>
        <v>0</v>
      </c>
      <c r="AR123" s="23" t="s">
        <v>130</v>
      </c>
      <c r="AT123" s="23" t="s">
        <v>125</v>
      </c>
      <c r="AU123" s="23" t="s">
        <v>79</v>
      </c>
      <c r="AY123" s="23" t="s">
        <v>123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3" t="s">
        <v>10</v>
      </c>
      <c r="BK123" s="230">
        <f>ROUND(I123*H123,0)</f>
        <v>0</v>
      </c>
      <c r="BL123" s="23" t="s">
        <v>130</v>
      </c>
      <c r="BM123" s="23" t="s">
        <v>233</v>
      </c>
    </row>
    <row r="124" spans="2:65" s="1" customFormat="1" ht="16.5" customHeight="1">
      <c r="B124" s="45"/>
      <c r="C124" s="220" t="s">
        <v>234</v>
      </c>
      <c r="D124" s="220" t="s">
        <v>125</v>
      </c>
      <c r="E124" s="221" t="s">
        <v>235</v>
      </c>
      <c r="F124" s="222" t="s">
        <v>236</v>
      </c>
      <c r="G124" s="223" t="s">
        <v>210</v>
      </c>
      <c r="H124" s="224">
        <v>14</v>
      </c>
      <c r="I124" s="225"/>
      <c r="J124" s="224">
        <f>ROUND(I124*H124,0)</f>
        <v>0</v>
      </c>
      <c r="K124" s="222" t="s">
        <v>153</v>
      </c>
      <c r="L124" s="71"/>
      <c r="M124" s="226" t="s">
        <v>21</v>
      </c>
      <c r="N124" s="227" t="s">
        <v>41</v>
      </c>
      <c r="O124" s="46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AR124" s="23" t="s">
        <v>130</v>
      </c>
      <c r="AT124" s="23" t="s">
        <v>125</v>
      </c>
      <c r="AU124" s="23" t="s">
        <v>79</v>
      </c>
      <c r="AY124" s="23" t="s">
        <v>123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23" t="s">
        <v>10</v>
      </c>
      <c r="BK124" s="230">
        <f>ROUND(I124*H124,0)</f>
        <v>0</v>
      </c>
      <c r="BL124" s="23" t="s">
        <v>130</v>
      </c>
      <c r="BM124" s="23" t="s">
        <v>237</v>
      </c>
    </row>
    <row r="125" spans="2:51" s="11" customFormat="1" ht="13.5">
      <c r="B125" s="231"/>
      <c r="C125" s="232"/>
      <c r="D125" s="233" t="s">
        <v>132</v>
      </c>
      <c r="E125" s="234" t="s">
        <v>21</v>
      </c>
      <c r="F125" s="235" t="s">
        <v>238</v>
      </c>
      <c r="G125" s="232"/>
      <c r="H125" s="236">
        <v>14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132</v>
      </c>
      <c r="AU125" s="242" t="s">
        <v>79</v>
      </c>
      <c r="AV125" s="11" t="s">
        <v>79</v>
      </c>
      <c r="AW125" s="11" t="s">
        <v>34</v>
      </c>
      <c r="AX125" s="11" t="s">
        <v>10</v>
      </c>
      <c r="AY125" s="242" t="s">
        <v>123</v>
      </c>
    </row>
    <row r="126" spans="2:65" s="1" customFormat="1" ht="16.5" customHeight="1">
      <c r="B126" s="45"/>
      <c r="C126" s="220" t="s">
        <v>239</v>
      </c>
      <c r="D126" s="220" t="s">
        <v>125</v>
      </c>
      <c r="E126" s="221" t="s">
        <v>240</v>
      </c>
      <c r="F126" s="222" t="s">
        <v>241</v>
      </c>
      <c r="G126" s="223" t="s">
        <v>210</v>
      </c>
      <c r="H126" s="224">
        <v>14</v>
      </c>
      <c r="I126" s="225"/>
      <c r="J126" s="224">
        <f>ROUND(I126*H126,0)</f>
        <v>0</v>
      </c>
      <c r="K126" s="222" t="s">
        <v>129</v>
      </c>
      <c r="L126" s="71"/>
      <c r="M126" s="226" t="s">
        <v>21</v>
      </c>
      <c r="N126" s="227" t="s">
        <v>41</v>
      </c>
      <c r="O126" s="46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AR126" s="23" t="s">
        <v>130</v>
      </c>
      <c r="AT126" s="23" t="s">
        <v>125</v>
      </c>
      <c r="AU126" s="23" t="s">
        <v>79</v>
      </c>
      <c r="AY126" s="23" t="s">
        <v>123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23" t="s">
        <v>10</v>
      </c>
      <c r="BK126" s="230">
        <f>ROUND(I126*H126,0)</f>
        <v>0</v>
      </c>
      <c r="BL126" s="23" t="s">
        <v>130</v>
      </c>
      <c r="BM126" s="23" t="s">
        <v>242</v>
      </c>
    </row>
    <row r="127" spans="2:51" s="12" customFormat="1" ht="13.5">
      <c r="B127" s="252"/>
      <c r="C127" s="253"/>
      <c r="D127" s="233" t="s">
        <v>132</v>
      </c>
      <c r="E127" s="254" t="s">
        <v>21</v>
      </c>
      <c r="F127" s="255" t="s">
        <v>243</v>
      </c>
      <c r="G127" s="253"/>
      <c r="H127" s="254" t="s">
        <v>21</v>
      </c>
      <c r="I127" s="256"/>
      <c r="J127" s="253"/>
      <c r="K127" s="253"/>
      <c r="L127" s="257"/>
      <c r="M127" s="258"/>
      <c r="N127" s="259"/>
      <c r="O127" s="259"/>
      <c r="P127" s="259"/>
      <c r="Q127" s="259"/>
      <c r="R127" s="259"/>
      <c r="S127" s="259"/>
      <c r="T127" s="260"/>
      <c r="AT127" s="261" t="s">
        <v>132</v>
      </c>
      <c r="AU127" s="261" t="s">
        <v>79</v>
      </c>
      <c r="AV127" s="12" t="s">
        <v>10</v>
      </c>
      <c r="AW127" s="12" t="s">
        <v>34</v>
      </c>
      <c r="AX127" s="12" t="s">
        <v>70</v>
      </c>
      <c r="AY127" s="261" t="s">
        <v>123</v>
      </c>
    </row>
    <row r="128" spans="2:51" s="11" customFormat="1" ht="13.5">
      <c r="B128" s="231"/>
      <c r="C128" s="232"/>
      <c r="D128" s="233" t="s">
        <v>132</v>
      </c>
      <c r="E128" s="234" t="s">
        <v>21</v>
      </c>
      <c r="F128" s="235" t="s">
        <v>191</v>
      </c>
      <c r="G128" s="232"/>
      <c r="H128" s="236">
        <v>14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132</v>
      </c>
      <c r="AU128" s="242" t="s">
        <v>79</v>
      </c>
      <c r="AV128" s="11" t="s">
        <v>79</v>
      </c>
      <c r="AW128" s="11" t="s">
        <v>34</v>
      </c>
      <c r="AX128" s="11" t="s">
        <v>10</v>
      </c>
      <c r="AY128" s="242" t="s">
        <v>123</v>
      </c>
    </row>
    <row r="129" spans="2:63" s="10" customFormat="1" ht="29.85" customHeight="1">
      <c r="B129" s="204"/>
      <c r="C129" s="205"/>
      <c r="D129" s="206" t="s">
        <v>69</v>
      </c>
      <c r="E129" s="218" t="s">
        <v>244</v>
      </c>
      <c r="F129" s="218" t="s">
        <v>245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P130</f>
        <v>0</v>
      </c>
      <c r="Q129" s="212"/>
      <c r="R129" s="213">
        <f>R130</f>
        <v>0</v>
      </c>
      <c r="S129" s="212"/>
      <c r="T129" s="214">
        <f>T130</f>
        <v>0</v>
      </c>
      <c r="AR129" s="215" t="s">
        <v>10</v>
      </c>
      <c r="AT129" s="216" t="s">
        <v>69</v>
      </c>
      <c r="AU129" s="216" t="s">
        <v>10</v>
      </c>
      <c r="AY129" s="215" t="s">
        <v>123</v>
      </c>
      <c r="BK129" s="217">
        <f>BK130</f>
        <v>0</v>
      </c>
    </row>
    <row r="130" spans="2:65" s="1" customFormat="1" ht="25.5" customHeight="1">
      <c r="B130" s="45"/>
      <c r="C130" s="220" t="s">
        <v>246</v>
      </c>
      <c r="D130" s="220" t="s">
        <v>125</v>
      </c>
      <c r="E130" s="221" t="s">
        <v>247</v>
      </c>
      <c r="F130" s="222" t="s">
        <v>248</v>
      </c>
      <c r="G130" s="223" t="s">
        <v>249</v>
      </c>
      <c r="H130" s="224">
        <v>10.6</v>
      </c>
      <c r="I130" s="225"/>
      <c r="J130" s="224">
        <f>ROUND(I130*H130,0)</f>
        <v>0</v>
      </c>
      <c r="K130" s="222" t="s">
        <v>129</v>
      </c>
      <c r="L130" s="71"/>
      <c r="M130" s="226" t="s">
        <v>21</v>
      </c>
      <c r="N130" s="262" t="s">
        <v>41</v>
      </c>
      <c r="O130" s="263"/>
      <c r="P130" s="264">
        <f>O130*H130</f>
        <v>0</v>
      </c>
      <c r="Q130" s="264">
        <v>0</v>
      </c>
      <c r="R130" s="264">
        <f>Q130*H130</f>
        <v>0</v>
      </c>
      <c r="S130" s="264">
        <v>0</v>
      </c>
      <c r="T130" s="265">
        <f>S130*H130</f>
        <v>0</v>
      </c>
      <c r="AR130" s="23" t="s">
        <v>130</v>
      </c>
      <c r="AT130" s="23" t="s">
        <v>125</v>
      </c>
      <c r="AU130" s="23" t="s">
        <v>79</v>
      </c>
      <c r="AY130" s="23" t="s">
        <v>123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3" t="s">
        <v>10</v>
      </c>
      <c r="BK130" s="230">
        <f>ROUND(I130*H130,0)</f>
        <v>0</v>
      </c>
      <c r="BL130" s="23" t="s">
        <v>130</v>
      </c>
      <c r="BM130" s="23" t="s">
        <v>250</v>
      </c>
    </row>
    <row r="131" spans="2:12" s="1" customFormat="1" ht="6.95" customHeight="1">
      <c r="B131" s="66"/>
      <c r="C131" s="67"/>
      <c r="D131" s="67"/>
      <c r="E131" s="67"/>
      <c r="F131" s="67"/>
      <c r="G131" s="67"/>
      <c r="H131" s="67"/>
      <c r="I131" s="165"/>
      <c r="J131" s="67"/>
      <c r="K131" s="67"/>
      <c r="L131" s="71"/>
    </row>
  </sheetData>
  <sheetProtection password="CC35" sheet="1" objects="1" scenarios="1" formatColumns="0" formatRows="0" autoFilter="0"/>
  <autoFilter ref="C80:K130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89</v>
      </c>
      <c r="G1" s="138" t="s">
        <v>90</v>
      </c>
      <c r="H1" s="138"/>
      <c r="I1" s="139"/>
      <c r="J1" s="138" t="s">
        <v>91</v>
      </c>
      <c r="K1" s="137" t="s">
        <v>92</v>
      </c>
      <c r="L1" s="138" t="s">
        <v>93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94</v>
      </c>
      <c r="E4" s="28"/>
      <c r="F4" s="28"/>
      <c r="G4" s="28"/>
      <c r="H4" s="28"/>
      <c r="I4" s="14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OBRATIŠTĚ AUTOMOBILŮ NA p.p.č. 1391/6, 2303/2 a 2523/3ř - projekt pro zhotovení stavby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95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251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8. 5. 2018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35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36</v>
      </c>
      <c r="E27" s="46"/>
      <c r="F27" s="46"/>
      <c r="G27" s="46"/>
      <c r="H27" s="46"/>
      <c r="I27" s="143"/>
      <c r="J27" s="154">
        <f>ROUND(J85,2)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38</v>
      </c>
      <c r="G29" s="46"/>
      <c r="H29" s="46"/>
      <c r="I29" s="155" t="s">
        <v>37</v>
      </c>
      <c r="J29" s="51" t="s">
        <v>39</v>
      </c>
      <c r="K29" s="50"/>
    </row>
    <row r="30" spans="2:11" s="1" customFormat="1" ht="14.4" customHeight="1">
      <c r="B30" s="45"/>
      <c r="C30" s="46"/>
      <c r="D30" s="54" t="s">
        <v>40</v>
      </c>
      <c r="E30" s="54" t="s">
        <v>41</v>
      </c>
      <c r="F30" s="156">
        <f>ROUND(SUM(BE85:BE192),2)</f>
        <v>0</v>
      </c>
      <c r="G30" s="46"/>
      <c r="H30" s="46"/>
      <c r="I30" s="157">
        <v>0.21</v>
      </c>
      <c r="J30" s="156">
        <f>ROUND(ROUND((SUM(BE85:BE192)),2)*I30,2)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42</v>
      </c>
      <c r="F31" s="156">
        <f>ROUND(SUM(BF85:BF192),2)</f>
        <v>0</v>
      </c>
      <c r="G31" s="46"/>
      <c r="H31" s="46"/>
      <c r="I31" s="157">
        <v>0.15</v>
      </c>
      <c r="J31" s="156">
        <f>ROUND(ROUND((SUM(BF85:BF192)),2)*I31,2)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43</v>
      </c>
      <c r="F32" s="156">
        <f>ROUND(SUM(BG85:BG192),2)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44</v>
      </c>
      <c r="F33" s="156">
        <f>ROUND(SUM(BH85:BH192),2)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45</v>
      </c>
      <c r="F34" s="156">
        <f>ROUND(SUM(BI85:BI192),2)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46</v>
      </c>
      <c r="E36" s="97"/>
      <c r="F36" s="97"/>
      <c r="G36" s="160" t="s">
        <v>47</v>
      </c>
      <c r="H36" s="161" t="s">
        <v>48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97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OBRATIŠTĚ AUTOMOBILŮ NA p.p.č. 1391/6, 2303/2 a 2523/3ř - projekt pro zhotovení stavby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95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SO.201 - Opěrná zeď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8. 5. 2018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98</v>
      </c>
      <c r="D54" s="158"/>
      <c r="E54" s="158"/>
      <c r="F54" s="158"/>
      <c r="G54" s="158"/>
      <c r="H54" s="158"/>
      <c r="I54" s="172"/>
      <c r="J54" s="173" t="s">
        <v>99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100</v>
      </c>
      <c r="D56" s="46"/>
      <c r="E56" s="46"/>
      <c r="F56" s="46"/>
      <c r="G56" s="46"/>
      <c r="H56" s="46"/>
      <c r="I56" s="143"/>
      <c r="J56" s="154">
        <f>J85</f>
        <v>0</v>
      </c>
      <c r="K56" s="50"/>
      <c r="AU56" s="23" t="s">
        <v>101</v>
      </c>
    </row>
    <row r="57" spans="2:11" s="7" customFormat="1" ht="24.95" customHeight="1">
      <c r="B57" s="176"/>
      <c r="C57" s="177"/>
      <c r="D57" s="178" t="s">
        <v>102</v>
      </c>
      <c r="E57" s="179"/>
      <c r="F57" s="179"/>
      <c r="G57" s="179"/>
      <c r="H57" s="179"/>
      <c r="I57" s="180"/>
      <c r="J57" s="181">
        <f>J86</f>
        <v>0</v>
      </c>
      <c r="K57" s="182"/>
    </row>
    <row r="58" spans="2:11" s="8" customFormat="1" ht="19.9" customHeight="1">
      <c r="B58" s="183"/>
      <c r="C58" s="184"/>
      <c r="D58" s="185" t="s">
        <v>103</v>
      </c>
      <c r="E58" s="186"/>
      <c r="F58" s="186"/>
      <c r="G58" s="186"/>
      <c r="H58" s="186"/>
      <c r="I58" s="187"/>
      <c r="J58" s="188">
        <f>J87</f>
        <v>0</v>
      </c>
      <c r="K58" s="189"/>
    </row>
    <row r="59" spans="2:11" s="8" customFormat="1" ht="19.9" customHeight="1">
      <c r="B59" s="183"/>
      <c r="C59" s="184"/>
      <c r="D59" s="185" t="s">
        <v>252</v>
      </c>
      <c r="E59" s="186"/>
      <c r="F59" s="186"/>
      <c r="G59" s="186"/>
      <c r="H59" s="186"/>
      <c r="I59" s="187"/>
      <c r="J59" s="188">
        <f>J115</f>
        <v>0</v>
      </c>
      <c r="K59" s="189"/>
    </row>
    <row r="60" spans="2:11" s="8" customFormat="1" ht="19.9" customHeight="1">
      <c r="B60" s="183"/>
      <c r="C60" s="184"/>
      <c r="D60" s="185" t="s">
        <v>253</v>
      </c>
      <c r="E60" s="186"/>
      <c r="F60" s="186"/>
      <c r="G60" s="186"/>
      <c r="H60" s="186"/>
      <c r="I60" s="187"/>
      <c r="J60" s="188">
        <f>J124</f>
        <v>0</v>
      </c>
      <c r="K60" s="189"/>
    </row>
    <row r="61" spans="2:11" s="8" customFormat="1" ht="19.9" customHeight="1">
      <c r="B61" s="183"/>
      <c r="C61" s="184"/>
      <c r="D61" s="185" t="s">
        <v>254</v>
      </c>
      <c r="E61" s="186"/>
      <c r="F61" s="186"/>
      <c r="G61" s="186"/>
      <c r="H61" s="186"/>
      <c r="I61" s="187"/>
      <c r="J61" s="188">
        <f>J159</f>
        <v>0</v>
      </c>
      <c r="K61" s="189"/>
    </row>
    <row r="62" spans="2:11" s="8" customFormat="1" ht="19.9" customHeight="1">
      <c r="B62" s="183"/>
      <c r="C62" s="184"/>
      <c r="D62" s="185" t="s">
        <v>105</v>
      </c>
      <c r="E62" s="186"/>
      <c r="F62" s="186"/>
      <c r="G62" s="186"/>
      <c r="H62" s="186"/>
      <c r="I62" s="187"/>
      <c r="J62" s="188">
        <f>J163</f>
        <v>0</v>
      </c>
      <c r="K62" s="189"/>
    </row>
    <row r="63" spans="2:11" s="8" customFormat="1" ht="19.9" customHeight="1">
      <c r="B63" s="183"/>
      <c r="C63" s="184"/>
      <c r="D63" s="185" t="s">
        <v>106</v>
      </c>
      <c r="E63" s="186"/>
      <c r="F63" s="186"/>
      <c r="G63" s="186"/>
      <c r="H63" s="186"/>
      <c r="I63" s="187"/>
      <c r="J63" s="188">
        <f>J172</f>
        <v>0</v>
      </c>
      <c r="K63" s="189"/>
    </row>
    <row r="64" spans="2:11" s="7" customFormat="1" ht="24.95" customHeight="1">
      <c r="B64" s="176"/>
      <c r="C64" s="177"/>
      <c r="D64" s="178" t="s">
        <v>255</v>
      </c>
      <c r="E64" s="179"/>
      <c r="F64" s="179"/>
      <c r="G64" s="179"/>
      <c r="H64" s="179"/>
      <c r="I64" s="180"/>
      <c r="J64" s="181">
        <f>J174</f>
        <v>0</v>
      </c>
      <c r="K64" s="182"/>
    </row>
    <row r="65" spans="2:11" s="8" customFormat="1" ht="19.9" customHeight="1">
      <c r="B65" s="183"/>
      <c r="C65" s="184"/>
      <c r="D65" s="185" t="s">
        <v>256</v>
      </c>
      <c r="E65" s="186"/>
      <c r="F65" s="186"/>
      <c r="G65" s="186"/>
      <c r="H65" s="186"/>
      <c r="I65" s="187"/>
      <c r="J65" s="188">
        <f>J175</f>
        <v>0</v>
      </c>
      <c r="K65" s="189"/>
    </row>
    <row r="66" spans="2:11" s="1" customFormat="1" ht="21.8" customHeight="1">
      <c r="B66" s="45"/>
      <c r="C66" s="46"/>
      <c r="D66" s="46"/>
      <c r="E66" s="46"/>
      <c r="F66" s="46"/>
      <c r="G66" s="46"/>
      <c r="H66" s="46"/>
      <c r="I66" s="143"/>
      <c r="J66" s="46"/>
      <c r="K66" s="50"/>
    </row>
    <row r="67" spans="2:11" s="1" customFormat="1" ht="6.95" customHeight="1">
      <c r="B67" s="66"/>
      <c r="C67" s="67"/>
      <c r="D67" s="67"/>
      <c r="E67" s="67"/>
      <c r="F67" s="67"/>
      <c r="G67" s="67"/>
      <c r="H67" s="67"/>
      <c r="I67" s="165"/>
      <c r="J67" s="67"/>
      <c r="K67" s="68"/>
    </row>
    <row r="71" spans="2:12" s="1" customFormat="1" ht="6.95" customHeight="1">
      <c r="B71" s="69"/>
      <c r="C71" s="70"/>
      <c r="D71" s="70"/>
      <c r="E71" s="70"/>
      <c r="F71" s="70"/>
      <c r="G71" s="70"/>
      <c r="H71" s="70"/>
      <c r="I71" s="168"/>
      <c r="J71" s="70"/>
      <c r="K71" s="70"/>
      <c r="L71" s="71"/>
    </row>
    <row r="72" spans="2:12" s="1" customFormat="1" ht="36.95" customHeight="1">
      <c r="B72" s="45"/>
      <c r="C72" s="72" t="s">
        <v>107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4.4" customHeight="1">
      <c r="B74" s="45"/>
      <c r="C74" s="75" t="s">
        <v>18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6.5" customHeight="1">
      <c r="B75" s="45"/>
      <c r="C75" s="73"/>
      <c r="D75" s="73"/>
      <c r="E75" s="191" t="str">
        <f>E7</f>
        <v>OBRATIŠTĚ AUTOMOBILŮ NA p.p.č. 1391/6, 2303/2 a 2523/3ř - projekt pro zhotovení stavby</v>
      </c>
      <c r="F75" s="75"/>
      <c r="G75" s="75"/>
      <c r="H75" s="75"/>
      <c r="I75" s="190"/>
      <c r="J75" s="73"/>
      <c r="K75" s="73"/>
      <c r="L75" s="71"/>
    </row>
    <row r="76" spans="2:12" s="1" customFormat="1" ht="14.4" customHeight="1">
      <c r="B76" s="45"/>
      <c r="C76" s="75" t="s">
        <v>95</v>
      </c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7.25" customHeight="1">
      <c r="B77" s="45"/>
      <c r="C77" s="73"/>
      <c r="D77" s="73"/>
      <c r="E77" s="81" t="str">
        <f>E9</f>
        <v>SO.201 - Opěrná zeď</v>
      </c>
      <c r="F77" s="73"/>
      <c r="G77" s="73"/>
      <c r="H77" s="73"/>
      <c r="I77" s="190"/>
      <c r="J77" s="73"/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8" customHeight="1">
      <c r="B79" s="45"/>
      <c r="C79" s="75" t="s">
        <v>23</v>
      </c>
      <c r="D79" s="73"/>
      <c r="E79" s="73"/>
      <c r="F79" s="192" t="str">
        <f>F12</f>
        <v xml:space="preserve"> </v>
      </c>
      <c r="G79" s="73"/>
      <c r="H79" s="73"/>
      <c r="I79" s="193" t="s">
        <v>25</v>
      </c>
      <c r="J79" s="84" t="str">
        <f>IF(J12="","",J12)</f>
        <v>8. 5. 2018</v>
      </c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3.5">
      <c r="B81" s="45"/>
      <c r="C81" s="75" t="s">
        <v>27</v>
      </c>
      <c r="D81" s="73"/>
      <c r="E81" s="73"/>
      <c r="F81" s="192" t="str">
        <f>E15</f>
        <v xml:space="preserve"> </v>
      </c>
      <c r="G81" s="73"/>
      <c r="H81" s="73"/>
      <c r="I81" s="193" t="s">
        <v>33</v>
      </c>
      <c r="J81" s="192" t="str">
        <f>E21</f>
        <v xml:space="preserve"> </v>
      </c>
      <c r="K81" s="73"/>
      <c r="L81" s="71"/>
    </row>
    <row r="82" spans="2:12" s="1" customFormat="1" ht="14.4" customHeight="1">
      <c r="B82" s="45"/>
      <c r="C82" s="75" t="s">
        <v>31</v>
      </c>
      <c r="D82" s="73"/>
      <c r="E82" s="73"/>
      <c r="F82" s="192" t="str">
        <f>IF(E18="","",E18)</f>
        <v/>
      </c>
      <c r="G82" s="73"/>
      <c r="H82" s="73"/>
      <c r="I82" s="190"/>
      <c r="J82" s="73"/>
      <c r="K82" s="73"/>
      <c r="L82" s="71"/>
    </row>
    <row r="83" spans="2:12" s="1" customFormat="1" ht="10.3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pans="2:20" s="9" customFormat="1" ht="29.25" customHeight="1">
      <c r="B84" s="194"/>
      <c r="C84" s="195" t="s">
        <v>108</v>
      </c>
      <c r="D84" s="196" t="s">
        <v>55</v>
      </c>
      <c r="E84" s="196" t="s">
        <v>51</v>
      </c>
      <c r="F84" s="196" t="s">
        <v>109</v>
      </c>
      <c r="G84" s="196" t="s">
        <v>110</v>
      </c>
      <c r="H84" s="196" t="s">
        <v>111</v>
      </c>
      <c r="I84" s="197" t="s">
        <v>112</v>
      </c>
      <c r="J84" s="196" t="s">
        <v>99</v>
      </c>
      <c r="K84" s="198" t="s">
        <v>113</v>
      </c>
      <c r="L84" s="199"/>
      <c r="M84" s="101" t="s">
        <v>114</v>
      </c>
      <c r="N84" s="102" t="s">
        <v>40</v>
      </c>
      <c r="O84" s="102" t="s">
        <v>115</v>
      </c>
      <c r="P84" s="102" t="s">
        <v>116</v>
      </c>
      <c r="Q84" s="102" t="s">
        <v>117</v>
      </c>
      <c r="R84" s="102" t="s">
        <v>118</v>
      </c>
      <c r="S84" s="102" t="s">
        <v>119</v>
      </c>
      <c r="T84" s="103" t="s">
        <v>120</v>
      </c>
    </row>
    <row r="85" spans="2:63" s="1" customFormat="1" ht="29.25" customHeight="1">
      <c r="B85" s="45"/>
      <c r="C85" s="107" t="s">
        <v>100</v>
      </c>
      <c r="D85" s="73"/>
      <c r="E85" s="73"/>
      <c r="F85" s="73"/>
      <c r="G85" s="73"/>
      <c r="H85" s="73"/>
      <c r="I85" s="190"/>
      <c r="J85" s="200">
        <f>BK85</f>
        <v>0</v>
      </c>
      <c r="K85" s="73"/>
      <c r="L85" s="71"/>
      <c r="M85" s="104"/>
      <c r="N85" s="105"/>
      <c r="O85" s="105"/>
      <c r="P85" s="201">
        <f>P86+P174</f>
        <v>0</v>
      </c>
      <c r="Q85" s="105"/>
      <c r="R85" s="201">
        <f>R86+R174</f>
        <v>112.4983839</v>
      </c>
      <c r="S85" s="105"/>
      <c r="T85" s="202">
        <f>T86+T174</f>
        <v>0</v>
      </c>
      <c r="AT85" s="23" t="s">
        <v>69</v>
      </c>
      <c r="AU85" s="23" t="s">
        <v>101</v>
      </c>
      <c r="BK85" s="203">
        <f>BK86+BK174</f>
        <v>0</v>
      </c>
    </row>
    <row r="86" spans="2:63" s="10" customFormat="1" ht="37.4" customHeight="1">
      <c r="B86" s="204"/>
      <c r="C86" s="205"/>
      <c r="D86" s="206" t="s">
        <v>69</v>
      </c>
      <c r="E86" s="207" t="s">
        <v>121</v>
      </c>
      <c r="F86" s="207" t="s">
        <v>122</v>
      </c>
      <c r="G86" s="205"/>
      <c r="H86" s="205"/>
      <c r="I86" s="208"/>
      <c r="J86" s="209">
        <f>BK86</f>
        <v>0</v>
      </c>
      <c r="K86" s="205"/>
      <c r="L86" s="210"/>
      <c r="M86" s="211"/>
      <c r="N86" s="212"/>
      <c r="O86" s="212"/>
      <c r="P86" s="213">
        <f>P87+P115+P124+P159+P163+P172</f>
        <v>0</v>
      </c>
      <c r="Q86" s="212"/>
      <c r="R86" s="213">
        <f>R87+R115+R124+R159+R163+R172</f>
        <v>112.3983839</v>
      </c>
      <c r="S86" s="212"/>
      <c r="T86" s="214">
        <f>T87+T115+T124+T159+T163+T172</f>
        <v>0</v>
      </c>
      <c r="AR86" s="215" t="s">
        <v>10</v>
      </c>
      <c r="AT86" s="216" t="s">
        <v>69</v>
      </c>
      <c r="AU86" s="216" t="s">
        <v>70</v>
      </c>
      <c r="AY86" s="215" t="s">
        <v>123</v>
      </c>
      <c r="BK86" s="217">
        <f>BK87+BK115+BK124+BK159+BK163+BK172</f>
        <v>0</v>
      </c>
    </row>
    <row r="87" spans="2:63" s="10" customFormat="1" ht="19.9" customHeight="1">
      <c r="B87" s="204"/>
      <c r="C87" s="205"/>
      <c r="D87" s="206" t="s">
        <v>69</v>
      </c>
      <c r="E87" s="218" t="s">
        <v>10</v>
      </c>
      <c r="F87" s="218" t="s">
        <v>124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SUM(P88:P114)</f>
        <v>0</v>
      </c>
      <c r="Q87" s="212"/>
      <c r="R87" s="213">
        <f>SUM(R88:R114)</f>
        <v>104.2316</v>
      </c>
      <c r="S87" s="212"/>
      <c r="T87" s="214">
        <f>SUM(T88:T114)</f>
        <v>0</v>
      </c>
      <c r="AR87" s="215" t="s">
        <v>10</v>
      </c>
      <c r="AT87" s="216" t="s">
        <v>69</v>
      </c>
      <c r="AU87" s="216" t="s">
        <v>10</v>
      </c>
      <c r="AY87" s="215" t="s">
        <v>123</v>
      </c>
      <c r="BK87" s="217">
        <f>SUM(BK88:BK114)</f>
        <v>0</v>
      </c>
    </row>
    <row r="88" spans="2:65" s="1" customFormat="1" ht="25.5" customHeight="1">
      <c r="B88" s="45"/>
      <c r="C88" s="220" t="s">
        <v>10</v>
      </c>
      <c r="D88" s="220" t="s">
        <v>125</v>
      </c>
      <c r="E88" s="221" t="s">
        <v>257</v>
      </c>
      <c r="F88" s="222" t="s">
        <v>258</v>
      </c>
      <c r="G88" s="223" t="s">
        <v>194</v>
      </c>
      <c r="H88" s="224">
        <v>3</v>
      </c>
      <c r="I88" s="225"/>
      <c r="J88" s="224">
        <f>ROUND(I88*H88,0)</f>
        <v>0</v>
      </c>
      <c r="K88" s="222" t="s">
        <v>153</v>
      </c>
      <c r="L88" s="71"/>
      <c r="M88" s="226" t="s">
        <v>21</v>
      </c>
      <c r="N88" s="227" t="s">
        <v>41</v>
      </c>
      <c r="O88" s="46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AR88" s="23" t="s">
        <v>130</v>
      </c>
      <c r="AT88" s="23" t="s">
        <v>125</v>
      </c>
      <c r="AU88" s="23" t="s">
        <v>79</v>
      </c>
      <c r="AY88" s="23" t="s">
        <v>123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3" t="s">
        <v>10</v>
      </c>
      <c r="BK88" s="230">
        <f>ROUND(I88*H88,0)</f>
        <v>0</v>
      </c>
      <c r="BL88" s="23" t="s">
        <v>130</v>
      </c>
      <c r="BM88" s="23" t="s">
        <v>259</v>
      </c>
    </row>
    <row r="89" spans="2:65" s="1" customFormat="1" ht="16.5" customHeight="1">
      <c r="B89" s="45"/>
      <c r="C89" s="220" t="s">
        <v>79</v>
      </c>
      <c r="D89" s="220" t="s">
        <v>125</v>
      </c>
      <c r="E89" s="221" t="s">
        <v>260</v>
      </c>
      <c r="F89" s="222" t="s">
        <v>261</v>
      </c>
      <c r="G89" s="223" t="s">
        <v>137</v>
      </c>
      <c r="H89" s="224">
        <v>35.6</v>
      </c>
      <c r="I89" s="225"/>
      <c r="J89" s="224">
        <f>ROUND(I89*H89,0)</f>
        <v>0</v>
      </c>
      <c r="K89" s="222" t="s">
        <v>153</v>
      </c>
      <c r="L89" s="71"/>
      <c r="M89" s="226" t="s">
        <v>21</v>
      </c>
      <c r="N89" s="227" t="s">
        <v>41</v>
      </c>
      <c r="O89" s="46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3" t="s">
        <v>130</v>
      </c>
      <c r="AT89" s="23" t="s">
        <v>125</v>
      </c>
      <c r="AU89" s="23" t="s">
        <v>79</v>
      </c>
      <c r="AY89" s="23" t="s">
        <v>123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3" t="s">
        <v>10</v>
      </c>
      <c r="BK89" s="230">
        <f>ROUND(I89*H89,0)</f>
        <v>0</v>
      </c>
      <c r="BL89" s="23" t="s">
        <v>130</v>
      </c>
      <c r="BM89" s="23" t="s">
        <v>262</v>
      </c>
    </row>
    <row r="90" spans="2:51" s="11" customFormat="1" ht="13.5">
      <c r="B90" s="231"/>
      <c r="C90" s="232"/>
      <c r="D90" s="233" t="s">
        <v>132</v>
      </c>
      <c r="E90" s="234" t="s">
        <v>21</v>
      </c>
      <c r="F90" s="235" t="s">
        <v>263</v>
      </c>
      <c r="G90" s="232"/>
      <c r="H90" s="236">
        <v>35.6</v>
      </c>
      <c r="I90" s="237"/>
      <c r="J90" s="232"/>
      <c r="K90" s="232"/>
      <c r="L90" s="238"/>
      <c r="M90" s="239"/>
      <c r="N90" s="240"/>
      <c r="O90" s="240"/>
      <c r="P90" s="240"/>
      <c r="Q90" s="240"/>
      <c r="R90" s="240"/>
      <c r="S90" s="240"/>
      <c r="T90" s="241"/>
      <c r="AT90" s="242" t="s">
        <v>132</v>
      </c>
      <c r="AU90" s="242" t="s">
        <v>79</v>
      </c>
      <c r="AV90" s="11" t="s">
        <v>79</v>
      </c>
      <c r="AW90" s="11" t="s">
        <v>34</v>
      </c>
      <c r="AX90" s="11" t="s">
        <v>10</v>
      </c>
      <c r="AY90" s="242" t="s">
        <v>123</v>
      </c>
    </row>
    <row r="91" spans="2:65" s="1" customFormat="1" ht="25.5" customHeight="1">
      <c r="B91" s="45"/>
      <c r="C91" s="220" t="s">
        <v>141</v>
      </c>
      <c r="D91" s="220" t="s">
        <v>125</v>
      </c>
      <c r="E91" s="221" t="s">
        <v>264</v>
      </c>
      <c r="F91" s="222" t="s">
        <v>265</v>
      </c>
      <c r="G91" s="223" t="s">
        <v>137</v>
      </c>
      <c r="H91" s="224">
        <v>10</v>
      </c>
      <c r="I91" s="225"/>
      <c r="J91" s="224">
        <f>ROUND(I91*H91,0)</f>
        <v>0</v>
      </c>
      <c r="K91" s="222" t="s">
        <v>129</v>
      </c>
      <c r="L91" s="71"/>
      <c r="M91" s="226" t="s">
        <v>21</v>
      </c>
      <c r="N91" s="227" t="s">
        <v>41</v>
      </c>
      <c r="O91" s="46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" t="s">
        <v>130</v>
      </c>
      <c r="AT91" s="23" t="s">
        <v>125</v>
      </c>
      <c r="AU91" s="23" t="s">
        <v>79</v>
      </c>
      <c r="AY91" s="23" t="s">
        <v>123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3" t="s">
        <v>10</v>
      </c>
      <c r="BK91" s="230">
        <f>ROUND(I91*H91,0)</f>
        <v>0</v>
      </c>
      <c r="BL91" s="23" t="s">
        <v>130</v>
      </c>
      <c r="BM91" s="23" t="s">
        <v>266</v>
      </c>
    </row>
    <row r="92" spans="2:51" s="12" customFormat="1" ht="13.5">
      <c r="B92" s="252"/>
      <c r="C92" s="253"/>
      <c r="D92" s="233" t="s">
        <v>132</v>
      </c>
      <c r="E92" s="254" t="s">
        <v>21</v>
      </c>
      <c r="F92" s="255" t="s">
        <v>267</v>
      </c>
      <c r="G92" s="253"/>
      <c r="H92" s="254" t="s">
        <v>21</v>
      </c>
      <c r="I92" s="256"/>
      <c r="J92" s="253"/>
      <c r="K92" s="253"/>
      <c r="L92" s="257"/>
      <c r="M92" s="258"/>
      <c r="N92" s="259"/>
      <c r="O92" s="259"/>
      <c r="P92" s="259"/>
      <c r="Q92" s="259"/>
      <c r="R92" s="259"/>
      <c r="S92" s="259"/>
      <c r="T92" s="260"/>
      <c r="AT92" s="261" t="s">
        <v>132</v>
      </c>
      <c r="AU92" s="261" t="s">
        <v>79</v>
      </c>
      <c r="AV92" s="12" t="s">
        <v>10</v>
      </c>
      <c r="AW92" s="12" t="s">
        <v>34</v>
      </c>
      <c r="AX92" s="12" t="s">
        <v>70</v>
      </c>
      <c r="AY92" s="261" t="s">
        <v>123</v>
      </c>
    </row>
    <row r="93" spans="2:51" s="11" customFormat="1" ht="13.5">
      <c r="B93" s="231"/>
      <c r="C93" s="232"/>
      <c r="D93" s="233" t="s">
        <v>132</v>
      </c>
      <c r="E93" s="234" t="s">
        <v>21</v>
      </c>
      <c r="F93" s="235" t="s">
        <v>268</v>
      </c>
      <c r="G93" s="232"/>
      <c r="H93" s="236">
        <v>10</v>
      </c>
      <c r="I93" s="237"/>
      <c r="J93" s="232"/>
      <c r="K93" s="232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132</v>
      </c>
      <c r="AU93" s="242" t="s">
        <v>79</v>
      </c>
      <c r="AV93" s="11" t="s">
        <v>79</v>
      </c>
      <c r="AW93" s="11" t="s">
        <v>34</v>
      </c>
      <c r="AX93" s="11" t="s">
        <v>10</v>
      </c>
      <c r="AY93" s="242" t="s">
        <v>123</v>
      </c>
    </row>
    <row r="94" spans="2:65" s="1" customFormat="1" ht="16.5" customHeight="1">
      <c r="B94" s="45"/>
      <c r="C94" s="220" t="s">
        <v>130</v>
      </c>
      <c r="D94" s="220" t="s">
        <v>125</v>
      </c>
      <c r="E94" s="221" t="s">
        <v>269</v>
      </c>
      <c r="F94" s="222" t="s">
        <v>270</v>
      </c>
      <c r="G94" s="223" t="s">
        <v>137</v>
      </c>
      <c r="H94" s="224">
        <v>124.6</v>
      </c>
      <c r="I94" s="225"/>
      <c r="J94" s="224">
        <f>ROUND(I94*H94,0)</f>
        <v>0</v>
      </c>
      <c r="K94" s="222" t="s">
        <v>129</v>
      </c>
      <c r="L94" s="71"/>
      <c r="M94" s="226" t="s">
        <v>21</v>
      </c>
      <c r="N94" s="227" t="s">
        <v>41</v>
      </c>
      <c r="O94" s="46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3" t="s">
        <v>130</v>
      </c>
      <c r="AT94" s="23" t="s">
        <v>125</v>
      </c>
      <c r="AU94" s="23" t="s">
        <v>79</v>
      </c>
      <c r="AY94" s="23" t="s">
        <v>123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3" t="s">
        <v>10</v>
      </c>
      <c r="BK94" s="230">
        <f>ROUND(I94*H94,0)</f>
        <v>0</v>
      </c>
      <c r="BL94" s="23" t="s">
        <v>130</v>
      </c>
      <c r="BM94" s="23" t="s">
        <v>271</v>
      </c>
    </row>
    <row r="95" spans="2:51" s="12" customFormat="1" ht="13.5">
      <c r="B95" s="252"/>
      <c r="C95" s="253"/>
      <c r="D95" s="233" t="s">
        <v>132</v>
      </c>
      <c r="E95" s="254" t="s">
        <v>21</v>
      </c>
      <c r="F95" s="255" t="s">
        <v>272</v>
      </c>
      <c r="G95" s="253"/>
      <c r="H95" s="254" t="s">
        <v>21</v>
      </c>
      <c r="I95" s="256"/>
      <c r="J95" s="253"/>
      <c r="K95" s="253"/>
      <c r="L95" s="257"/>
      <c r="M95" s="258"/>
      <c r="N95" s="259"/>
      <c r="O95" s="259"/>
      <c r="P95" s="259"/>
      <c r="Q95" s="259"/>
      <c r="R95" s="259"/>
      <c r="S95" s="259"/>
      <c r="T95" s="260"/>
      <c r="AT95" s="261" t="s">
        <v>132</v>
      </c>
      <c r="AU95" s="261" t="s">
        <v>79</v>
      </c>
      <c r="AV95" s="12" t="s">
        <v>10</v>
      </c>
      <c r="AW95" s="12" t="s">
        <v>34</v>
      </c>
      <c r="AX95" s="12" t="s">
        <v>70</v>
      </c>
      <c r="AY95" s="261" t="s">
        <v>123</v>
      </c>
    </row>
    <row r="96" spans="2:51" s="11" customFormat="1" ht="13.5">
      <c r="B96" s="231"/>
      <c r="C96" s="232"/>
      <c r="D96" s="233" t="s">
        <v>132</v>
      </c>
      <c r="E96" s="234" t="s">
        <v>21</v>
      </c>
      <c r="F96" s="235" t="s">
        <v>273</v>
      </c>
      <c r="G96" s="232"/>
      <c r="H96" s="236">
        <v>124.6</v>
      </c>
      <c r="I96" s="237"/>
      <c r="J96" s="232"/>
      <c r="K96" s="232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132</v>
      </c>
      <c r="AU96" s="242" t="s">
        <v>79</v>
      </c>
      <c r="AV96" s="11" t="s">
        <v>79</v>
      </c>
      <c r="AW96" s="11" t="s">
        <v>34</v>
      </c>
      <c r="AX96" s="11" t="s">
        <v>10</v>
      </c>
      <c r="AY96" s="242" t="s">
        <v>123</v>
      </c>
    </row>
    <row r="97" spans="2:65" s="1" customFormat="1" ht="16.5" customHeight="1">
      <c r="B97" s="45"/>
      <c r="C97" s="220" t="s">
        <v>150</v>
      </c>
      <c r="D97" s="220" t="s">
        <v>125</v>
      </c>
      <c r="E97" s="221" t="s">
        <v>274</v>
      </c>
      <c r="F97" s="222" t="s">
        <v>275</v>
      </c>
      <c r="G97" s="223" t="s">
        <v>137</v>
      </c>
      <c r="H97" s="224">
        <v>53.4</v>
      </c>
      <c r="I97" s="225"/>
      <c r="J97" s="224">
        <f>ROUND(I97*H97,0)</f>
        <v>0</v>
      </c>
      <c r="K97" s="222" t="s">
        <v>153</v>
      </c>
      <c r="L97" s="71"/>
      <c r="M97" s="226" t="s">
        <v>21</v>
      </c>
      <c r="N97" s="227" t="s">
        <v>41</v>
      </c>
      <c r="O97" s="46"/>
      <c r="P97" s="228">
        <f>O97*H97</f>
        <v>0</v>
      </c>
      <c r="Q97" s="228">
        <v>0.0035</v>
      </c>
      <c r="R97" s="228">
        <f>Q97*H97</f>
        <v>0.1869</v>
      </c>
      <c r="S97" s="228">
        <v>0</v>
      </c>
      <c r="T97" s="229">
        <f>S97*H97</f>
        <v>0</v>
      </c>
      <c r="AR97" s="23" t="s">
        <v>130</v>
      </c>
      <c r="AT97" s="23" t="s">
        <v>125</v>
      </c>
      <c r="AU97" s="23" t="s">
        <v>79</v>
      </c>
      <c r="AY97" s="23" t="s">
        <v>123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23" t="s">
        <v>10</v>
      </c>
      <c r="BK97" s="230">
        <f>ROUND(I97*H97,0)</f>
        <v>0</v>
      </c>
      <c r="BL97" s="23" t="s">
        <v>130</v>
      </c>
      <c r="BM97" s="23" t="s">
        <v>276</v>
      </c>
    </row>
    <row r="98" spans="2:51" s="12" customFormat="1" ht="13.5">
      <c r="B98" s="252"/>
      <c r="C98" s="253"/>
      <c r="D98" s="233" t="s">
        <v>132</v>
      </c>
      <c r="E98" s="254" t="s">
        <v>21</v>
      </c>
      <c r="F98" s="255" t="s">
        <v>277</v>
      </c>
      <c r="G98" s="253"/>
      <c r="H98" s="254" t="s">
        <v>21</v>
      </c>
      <c r="I98" s="256"/>
      <c r="J98" s="253"/>
      <c r="K98" s="253"/>
      <c r="L98" s="257"/>
      <c r="M98" s="258"/>
      <c r="N98" s="259"/>
      <c r="O98" s="259"/>
      <c r="P98" s="259"/>
      <c r="Q98" s="259"/>
      <c r="R98" s="259"/>
      <c r="S98" s="259"/>
      <c r="T98" s="260"/>
      <c r="AT98" s="261" t="s">
        <v>132</v>
      </c>
      <c r="AU98" s="261" t="s">
        <v>79</v>
      </c>
      <c r="AV98" s="12" t="s">
        <v>10</v>
      </c>
      <c r="AW98" s="12" t="s">
        <v>34</v>
      </c>
      <c r="AX98" s="12" t="s">
        <v>70</v>
      </c>
      <c r="AY98" s="261" t="s">
        <v>123</v>
      </c>
    </row>
    <row r="99" spans="2:51" s="11" customFormat="1" ht="13.5">
      <c r="B99" s="231"/>
      <c r="C99" s="232"/>
      <c r="D99" s="233" t="s">
        <v>132</v>
      </c>
      <c r="E99" s="234" t="s">
        <v>21</v>
      </c>
      <c r="F99" s="235" t="s">
        <v>278</v>
      </c>
      <c r="G99" s="232"/>
      <c r="H99" s="236">
        <v>53.4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132</v>
      </c>
      <c r="AU99" s="242" t="s">
        <v>79</v>
      </c>
      <c r="AV99" s="11" t="s">
        <v>79</v>
      </c>
      <c r="AW99" s="11" t="s">
        <v>34</v>
      </c>
      <c r="AX99" s="11" t="s">
        <v>10</v>
      </c>
      <c r="AY99" s="242" t="s">
        <v>123</v>
      </c>
    </row>
    <row r="100" spans="2:65" s="1" customFormat="1" ht="16.5" customHeight="1">
      <c r="B100" s="45"/>
      <c r="C100" s="220" t="s">
        <v>157</v>
      </c>
      <c r="D100" s="220" t="s">
        <v>125</v>
      </c>
      <c r="E100" s="221" t="s">
        <v>279</v>
      </c>
      <c r="F100" s="222" t="s">
        <v>280</v>
      </c>
      <c r="G100" s="223" t="s">
        <v>137</v>
      </c>
      <c r="H100" s="224">
        <v>188</v>
      </c>
      <c r="I100" s="225"/>
      <c r="J100" s="224">
        <f>ROUND(I100*H100,0)</f>
        <v>0</v>
      </c>
      <c r="K100" s="222" t="s">
        <v>129</v>
      </c>
      <c r="L100" s="71"/>
      <c r="M100" s="226" t="s">
        <v>21</v>
      </c>
      <c r="N100" s="227" t="s">
        <v>41</v>
      </c>
      <c r="O100" s="46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3" t="s">
        <v>130</v>
      </c>
      <c r="AT100" s="23" t="s">
        <v>125</v>
      </c>
      <c r="AU100" s="23" t="s">
        <v>79</v>
      </c>
      <c r="AY100" s="23" t="s">
        <v>123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3" t="s">
        <v>10</v>
      </c>
      <c r="BK100" s="230">
        <f>ROUND(I100*H100,0)</f>
        <v>0</v>
      </c>
      <c r="BL100" s="23" t="s">
        <v>130</v>
      </c>
      <c r="BM100" s="23" t="s">
        <v>281</v>
      </c>
    </row>
    <row r="101" spans="2:51" s="11" customFormat="1" ht="13.5">
      <c r="B101" s="231"/>
      <c r="C101" s="232"/>
      <c r="D101" s="233" t="s">
        <v>132</v>
      </c>
      <c r="E101" s="234" t="s">
        <v>21</v>
      </c>
      <c r="F101" s="235" t="s">
        <v>282</v>
      </c>
      <c r="G101" s="232"/>
      <c r="H101" s="236">
        <v>188</v>
      </c>
      <c r="I101" s="237"/>
      <c r="J101" s="232"/>
      <c r="K101" s="232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132</v>
      </c>
      <c r="AU101" s="242" t="s">
        <v>79</v>
      </c>
      <c r="AV101" s="11" t="s">
        <v>79</v>
      </c>
      <c r="AW101" s="11" t="s">
        <v>34</v>
      </c>
      <c r="AX101" s="11" t="s">
        <v>10</v>
      </c>
      <c r="AY101" s="242" t="s">
        <v>123</v>
      </c>
    </row>
    <row r="102" spans="2:65" s="1" customFormat="1" ht="16.5" customHeight="1">
      <c r="B102" s="45"/>
      <c r="C102" s="220" t="s">
        <v>161</v>
      </c>
      <c r="D102" s="220" t="s">
        <v>125</v>
      </c>
      <c r="E102" s="221" t="s">
        <v>283</v>
      </c>
      <c r="F102" s="222" t="s">
        <v>284</v>
      </c>
      <c r="G102" s="223" t="s">
        <v>137</v>
      </c>
      <c r="H102" s="224">
        <v>188</v>
      </c>
      <c r="I102" s="225"/>
      <c r="J102" s="224">
        <f>ROUND(I102*H102,0)</f>
        <v>0</v>
      </c>
      <c r="K102" s="222" t="s">
        <v>129</v>
      </c>
      <c r="L102" s="71"/>
      <c r="M102" s="226" t="s">
        <v>21</v>
      </c>
      <c r="N102" s="227" t="s">
        <v>41</v>
      </c>
      <c r="O102" s="46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" t="s">
        <v>130</v>
      </c>
      <c r="AT102" s="23" t="s">
        <v>125</v>
      </c>
      <c r="AU102" s="23" t="s">
        <v>79</v>
      </c>
      <c r="AY102" s="23" t="s">
        <v>123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3" t="s">
        <v>10</v>
      </c>
      <c r="BK102" s="230">
        <f>ROUND(I102*H102,0)</f>
        <v>0</v>
      </c>
      <c r="BL102" s="23" t="s">
        <v>130</v>
      </c>
      <c r="BM102" s="23" t="s">
        <v>285</v>
      </c>
    </row>
    <row r="103" spans="2:65" s="1" customFormat="1" ht="16.5" customHeight="1">
      <c r="B103" s="45"/>
      <c r="C103" s="220" t="s">
        <v>138</v>
      </c>
      <c r="D103" s="220" t="s">
        <v>125</v>
      </c>
      <c r="E103" s="221" t="s">
        <v>286</v>
      </c>
      <c r="F103" s="222" t="s">
        <v>287</v>
      </c>
      <c r="G103" s="223" t="s">
        <v>249</v>
      </c>
      <c r="H103" s="224">
        <v>338.4</v>
      </c>
      <c r="I103" s="225"/>
      <c r="J103" s="224">
        <f>ROUND(I103*H103,0)</f>
        <v>0</v>
      </c>
      <c r="K103" s="222" t="s">
        <v>129</v>
      </c>
      <c r="L103" s="71"/>
      <c r="M103" s="226" t="s">
        <v>21</v>
      </c>
      <c r="N103" s="227" t="s">
        <v>41</v>
      </c>
      <c r="O103" s="46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3" t="s">
        <v>130</v>
      </c>
      <c r="AT103" s="23" t="s">
        <v>125</v>
      </c>
      <c r="AU103" s="23" t="s">
        <v>79</v>
      </c>
      <c r="AY103" s="23" t="s">
        <v>123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3" t="s">
        <v>10</v>
      </c>
      <c r="BK103" s="230">
        <f>ROUND(I103*H103,0)</f>
        <v>0</v>
      </c>
      <c r="BL103" s="23" t="s">
        <v>130</v>
      </c>
      <c r="BM103" s="23" t="s">
        <v>288</v>
      </c>
    </row>
    <row r="104" spans="2:51" s="11" customFormat="1" ht="13.5">
      <c r="B104" s="231"/>
      <c r="C104" s="232"/>
      <c r="D104" s="233" t="s">
        <v>132</v>
      </c>
      <c r="E104" s="234" t="s">
        <v>21</v>
      </c>
      <c r="F104" s="235" t="s">
        <v>289</v>
      </c>
      <c r="G104" s="232"/>
      <c r="H104" s="236">
        <v>338.4</v>
      </c>
      <c r="I104" s="237"/>
      <c r="J104" s="232"/>
      <c r="K104" s="232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132</v>
      </c>
      <c r="AU104" s="242" t="s">
        <v>79</v>
      </c>
      <c r="AV104" s="11" t="s">
        <v>79</v>
      </c>
      <c r="AW104" s="11" t="s">
        <v>34</v>
      </c>
      <c r="AX104" s="11" t="s">
        <v>10</v>
      </c>
      <c r="AY104" s="242" t="s">
        <v>123</v>
      </c>
    </row>
    <row r="105" spans="2:65" s="1" customFormat="1" ht="25.5" customHeight="1">
      <c r="B105" s="45"/>
      <c r="C105" s="220" t="s">
        <v>169</v>
      </c>
      <c r="D105" s="220" t="s">
        <v>125</v>
      </c>
      <c r="E105" s="221" t="s">
        <v>290</v>
      </c>
      <c r="F105" s="222" t="s">
        <v>291</v>
      </c>
      <c r="G105" s="223" t="s">
        <v>137</v>
      </c>
      <c r="H105" s="224">
        <v>54.76</v>
      </c>
      <c r="I105" s="225"/>
      <c r="J105" s="224">
        <f>ROUND(I105*H105,0)</f>
        <v>0</v>
      </c>
      <c r="K105" s="222" t="s">
        <v>129</v>
      </c>
      <c r="L105" s="71"/>
      <c r="M105" s="226" t="s">
        <v>21</v>
      </c>
      <c r="N105" s="227" t="s">
        <v>41</v>
      </c>
      <c r="O105" s="46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3" t="s">
        <v>130</v>
      </c>
      <c r="AT105" s="23" t="s">
        <v>125</v>
      </c>
      <c r="AU105" s="23" t="s">
        <v>79</v>
      </c>
      <c r="AY105" s="23" t="s">
        <v>123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3" t="s">
        <v>10</v>
      </c>
      <c r="BK105" s="230">
        <f>ROUND(I105*H105,0)</f>
        <v>0</v>
      </c>
      <c r="BL105" s="23" t="s">
        <v>130</v>
      </c>
      <c r="BM105" s="23" t="s">
        <v>292</v>
      </c>
    </row>
    <row r="106" spans="2:51" s="12" customFormat="1" ht="13.5">
      <c r="B106" s="252"/>
      <c r="C106" s="253"/>
      <c r="D106" s="233" t="s">
        <v>132</v>
      </c>
      <c r="E106" s="254" t="s">
        <v>21</v>
      </c>
      <c r="F106" s="255" t="s">
        <v>293</v>
      </c>
      <c r="G106" s="253"/>
      <c r="H106" s="254" t="s">
        <v>21</v>
      </c>
      <c r="I106" s="256"/>
      <c r="J106" s="253"/>
      <c r="K106" s="253"/>
      <c r="L106" s="257"/>
      <c r="M106" s="258"/>
      <c r="N106" s="259"/>
      <c r="O106" s="259"/>
      <c r="P106" s="259"/>
      <c r="Q106" s="259"/>
      <c r="R106" s="259"/>
      <c r="S106" s="259"/>
      <c r="T106" s="260"/>
      <c r="AT106" s="261" t="s">
        <v>132</v>
      </c>
      <c r="AU106" s="261" t="s">
        <v>79</v>
      </c>
      <c r="AV106" s="12" t="s">
        <v>10</v>
      </c>
      <c r="AW106" s="12" t="s">
        <v>34</v>
      </c>
      <c r="AX106" s="12" t="s">
        <v>70</v>
      </c>
      <c r="AY106" s="261" t="s">
        <v>123</v>
      </c>
    </row>
    <row r="107" spans="2:51" s="11" customFormat="1" ht="13.5">
      <c r="B107" s="231"/>
      <c r="C107" s="232"/>
      <c r="D107" s="233" t="s">
        <v>132</v>
      </c>
      <c r="E107" s="234" t="s">
        <v>21</v>
      </c>
      <c r="F107" s="235" t="s">
        <v>294</v>
      </c>
      <c r="G107" s="232"/>
      <c r="H107" s="236">
        <v>54.76</v>
      </c>
      <c r="I107" s="237"/>
      <c r="J107" s="232"/>
      <c r="K107" s="232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132</v>
      </c>
      <c r="AU107" s="242" t="s">
        <v>79</v>
      </c>
      <c r="AV107" s="11" t="s">
        <v>79</v>
      </c>
      <c r="AW107" s="11" t="s">
        <v>34</v>
      </c>
      <c r="AX107" s="11" t="s">
        <v>10</v>
      </c>
      <c r="AY107" s="242" t="s">
        <v>123</v>
      </c>
    </row>
    <row r="108" spans="2:65" s="1" customFormat="1" ht="16.5" customHeight="1">
      <c r="B108" s="45"/>
      <c r="C108" s="243" t="s">
        <v>173</v>
      </c>
      <c r="D108" s="243" t="s">
        <v>134</v>
      </c>
      <c r="E108" s="244" t="s">
        <v>295</v>
      </c>
      <c r="F108" s="245" t="s">
        <v>296</v>
      </c>
      <c r="G108" s="246" t="s">
        <v>249</v>
      </c>
      <c r="H108" s="247">
        <v>104.04</v>
      </c>
      <c r="I108" s="248"/>
      <c r="J108" s="247">
        <f>ROUND(I108*H108,0)</f>
        <v>0</v>
      </c>
      <c r="K108" s="245" t="s">
        <v>129</v>
      </c>
      <c r="L108" s="249"/>
      <c r="M108" s="250" t="s">
        <v>21</v>
      </c>
      <c r="N108" s="251" t="s">
        <v>41</v>
      </c>
      <c r="O108" s="46"/>
      <c r="P108" s="228">
        <f>O108*H108</f>
        <v>0</v>
      </c>
      <c r="Q108" s="228">
        <v>1</v>
      </c>
      <c r="R108" s="228">
        <f>Q108*H108</f>
        <v>104.04</v>
      </c>
      <c r="S108" s="228">
        <v>0</v>
      </c>
      <c r="T108" s="229">
        <f>S108*H108</f>
        <v>0</v>
      </c>
      <c r="AR108" s="23" t="s">
        <v>138</v>
      </c>
      <c r="AT108" s="23" t="s">
        <v>134</v>
      </c>
      <c r="AU108" s="23" t="s">
        <v>79</v>
      </c>
      <c r="AY108" s="23" t="s">
        <v>123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3" t="s">
        <v>10</v>
      </c>
      <c r="BK108" s="230">
        <f>ROUND(I108*H108,0)</f>
        <v>0</v>
      </c>
      <c r="BL108" s="23" t="s">
        <v>130</v>
      </c>
      <c r="BM108" s="23" t="s">
        <v>297</v>
      </c>
    </row>
    <row r="109" spans="2:51" s="11" customFormat="1" ht="13.5">
      <c r="B109" s="231"/>
      <c r="C109" s="232"/>
      <c r="D109" s="233" t="s">
        <v>132</v>
      </c>
      <c r="E109" s="234" t="s">
        <v>21</v>
      </c>
      <c r="F109" s="235" t="s">
        <v>298</v>
      </c>
      <c r="G109" s="232"/>
      <c r="H109" s="236">
        <v>104.04</v>
      </c>
      <c r="I109" s="237"/>
      <c r="J109" s="232"/>
      <c r="K109" s="232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132</v>
      </c>
      <c r="AU109" s="242" t="s">
        <v>79</v>
      </c>
      <c r="AV109" s="11" t="s">
        <v>79</v>
      </c>
      <c r="AW109" s="11" t="s">
        <v>34</v>
      </c>
      <c r="AX109" s="11" t="s">
        <v>10</v>
      </c>
      <c r="AY109" s="242" t="s">
        <v>123</v>
      </c>
    </row>
    <row r="110" spans="2:65" s="1" customFormat="1" ht="25.5" customHeight="1">
      <c r="B110" s="45"/>
      <c r="C110" s="220" t="s">
        <v>177</v>
      </c>
      <c r="D110" s="220" t="s">
        <v>125</v>
      </c>
      <c r="E110" s="221" t="s">
        <v>126</v>
      </c>
      <c r="F110" s="222" t="s">
        <v>127</v>
      </c>
      <c r="G110" s="223" t="s">
        <v>128</v>
      </c>
      <c r="H110" s="224">
        <v>117.48</v>
      </c>
      <c r="I110" s="225"/>
      <c r="J110" s="224">
        <f>ROUND(I110*H110,0)</f>
        <v>0</v>
      </c>
      <c r="K110" s="222" t="s">
        <v>153</v>
      </c>
      <c r="L110" s="71"/>
      <c r="M110" s="226" t="s">
        <v>21</v>
      </c>
      <c r="N110" s="227" t="s">
        <v>41</v>
      </c>
      <c r="O110" s="46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3" t="s">
        <v>130</v>
      </c>
      <c r="AT110" s="23" t="s">
        <v>125</v>
      </c>
      <c r="AU110" s="23" t="s">
        <v>79</v>
      </c>
      <c r="AY110" s="23" t="s">
        <v>123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3" t="s">
        <v>10</v>
      </c>
      <c r="BK110" s="230">
        <f>ROUND(I110*H110,0)</f>
        <v>0</v>
      </c>
      <c r="BL110" s="23" t="s">
        <v>130</v>
      </c>
      <c r="BM110" s="23" t="s">
        <v>299</v>
      </c>
    </row>
    <row r="111" spans="2:51" s="11" customFormat="1" ht="13.5">
      <c r="B111" s="231"/>
      <c r="C111" s="232"/>
      <c r="D111" s="233" t="s">
        <v>132</v>
      </c>
      <c r="E111" s="234" t="s">
        <v>21</v>
      </c>
      <c r="F111" s="235" t="s">
        <v>300</v>
      </c>
      <c r="G111" s="232"/>
      <c r="H111" s="236">
        <v>117.48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132</v>
      </c>
      <c r="AU111" s="242" t="s">
        <v>79</v>
      </c>
      <c r="AV111" s="11" t="s">
        <v>79</v>
      </c>
      <c r="AW111" s="11" t="s">
        <v>34</v>
      </c>
      <c r="AX111" s="11" t="s">
        <v>10</v>
      </c>
      <c r="AY111" s="242" t="s">
        <v>123</v>
      </c>
    </row>
    <row r="112" spans="2:65" s="1" customFormat="1" ht="16.5" customHeight="1">
      <c r="B112" s="45"/>
      <c r="C112" s="220" t="s">
        <v>181</v>
      </c>
      <c r="D112" s="220" t="s">
        <v>125</v>
      </c>
      <c r="E112" s="221" t="s">
        <v>301</v>
      </c>
      <c r="F112" s="222" t="s">
        <v>302</v>
      </c>
      <c r="G112" s="223" t="s">
        <v>128</v>
      </c>
      <c r="H112" s="224">
        <v>117.48</v>
      </c>
      <c r="I112" s="225"/>
      <c r="J112" s="224">
        <f>ROUND(I112*H112,0)</f>
        <v>0</v>
      </c>
      <c r="K112" s="222" t="s">
        <v>153</v>
      </c>
      <c r="L112" s="71"/>
      <c r="M112" s="226" t="s">
        <v>21</v>
      </c>
      <c r="N112" s="227" t="s">
        <v>41</v>
      </c>
      <c r="O112" s="46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23" t="s">
        <v>130</v>
      </c>
      <c r="AT112" s="23" t="s">
        <v>125</v>
      </c>
      <c r="AU112" s="23" t="s">
        <v>79</v>
      </c>
      <c r="AY112" s="23" t="s">
        <v>123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3" t="s">
        <v>10</v>
      </c>
      <c r="BK112" s="230">
        <f>ROUND(I112*H112,0)</f>
        <v>0</v>
      </c>
      <c r="BL112" s="23" t="s">
        <v>130</v>
      </c>
      <c r="BM112" s="23" t="s">
        <v>303</v>
      </c>
    </row>
    <row r="113" spans="2:65" s="1" customFormat="1" ht="16.5" customHeight="1">
      <c r="B113" s="45"/>
      <c r="C113" s="243" t="s">
        <v>185</v>
      </c>
      <c r="D113" s="243" t="s">
        <v>134</v>
      </c>
      <c r="E113" s="244" t="s">
        <v>304</v>
      </c>
      <c r="F113" s="245" t="s">
        <v>305</v>
      </c>
      <c r="G113" s="246" t="s">
        <v>147</v>
      </c>
      <c r="H113" s="247">
        <v>4.7</v>
      </c>
      <c r="I113" s="248"/>
      <c r="J113" s="247">
        <f>ROUND(I113*H113,0)</f>
        <v>0</v>
      </c>
      <c r="K113" s="245" t="s">
        <v>153</v>
      </c>
      <c r="L113" s="249"/>
      <c r="M113" s="250" t="s">
        <v>21</v>
      </c>
      <c r="N113" s="251" t="s">
        <v>41</v>
      </c>
      <c r="O113" s="46"/>
      <c r="P113" s="228">
        <f>O113*H113</f>
        <v>0</v>
      </c>
      <c r="Q113" s="228">
        <v>0.001</v>
      </c>
      <c r="R113" s="228">
        <f>Q113*H113</f>
        <v>0.0047</v>
      </c>
      <c r="S113" s="228">
        <v>0</v>
      </c>
      <c r="T113" s="229">
        <f>S113*H113</f>
        <v>0</v>
      </c>
      <c r="AR113" s="23" t="s">
        <v>138</v>
      </c>
      <c r="AT113" s="23" t="s">
        <v>134</v>
      </c>
      <c r="AU113" s="23" t="s">
        <v>79</v>
      </c>
      <c r="AY113" s="23" t="s">
        <v>123</v>
      </c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3" t="s">
        <v>10</v>
      </c>
      <c r="BK113" s="230">
        <f>ROUND(I113*H113,0)</f>
        <v>0</v>
      </c>
      <c r="BL113" s="23" t="s">
        <v>130</v>
      </c>
      <c r="BM113" s="23" t="s">
        <v>306</v>
      </c>
    </row>
    <row r="114" spans="2:51" s="11" customFormat="1" ht="13.5">
      <c r="B114" s="231"/>
      <c r="C114" s="232"/>
      <c r="D114" s="233" t="s">
        <v>132</v>
      </c>
      <c r="E114" s="234" t="s">
        <v>21</v>
      </c>
      <c r="F114" s="235" t="s">
        <v>307</v>
      </c>
      <c r="G114" s="232"/>
      <c r="H114" s="236">
        <v>4.7</v>
      </c>
      <c r="I114" s="237"/>
      <c r="J114" s="232"/>
      <c r="K114" s="232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132</v>
      </c>
      <c r="AU114" s="242" t="s">
        <v>79</v>
      </c>
      <c r="AV114" s="11" t="s">
        <v>79</v>
      </c>
      <c r="AW114" s="11" t="s">
        <v>34</v>
      </c>
      <c r="AX114" s="11" t="s">
        <v>10</v>
      </c>
      <c r="AY114" s="242" t="s">
        <v>123</v>
      </c>
    </row>
    <row r="115" spans="2:63" s="10" customFormat="1" ht="29.85" customHeight="1">
      <c r="B115" s="204"/>
      <c r="C115" s="205"/>
      <c r="D115" s="206" t="s">
        <v>69</v>
      </c>
      <c r="E115" s="218" t="s">
        <v>79</v>
      </c>
      <c r="F115" s="218" t="s">
        <v>308</v>
      </c>
      <c r="G115" s="205"/>
      <c r="H115" s="205"/>
      <c r="I115" s="208"/>
      <c r="J115" s="219">
        <f>BK115</f>
        <v>0</v>
      </c>
      <c r="K115" s="205"/>
      <c r="L115" s="210"/>
      <c r="M115" s="211"/>
      <c r="N115" s="212"/>
      <c r="O115" s="212"/>
      <c r="P115" s="213">
        <f>SUM(P116:P123)</f>
        <v>0</v>
      </c>
      <c r="Q115" s="212"/>
      <c r="R115" s="213">
        <f>SUM(R116:R123)</f>
        <v>0.038701</v>
      </c>
      <c r="S115" s="212"/>
      <c r="T115" s="214">
        <f>SUM(T116:T123)</f>
        <v>0</v>
      </c>
      <c r="AR115" s="215" t="s">
        <v>10</v>
      </c>
      <c r="AT115" s="216" t="s">
        <v>69</v>
      </c>
      <c r="AU115" s="216" t="s">
        <v>10</v>
      </c>
      <c r="AY115" s="215" t="s">
        <v>123</v>
      </c>
      <c r="BK115" s="217">
        <f>SUM(BK116:BK123)</f>
        <v>0</v>
      </c>
    </row>
    <row r="116" spans="2:65" s="1" customFormat="1" ht="25.5" customHeight="1">
      <c r="B116" s="45"/>
      <c r="C116" s="220" t="s">
        <v>191</v>
      </c>
      <c r="D116" s="220" t="s">
        <v>125</v>
      </c>
      <c r="E116" s="221" t="s">
        <v>309</v>
      </c>
      <c r="F116" s="222" t="s">
        <v>310</v>
      </c>
      <c r="G116" s="223" t="s">
        <v>128</v>
      </c>
      <c r="H116" s="224">
        <v>33.8</v>
      </c>
      <c r="I116" s="225"/>
      <c r="J116" s="224">
        <f>ROUND(I116*H116,0)</f>
        <v>0</v>
      </c>
      <c r="K116" s="222" t="s">
        <v>129</v>
      </c>
      <c r="L116" s="71"/>
      <c r="M116" s="226" t="s">
        <v>21</v>
      </c>
      <c r="N116" s="227" t="s">
        <v>41</v>
      </c>
      <c r="O116" s="46"/>
      <c r="P116" s="228">
        <f>O116*H116</f>
        <v>0</v>
      </c>
      <c r="Q116" s="228">
        <v>0.00031</v>
      </c>
      <c r="R116" s="228">
        <f>Q116*H116</f>
        <v>0.010478</v>
      </c>
      <c r="S116" s="228">
        <v>0</v>
      </c>
      <c r="T116" s="229">
        <f>S116*H116</f>
        <v>0</v>
      </c>
      <c r="AR116" s="23" t="s">
        <v>130</v>
      </c>
      <c r="AT116" s="23" t="s">
        <v>125</v>
      </c>
      <c r="AU116" s="23" t="s">
        <v>79</v>
      </c>
      <c r="AY116" s="23" t="s">
        <v>123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3" t="s">
        <v>10</v>
      </c>
      <c r="BK116" s="230">
        <f>ROUND(I116*H116,0)</f>
        <v>0</v>
      </c>
      <c r="BL116" s="23" t="s">
        <v>130</v>
      </c>
      <c r="BM116" s="23" t="s">
        <v>311</v>
      </c>
    </row>
    <row r="117" spans="2:51" s="11" customFormat="1" ht="13.5">
      <c r="B117" s="231"/>
      <c r="C117" s="232"/>
      <c r="D117" s="233" t="s">
        <v>132</v>
      </c>
      <c r="E117" s="234" t="s">
        <v>21</v>
      </c>
      <c r="F117" s="235" t="s">
        <v>312</v>
      </c>
      <c r="G117" s="232"/>
      <c r="H117" s="236">
        <v>33.8</v>
      </c>
      <c r="I117" s="237"/>
      <c r="J117" s="232"/>
      <c r="K117" s="232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132</v>
      </c>
      <c r="AU117" s="242" t="s">
        <v>79</v>
      </c>
      <c r="AV117" s="11" t="s">
        <v>79</v>
      </c>
      <c r="AW117" s="11" t="s">
        <v>34</v>
      </c>
      <c r="AX117" s="11" t="s">
        <v>10</v>
      </c>
      <c r="AY117" s="242" t="s">
        <v>123</v>
      </c>
    </row>
    <row r="118" spans="2:65" s="1" customFormat="1" ht="16.5" customHeight="1">
      <c r="B118" s="45"/>
      <c r="C118" s="243" t="s">
        <v>11</v>
      </c>
      <c r="D118" s="243" t="s">
        <v>134</v>
      </c>
      <c r="E118" s="244" t="s">
        <v>313</v>
      </c>
      <c r="F118" s="245" t="s">
        <v>314</v>
      </c>
      <c r="G118" s="246" t="s">
        <v>128</v>
      </c>
      <c r="H118" s="247">
        <v>42.25</v>
      </c>
      <c r="I118" s="248"/>
      <c r="J118" s="247">
        <f>ROUND(I118*H118,0)</f>
        <v>0</v>
      </c>
      <c r="K118" s="245" t="s">
        <v>129</v>
      </c>
      <c r="L118" s="249"/>
      <c r="M118" s="250" t="s">
        <v>21</v>
      </c>
      <c r="N118" s="251" t="s">
        <v>41</v>
      </c>
      <c r="O118" s="46"/>
      <c r="P118" s="228">
        <f>O118*H118</f>
        <v>0</v>
      </c>
      <c r="Q118" s="228">
        <v>0.0003</v>
      </c>
      <c r="R118" s="228">
        <f>Q118*H118</f>
        <v>0.012674999999999999</v>
      </c>
      <c r="S118" s="228">
        <v>0</v>
      </c>
      <c r="T118" s="229">
        <f>S118*H118</f>
        <v>0</v>
      </c>
      <c r="AR118" s="23" t="s">
        <v>138</v>
      </c>
      <c r="AT118" s="23" t="s">
        <v>134</v>
      </c>
      <c r="AU118" s="23" t="s">
        <v>79</v>
      </c>
      <c r="AY118" s="23" t="s">
        <v>123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3" t="s">
        <v>10</v>
      </c>
      <c r="BK118" s="230">
        <f>ROUND(I118*H118,0)</f>
        <v>0</v>
      </c>
      <c r="BL118" s="23" t="s">
        <v>130</v>
      </c>
      <c r="BM118" s="23" t="s">
        <v>315</v>
      </c>
    </row>
    <row r="119" spans="2:51" s="11" customFormat="1" ht="13.5">
      <c r="B119" s="231"/>
      <c r="C119" s="232"/>
      <c r="D119" s="233" t="s">
        <v>132</v>
      </c>
      <c r="E119" s="234" t="s">
        <v>21</v>
      </c>
      <c r="F119" s="235" t="s">
        <v>316</v>
      </c>
      <c r="G119" s="232"/>
      <c r="H119" s="236">
        <v>42.25</v>
      </c>
      <c r="I119" s="237"/>
      <c r="J119" s="232"/>
      <c r="K119" s="232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132</v>
      </c>
      <c r="AU119" s="242" t="s">
        <v>79</v>
      </c>
      <c r="AV119" s="11" t="s">
        <v>79</v>
      </c>
      <c r="AW119" s="11" t="s">
        <v>34</v>
      </c>
      <c r="AX119" s="11" t="s">
        <v>10</v>
      </c>
      <c r="AY119" s="242" t="s">
        <v>123</v>
      </c>
    </row>
    <row r="120" spans="2:65" s="1" customFormat="1" ht="16.5" customHeight="1">
      <c r="B120" s="45"/>
      <c r="C120" s="220" t="s">
        <v>199</v>
      </c>
      <c r="D120" s="220" t="s">
        <v>125</v>
      </c>
      <c r="E120" s="221" t="s">
        <v>317</v>
      </c>
      <c r="F120" s="222" t="s">
        <v>318</v>
      </c>
      <c r="G120" s="223" t="s">
        <v>137</v>
      </c>
      <c r="H120" s="224">
        <v>4.23</v>
      </c>
      <c r="I120" s="225"/>
      <c r="J120" s="224">
        <f>ROUND(I120*H120,0)</f>
        <v>0</v>
      </c>
      <c r="K120" s="222" t="s">
        <v>129</v>
      </c>
      <c r="L120" s="71"/>
      <c r="M120" s="226" t="s">
        <v>21</v>
      </c>
      <c r="N120" s="227" t="s">
        <v>41</v>
      </c>
      <c r="O120" s="46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3" t="s">
        <v>130</v>
      </c>
      <c r="AT120" s="23" t="s">
        <v>125</v>
      </c>
      <c r="AU120" s="23" t="s">
        <v>79</v>
      </c>
      <c r="AY120" s="23" t="s">
        <v>123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3" t="s">
        <v>10</v>
      </c>
      <c r="BK120" s="230">
        <f>ROUND(I120*H120,0)</f>
        <v>0</v>
      </c>
      <c r="BL120" s="23" t="s">
        <v>130</v>
      </c>
      <c r="BM120" s="23" t="s">
        <v>319</v>
      </c>
    </row>
    <row r="121" spans="2:51" s="11" customFormat="1" ht="13.5">
      <c r="B121" s="231"/>
      <c r="C121" s="232"/>
      <c r="D121" s="233" t="s">
        <v>132</v>
      </c>
      <c r="E121" s="234" t="s">
        <v>21</v>
      </c>
      <c r="F121" s="235" t="s">
        <v>320</v>
      </c>
      <c r="G121" s="232"/>
      <c r="H121" s="236">
        <v>4.23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132</v>
      </c>
      <c r="AU121" s="242" t="s">
        <v>79</v>
      </c>
      <c r="AV121" s="11" t="s">
        <v>79</v>
      </c>
      <c r="AW121" s="11" t="s">
        <v>34</v>
      </c>
      <c r="AX121" s="11" t="s">
        <v>10</v>
      </c>
      <c r="AY121" s="242" t="s">
        <v>123</v>
      </c>
    </row>
    <row r="122" spans="2:65" s="1" customFormat="1" ht="16.5" customHeight="1">
      <c r="B122" s="45"/>
      <c r="C122" s="220" t="s">
        <v>203</v>
      </c>
      <c r="D122" s="220" t="s">
        <v>125</v>
      </c>
      <c r="E122" s="221" t="s">
        <v>321</v>
      </c>
      <c r="F122" s="222" t="s">
        <v>322</v>
      </c>
      <c r="G122" s="223" t="s">
        <v>210</v>
      </c>
      <c r="H122" s="224">
        <v>16.9</v>
      </c>
      <c r="I122" s="225"/>
      <c r="J122" s="224">
        <f>ROUND(I122*H122,0)</f>
        <v>0</v>
      </c>
      <c r="K122" s="222" t="s">
        <v>129</v>
      </c>
      <c r="L122" s="71"/>
      <c r="M122" s="226" t="s">
        <v>21</v>
      </c>
      <c r="N122" s="227" t="s">
        <v>41</v>
      </c>
      <c r="O122" s="46"/>
      <c r="P122" s="228">
        <f>O122*H122</f>
        <v>0</v>
      </c>
      <c r="Q122" s="228">
        <v>0.00092</v>
      </c>
      <c r="R122" s="228">
        <f>Q122*H122</f>
        <v>0.015548</v>
      </c>
      <c r="S122" s="228">
        <v>0</v>
      </c>
      <c r="T122" s="229">
        <f>S122*H122</f>
        <v>0</v>
      </c>
      <c r="AR122" s="23" t="s">
        <v>130</v>
      </c>
      <c r="AT122" s="23" t="s">
        <v>125</v>
      </c>
      <c r="AU122" s="23" t="s">
        <v>79</v>
      </c>
      <c r="AY122" s="23" t="s">
        <v>123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3" t="s">
        <v>10</v>
      </c>
      <c r="BK122" s="230">
        <f>ROUND(I122*H122,0)</f>
        <v>0</v>
      </c>
      <c r="BL122" s="23" t="s">
        <v>130</v>
      </c>
      <c r="BM122" s="23" t="s">
        <v>323</v>
      </c>
    </row>
    <row r="123" spans="2:51" s="11" customFormat="1" ht="13.5">
      <c r="B123" s="231"/>
      <c r="C123" s="232"/>
      <c r="D123" s="233" t="s">
        <v>132</v>
      </c>
      <c r="E123" s="234" t="s">
        <v>21</v>
      </c>
      <c r="F123" s="235" t="s">
        <v>324</v>
      </c>
      <c r="G123" s="232"/>
      <c r="H123" s="236">
        <v>16.9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132</v>
      </c>
      <c r="AU123" s="242" t="s">
        <v>79</v>
      </c>
      <c r="AV123" s="11" t="s">
        <v>79</v>
      </c>
      <c r="AW123" s="11" t="s">
        <v>34</v>
      </c>
      <c r="AX123" s="11" t="s">
        <v>10</v>
      </c>
      <c r="AY123" s="242" t="s">
        <v>123</v>
      </c>
    </row>
    <row r="124" spans="2:63" s="10" customFormat="1" ht="29.85" customHeight="1">
      <c r="B124" s="204"/>
      <c r="C124" s="205"/>
      <c r="D124" s="206" t="s">
        <v>69</v>
      </c>
      <c r="E124" s="218" t="s">
        <v>141</v>
      </c>
      <c r="F124" s="218" t="s">
        <v>325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SUM(P125:P158)</f>
        <v>0</v>
      </c>
      <c r="Q124" s="212"/>
      <c r="R124" s="213">
        <f>SUM(R125:R158)</f>
        <v>8.070911299999999</v>
      </c>
      <c r="S124" s="212"/>
      <c r="T124" s="214">
        <f>SUM(T125:T158)</f>
        <v>0</v>
      </c>
      <c r="AR124" s="215" t="s">
        <v>10</v>
      </c>
      <c r="AT124" s="216" t="s">
        <v>69</v>
      </c>
      <c r="AU124" s="216" t="s">
        <v>10</v>
      </c>
      <c r="AY124" s="215" t="s">
        <v>123</v>
      </c>
      <c r="BK124" s="217">
        <f>SUM(BK125:BK158)</f>
        <v>0</v>
      </c>
    </row>
    <row r="125" spans="2:65" s="1" customFormat="1" ht="25.5" customHeight="1">
      <c r="B125" s="45"/>
      <c r="C125" s="220" t="s">
        <v>207</v>
      </c>
      <c r="D125" s="220" t="s">
        <v>125</v>
      </c>
      <c r="E125" s="221" t="s">
        <v>326</v>
      </c>
      <c r="F125" s="222" t="s">
        <v>327</v>
      </c>
      <c r="G125" s="223" t="s">
        <v>137</v>
      </c>
      <c r="H125" s="224">
        <v>1.47</v>
      </c>
      <c r="I125" s="225"/>
      <c r="J125" s="224">
        <f>ROUND(I125*H125,0)</f>
        <v>0</v>
      </c>
      <c r="K125" s="222" t="s">
        <v>129</v>
      </c>
      <c r="L125" s="71"/>
      <c r="M125" s="226" t="s">
        <v>21</v>
      </c>
      <c r="N125" s="227" t="s">
        <v>41</v>
      </c>
      <c r="O125" s="46"/>
      <c r="P125" s="228">
        <f>O125*H125</f>
        <v>0</v>
      </c>
      <c r="Q125" s="228">
        <v>2.47057</v>
      </c>
      <c r="R125" s="228">
        <f>Q125*H125</f>
        <v>3.6317378999999996</v>
      </c>
      <c r="S125" s="228">
        <v>0</v>
      </c>
      <c r="T125" s="229">
        <f>S125*H125</f>
        <v>0</v>
      </c>
      <c r="AR125" s="23" t="s">
        <v>130</v>
      </c>
      <c r="AT125" s="23" t="s">
        <v>125</v>
      </c>
      <c r="AU125" s="23" t="s">
        <v>79</v>
      </c>
      <c r="AY125" s="23" t="s">
        <v>123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23" t="s">
        <v>10</v>
      </c>
      <c r="BK125" s="230">
        <f>ROUND(I125*H125,0)</f>
        <v>0</v>
      </c>
      <c r="BL125" s="23" t="s">
        <v>130</v>
      </c>
      <c r="BM125" s="23" t="s">
        <v>328</v>
      </c>
    </row>
    <row r="126" spans="2:51" s="11" customFormat="1" ht="13.5">
      <c r="B126" s="231"/>
      <c r="C126" s="232"/>
      <c r="D126" s="233" t="s">
        <v>132</v>
      </c>
      <c r="E126" s="234" t="s">
        <v>21</v>
      </c>
      <c r="F126" s="235" t="s">
        <v>329</v>
      </c>
      <c r="G126" s="232"/>
      <c r="H126" s="236">
        <v>1.47</v>
      </c>
      <c r="I126" s="237"/>
      <c r="J126" s="232"/>
      <c r="K126" s="232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132</v>
      </c>
      <c r="AU126" s="242" t="s">
        <v>79</v>
      </c>
      <c r="AV126" s="11" t="s">
        <v>79</v>
      </c>
      <c r="AW126" s="11" t="s">
        <v>34</v>
      </c>
      <c r="AX126" s="11" t="s">
        <v>10</v>
      </c>
      <c r="AY126" s="242" t="s">
        <v>123</v>
      </c>
    </row>
    <row r="127" spans="2:65" s="1" customFormat="1" ht="25.5" customHeight="1">
      <c r="B127" s="45"/>
      <c r="C127" s="220" t="s">
        <v>212</v>
      </c>
      <c r="D127" s="220" t="s">
        <v>125</v>
      </c>
      <c r="E127" s="221" t="s">
        <v>330</v>
      </c>
      <c r="F127" s="222" t="s">
        <v>331</v>
      </c>
      <c r="G127" s="223" t="s">
        <v>128</v>
      </c>
      <c r="H127" s="224">
        <v>8.15</v>
      </c>
      <c r="I127" s="225"/>
      <c r="J127" s="224">
        <f>ROUND(I127*H127,0)</f>
        <v>0</v>
      </c>
      <c r="K127" s="222" t="s">
        <v>129</v>
      </c>
      <c r="L127" s="71"/>
      <c r="M127" s="226" t="s">
        <v>21</v>
      </c>
      <c r="N127" s="227" t="s">
        <v>41</v>
      </c>
      <c r="O127" s="46"/>
      <c r="P127" s="228">
        <f>O127*H127</f>
        <v>0</v>
      </c>
      <c r="Q127" s="228">
        <v>0.02519</v>
      </c>
      <c r="R127" s="228">
        <f>Q127*H127</f>
        <v>0.20529850000000002</v>
      </c>
      <c r="S127" s="228">
        <v>0</v>
      </c>
      <c r="T127" s="229">
        <f>S127*H127</f>
        <v>0</v>
      </c>
      <c r="AR127" s="23" t="s">
        <v>130</v>
      </c>
      <c r="AT127" s="23" t="s">
        <v>125</v>
      </c>
      <c r="AU127" s="23" t="s">
        <v>79</v>
      </c>
      <c r="AY127" s="23" t="s">
        <v>123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23" t="s">
        <v>10</v>
      </c>
      <c r="BK127" s="230">
        <f>ROUND(I127*H127,0)</f>
        <v>0</v>
      </c>
      <c r="BL127" s="23" t="s">
        <v>130</v>
      </c>
      <c r="BM127" s="23" t="s">
        <v>332</v>
      </c>
    </row>
    <row r="128" spans="2:51" s="11" customFormat="1" ht="13.5">
      <c r="B128" s="231"/>
      <c r="C128" s="232"/>
      <c r="D128" s="233" t="s">
        <v>132</v>
      </c>
      <c r="E128" s="234" t="s">
        <v>21</v>
      </c>
      <c r="F128" s="235" t="s">
        <v>333</v>
      </c>
      <c r="G128" s="232"/>
      <c r="H128" s="236">
        <v>8.15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132</v>
      </c>
      <c r="AU128" s="242" t="s">
        <v>79</v>
      </c>
      <c r="AV128" s="11" t="s">
        <v>79</v>
      </c>
      <c r="AW128" s="11" t="s">
        <v>34</v>
      </c>
      <c r="AX128" s="11" t="s">
        <v>10</v>
      </c>
      <c r="AY128" s="242" t="s">
        <v>123</v>
      </c>
    </row>
    <row r="129" spans="2:65" s="1" customFormat="1" ht="25.5" customHeight="1">
      <c r="B129" s="45"/>
      <c r="C129" s="220" t="s">
        <v>217</v>
      </c>
      <c r="D129" s="220" t="s">
        <v>125</v>
      </c>
      <c r="E129" s="221" t="s">
        <v>334</v>
      </c>
      <c r="F129" s="222" t="s">
        <v>335</v>
      </c>
      <c r="G129" s="223" t="s">
        <v>128</v>
      </c>
      <c r="H129" s="224">
        <v>8.15</v>
      </c>
      <c r="I129" s="225"/>
      <c r="J129" s="224">
        <f>ROUND(I129*H129,0)</f>
        <v>0</v>
      </c>
      <c r="K129" s="222" t="s">
        <v>129</v>
      </c>
      <c r="L129" s="71"/>
      <c r="M129" s="226" t="s">
        <v>21</v>
      </c>
      <c r="N129" s="227" t="s">
        <v>41</v>
      </c>
      <c r="O129" s="46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AR129" s="23" t="s">
        <v>130</v>
      </c>
      <c r="AT129" s="23" t="s">
        <v>125</v>
      </c>
      <c r="AU129" s="23" t="s">
        <v>79</v>
      </c>
      <c r="AY129" s="23" t="s">
        <v>123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23" t="s">
        <v>10</v>
      </c>
      <c r="BK129" s="230">
        <f>ROUND(I129*H129,0)</f>
        <v>0</v>
      </c>
      <c r="BL129" s="23" t="s">
        <v>130</v>
      </c>
      <c r="BM129" s="23" t="s">
        <v>336</v>
      </c>
    </row>
    <row r="130" spans="2:65" s="1" customFormat="1" ht="16.5" customHeight="1">
      <c r="B130" s="45"/>
      <c r="C130" s="220" t="s">
        <v>9</v>
      </c>
      <c r="D130" s="220" t="s">
        <v>125</v>
      </c>
      <c r="E130" s="221" t="s">
        <v>337</v>
      </c>
      <c r="F130" s="222" t="s">
        <v>338</v>
      </c>
      <c r="G130" s="223" t="s">
        <v>249</v>
      </c>
      <c r="H130" s="224">
        <v>0.25</v>
      </c>
      <c r="I130" s="225"/>
      <c r="J130" s="224">
        <f>ROUND(I130*H130,0)</f>
        <v>0</v>
      </c>
      <c r="K130" s="222" t="s">
        <v>129</v>
      </c>
      <c r="L130" s="71"/>
      <c r="M130" s="226" t="s">
        <v>21</v>
      </c>
      <c r="N130" s="227" t="s">
        <v>41</v>
      </c>
      <c r="O130" s="46"/>
      <c r="P130" s="228">
        <f>O130*H130</f>
        <v>0</v>
      </c>
      <c r="Q130" s="228">
        <v>1.04711</v>
      </c>
      <c r="R130" s="228">
        <f>Q130*H130</f>
        <v>0.2617775</v>
      </c>
      <c r="S130" s="228">
        <v>0</v>
      </c>
      <c r="T130" s="229">
        <f>S130*H130</f>
        <v>0</v>
      </c>
      <c r="AR130" s="23" t="s">
        <v>130</v>
      </c>
      <c r="AT130" s="23" t="s">
        <v>125</v>
      </c>
      <c r="AU130" s="23" t="s">
        <v>79</v>
      </c>
      <c r="AY130" s="23" t="s">
        <v>123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3" t="s">
        <v>10</v>
      </c>
      <c r="BK130" s="230">
        <f>ROUND(I130*H130,0)</f>
        <v>0</v>
      </c>
      <c r="BL130" s="23" t="s">
        <v>130</v>
      </c>
      <c r="BM130" s="23" t="s">
        <v>339</v>
      </c>
    </row>
    <row r="131" spans="2:51" s="11" customFormat="1" ht="13.5">
      <c r="B131" s="231"/>
      <c r="C131" s="232"/>
      <c r="D131" s="233" t="s">
        <v>132</v>
      </c>
      <c r="E131" s="234" t="s">
        <v>21</v>
      </c>
      <c r="F131" s="235" t="s">
        <v>340</v>
      </c>
      <c r="G131" s="232"/>
      <c r="H131" s="236">
        <v>0.25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132</v>
      </c>
      <c r="AU131" s="242" t="s">
        <v>79</v>
      </c>
      <c r="AV131" s="11" t="s">
        <v>79</v>
      </c>
      <c r="AW131" s="11" t="s">
        <v>34</v>
      </c>
      <c r="AX131" s="11" t="s">
        <v>10</v>
      </c>
      <c r="AY131" s="242" t="s">
        <v>123</v>
      </c>
    </row>
    <row r="132" spans="2:65" s="1" customFormat="1" ht="16.5" customHeight="1">
      <c r="B132" s="45"/>
      <c r="C132" s="220" t="s">
        <v>226</v>
      </c>
      <c r="D132" s="220" t="s">
        <v>125</v>
      </c>
      <c r="E132" s="221" t="s">
        <v>341</v>
      </c>
      <c r="F132" s="222" t="s">
        <v>342</v>
      </c>
      <c r="G132" s="223" t="s">
        <v>137</v>
      </c>
      <c r="H132" s="224">
        <v>14.01</v>
      </c>
      <c r="I132" s="225"/>
      <c r="J132" s="224">
        <f>ROUND(I132*H132,0)</f>
        <v>0</v>
      </c>
      <c r="K132" s="222" t="s">
        <v>153</v>
      </c>
      <c r="L132" s="71"/>
      <c r="M132" s="226" t="s">
        <v>21</v>
      </c>
      <c r="N132" s="227" t="s">
        <v>41</v>
      </c>
      <c r="O132" s="46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AR132" s="23" t="s">
        <v>130</v>
      </c>
      <c r="AT132" s="23" t="s">
        <v>125</v>
      </c>
      <c r="AU132" s="23" t="s">
        <v>79</v>
      </c>
      <c r="AY132" s="23" t="s">
        <v>123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23" t="s">
        <v>10</v>
      </c>
      <c r="BK132" s="230">
        <f>ROUND(I132*H132,0)</f>
        <v>0</v>
      </c>
      <c r="BL132" s="23" t="s">
        <v>130</v>
      </c>
      <c r="BM132" s="23" t="s">
        <v>343</v>
      </c>
    </row>
    <row r="133" spans="2:51" s="12" customFormat="1" ht="13.5">
      <c r="B133" s="252"/>
      <c r="C133" s="253"/>
      <c r="D133" s="233" t="s">
        <v>132</v>
      </c>
      <c r="E133" s="254" t="s">
        <v>21</v>
      </c>
      <c r="F133" s="255" t="s">
        <v>344</v>
      </c>
      <c r="G133" s="253"/>
      <c r="H133" s="254" t="s">
        <v>21</v>
      </c>
      <c r="I133" s="256"/>
      <c r="J133" s="253"/>
      <c r="K133" s="253"/>
      <c r="L133" s="257"/>
      <c r="M133" s="258"/>
      <c r="N133" s="259"/>
      <c r="O133" s="259"/>
      <c r="P133" s="259"/>
      <c r="Q133" s="259"/>
      <c r="R133" s="259"/>
      <c r="S133" s="259"/>
      <c r="T133" s="260"/>
      <c r="AT133" s="261" t="s">
        <v>132</v>
      </c>
      <c r="AU133" s="261" t="s">
        <v>79</v>
      </c>
      <c r="AV133" s="12" t="s">
        <v>10</v>
      </c>
      <c r="AW133" s="12" t="s">
        <v>34</v>
      </c>
      <c r="AX133" s="12" t="s">
        <v>70</v>
      </c>
      <c r="AY133" s="261" t="s">
        <v>123</v>
      </c>
    </row>
    <row r="134" spans="2:51" s="11" customFormat="1" ht="13.5">
      <c r="B134" s="231"/>
      <c r="C134" s="232"/>
      <c r="D134" s="233" t="s">
        <v>132</v>
      </c>
      <c r="E134" s="234" t="s">
        <v>21</v>
      </c>
      <c r="F134" s="235" t="s">
        <v>345</v>
      </c>
      <c r="G134" s="232"/>
      <c r="H134" s="236">
        <v>11.74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132</v>
      </c>
      <c r="AU134" s="242" t="s">
        <v>79</v>
      </c>
      <c r="AV134" s="11" t="s">
        <v>79</v>
      </c>
      <c r="AW134" s="11" t="s">
        <v>34</v>
      </c>
      <c r="AX134" s="11" t="s">
        <v>70</v>
      </c>
      <c r="AY134" s="242" t="s">
        <v>123</v>
      </c>
    </row>
    <row r="135" spans="2:51" s="11" customFormat="1" ht="13.5">
      <c r="B135" s="231"/>
      <c r="C135" s="232"/>
      <c r="D135" s="233" t="s">
        <v>132</v>
      </c>
      <c r="E135" s="234" t="s">
        <v>21</v>
      </c>
      <c r="F135" s="235" t="s">
        <v>346</v>
      </c>
      <c r="G135" s="232"/>
      <c r="H135" s="236">
        <v>2.27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132</v>
      </c>
      <c r="AU135" s="242" t="s">
        <v>79</v>
      </c>
      <c r="AV135" s="11" t="s">
        <v>79</v>
      </c>
      <c r="AW135" s="11" t="s">
        <v>34</v>
      </c>
      <c r="AX135" s="11" t="s">
        <v>70</v>
      </c>
      <c r="AY135" s="242" t="s">
        <v>123</v>
      </c>
    </row>
    <row r="136" spans="2:51" s="13" customFormat="1" ht="13.5">
      <c r="B136" s="266"/>
      <c r="C136" s="267"/>
      <c r="D136" s="233" t="s">
        <v>132</v>
      </c>
      <c r="E136" s="268" t="s">
        <v>21</v>
      </c>
      <c r="F136" s="269" t="s">
        <v>347</v>
      </c>
      <c r="G136" s="267"/>
      <c r="H136" s="270">
        <v>14.01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AT136" s="276" t="s">
        <v>132</v>
      </c>
      <c r="AU136" s="276" t="s">
        <v>79</v>
      </c>
      <c r="AV136" s="13" t="s">
        <v>130</v>
      </c>
      <c r="AW136" s="13" t="s">
        <v>34</v>
      </c>
      <c r="AX136" s="13" t="s">
        <v>10</v>
      </c>
      <c r="AY136" s="276" t="s">
        <v>123</v>
      </c>
    </row>
    <row r="137" spans="2:65" s="1" customFormat="1" ht="16.5" customHeight="1">
      <c r="B137" s="45"/>
      <c r="C137" s="220" t="s">
        <v>230</v>
      </c>
      <c r="D137" s="220" t="s">
        <v>125</v>
      </c>
      <c r="E137" s="221" t="s">
        <v>348</v>
      </c>
      <c r="F137" s="222" t="s">
        <v>349</v>
      </c>
      <c r="G137" s="223" t="s">
        <v>137</v>
      </c>
      <c r="H137" s="224">
        <v>4.56</v>
      </c>
      <c r="I137" s="225"/>
      <c r="J137" s="224">
        <f>ROUND(I137*H137,0)</f>
        <v>0</v>
      </c>
      <c r="K137" s="222" t="s">
        <v>153</v>
      </c>
      <c r="L137" s="71"/>
      <c r="M137" s="226" t="s">
        <v>21</v>
      </c>
      <c r="N137" s="227" t="s">
        <v>41</v>
      </c>
      <c r="O137" s="46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AR137" s="23" t="s">
        <v>130</v>
      </c>
      <c r="AT137" s="23" t="s">
        <v>125</v>
      </c>
      <c r="AU137" s="23" t="s">
        <v>79</v>
      </c>
      <c r="AY137" s="23" t="s">
        <v>123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23" t="s">
        <v>10</v>
      </c>
      <c r="BK137" s="230">
        <f>ROUND(I137*H137,0)</f>
        <v>0</v>
      </c>
      <c r="BL137" s="23" t="s">
        <v>130</v>
      </c>
      <c r="BM137" s="23" t="s">
        <v>350</v>
      </c>
    </row>
    <row r="138" spans="2:51" s="12" customFormat="1" ht="13.5">
      <c r="B138" s="252"/>
      <c r="C138" s="253"/>
      <c r="D138" s="233" t="s">
        <v>132</v>
      </c>
      <c r="E138" s="254" t="s">
        <v>21</v>
      </c>
      <c r="F138" s="255" t="s">
        <v>351</v>
      </c>
      <c r="G138" s="253"/>
      <c r="H138" s="254" t="s">
        <v>21</v>
      </c>
      <c r="I138" s="256"/>
      <c r="J138" s="253"/>
      <c r="K138" s="253"/>
      <c r="L138" s="257"/>
      <c r="M138" s="258"/>
      <c r="N138" s="259"/>
      <c r="O138" s="259"/>
      <c r="P138" s="259"/>
      <c r="Q138" s="259"/>
      <c r="R138" s="259"/>
      <c r="S138" s="259"/>
      <c r="T138" s="260"/>
      <c r="AT138" s="261" t="s">
        <v>132</v>
      </c>
      <c r="AU138" s="261" t="s">
        <v>79</v>
      </c>
      <c r="AV138" s="12" t="s">
        <v>10</v>
      </c>
      <c r="AW138" s="12" t="s">
        <v>34</v>
      </c>
      <c r="AX138" s="12" t="s">
        <v>70</v>
      </c>
      <c r="AY138" s="261" t="s">
        <v>123</v>
      </c>
    </row>
    <row r="139" spans="2:51" s="11" customFormat="1" ht="13.5">
      <c r="B139" s="231"/>
      <c r="C139" s="232"/>
      <c r="D139" s="233" t="s">
        <v>132</v>
      </c>
      <c r="E139" s="234" t="s">
        <v>21</v>
      </c>
      <c r="F139" s="235" t="s">
        <v>352</v>
      </c>
      <c r="G139" s="232"/>
      <c r="H139" s="236">
        <v>4.56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132</v>
      </c>
      <c r="AU139" s="242" t="s">
        <v>79</v>
      </c>
      <c r="AV139" s="11" t="s">
        <v>79</v>
      </c>
      <c r="AW139" s="11" t="s">
        <v>34</v>
      </c>
      <c r="AX139" s="11" t="s">
        <v>10</v>
      </c>
      <c r="AY139" s="242" t="s">
        <v>123</v>
      </c>
    </row>
    <row r="140" spans="2:65" s="1" customFormat="1" ht="25.5" customHeight="1">
      <c r="B140" s="45"/>
      <c r="C140" s="220" t="s">
        <v>234</v>
      </c>
      <c r="D140" s="220" t="s">
        <v>125</v>
      </c>
      <c r="E140" s="221" t="s">
        <v>353</v>
      </c>
      <c r="F140" s="222" t="s">
        <v>354</v>
      </c>
      <c r="G140" s="223" t="s">
        <v>137</v>
      </c>
      <c r="H140" s="224">
        <v>34.74</v>
      </c>
      <c r="I140" s="225"/>
      <c r="J140" s="224">
        <f>ROUND(I140*H140,0)</f>
        <v>0</v>
      </c>
      <c r="K140" s="222" t="s">
        <v>153</v>
      </c>
      <c r="L140" s="71"/>
      <c r="M140" s="226" t="s">
        <v>21</v>
      </c>
      <c r="N140" s="227" t="s">
        <v>41</v>
      </c>
      <c r="O140" s="46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" t="s">
        <v>130</v>
      </c>
      <c r="AT140" s="23" t="s">
        <v>125</v>
      </c>
      <c r="AU140" s="23" t="s">
        <v>79</v>
      </c>
      <c r="AY140" s="23" t="s">
        <v>123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23" t="s">
        <v>10</v>
      </c>
      <c r="BK140" s="230">
        <f>ROUND(I140*H140,0)</f>
        <v>0</v>
      </c>
      <c r="BL140" s="23" t="s">
        <v>130</v>
      </c>
      <c r="BM140" s="23" t="s">
        <v>355</v>
      </c>
    </row>
    <row r="141" spans="2:51" s="11" customFormat="1" ht="13.5">
      <c r="B141" s="231"/>
      <c r="C141" s="232"/>
      <c r="D141" s="233" t="s">
        <v>132</v>
      </c>
      <c r="E141" s="234" t="s">
        <v>21</v>
      </c>
      <c r="F141" s="235" t="s">
        <v>356</v>
      </c>
      <c r="G141" s="232"/>
      <c r="H141" s="236">
        <v>12.45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132</v>
      </c>
      <c r="AU141" s="242" t="s">
        <v>79</v>
      </c>
      <c r="AV141" s="11" t="s">
        <v>79</v>
      </c>
      <c r="AW141" s="11" t="s">
        <v>34</v>
      </c>
      <c r="AX141" s="11" t="s">
        <v>70</v>
      </c>
      <c r="AY141" s="242" t="s">
        <v>123</v>
      </c>
    </row>
    <row r="142" spans="2:51" s="11" customFormat="1" ht="13.5">
      <c r="B142" s="231"/>
      <c r="C142" s="232"/>
      <c r="D142" s="233" t="s">
        <v>132</v>
      </c>
      <c r="E142" s="234" t="s">
        <v>21</v>
      </c>
      <c r="F142" s="235" t="s">
        <v>357</v>
      </c>
      <c r="G142" s="232"/>
      <c r="H142" s="236">
        <v>22.29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132</v>
      </c>
      <c r="AU142" s="242" t="s">
        <v>79</v>
      </c>
      <c r="AV142" s="11" t="s">
        <v>79</v>
      </c>
      <c r="AW142" s="11" t="s">
        <v>34</v>
      </c>
      <c r="AX142" s="11" t="s">
        <v>70</v>
      </c>
      <c r="AY142" s="242" t="s">
        <v>123</v>
      </c>
    </row>
    <row r="143" spans="2:51" s="13" customFormat="1" ht="13.5">
      <c r="B143" s="266"/>
      <c r="C143" s="267"/>
      <c r="D143" s="233" t="s">
        <v>132</v>
      </c>
      <c r="E143" s="268" t="s">
        <v>21</v>
      </c>
      <c r="F143" s="269" t="s">
        <v>347</v>
      </c>
      <c r="G143" s="267"/>
      <c r="H143" s="270">
        <v>34.74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AT143" s="276" t="s">
        <v>132</v>
      </c>
      <c r="AU143" s="276" t="s">
        <v>79</v>
      </c>
      <c r="AV143" s="13" t="s">
        <v>130</v>
      </c>
      <c r="AW143" s="13" t="s">
        <v>34</v>
      </c>
      <c r="AX143" s="13" t="s">
        <v>10</v>
      </c>
      <c r="AY143" s="276" t="s">
        <v>123</v>
      </c>
    </row>
    <row r="144" spans="2:65" s="1" customFormat="1" ht="16.5" customHeight="1">
      <c r="B144" s="45"/>
      <c r="C144" s="220" t="s">
        <v>239</v>
      </c>
      <c r="D144" s="220" t="s">
        <v>125</v>
      </c>
      <c r="E144" s="221" t="s">
        <v>358</v>
      </c>
      <c r="F144" s="222" t="s">
        <v>359</v>
      </c>
      <c r="G144" s="223" t="s">
        <v>128</v>
      </c>
      <c r="H144" s="224">
        <v>124.5</v>
      </c>
      <c r="I144" s="225"/>
      <c r="J144" s="224">
        <f>ROUND(I144*H144,0)</f>
        <v>0</v>
      </c>
      <c r="K144" s="222" t="s">
        <v>129</v>
      </c>
      <c r="L144" s="71"/>
      <c r="M144" s="226" t="s">
        <v>21</v>
      </c>
      <c r="N144" s="227" t="s">
        <v>41</v>
      </c>
      <c r="O144" s="46"/>
      <c r="P144" s="228">
        <f>O144*H144</f>
        <v>0</v>
      </c>
      <c r="Q144" s="228">
        <v>0.00251</v>
      </c>
      <c r="R144" s="228">
        <f>Q144*H144</f>
        <v>0.312495</v>
      </c>
      <c r="S144" s="228">
        <v>0</v>
      </c>
      <c r="T144" s="229">
        <f>S144*H144</f>
        <v>0</v>
      </c>
      <c r="AR144" s="23" t="s">
        <v>130</v>
      </c>
      <c r="AT144" s="23" t="s">
        <v>125</v>
      </c>
      <c r="AU144" s="23" t="s">
        <v>79</v>
      </c>
      <c r="AY144" s="23" t="s">
        <v>123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23" t="s">
        <v>10</v>
      </c>
      <c r="BK144" s="230">
        <f>ROUND(I144*H144,0)</f>
        <v>0</v>
      </c>
      <c r="BL144" s="23" t="s">
        <v>130</v>
      </c>
      <c r="BM144" s="23" t="s">
        <v>360</v>
      </c>
    </row>
    <row r="145" spans="2:51" s="11" customFormat="1" ht="13.5">
      <c r="B145" s="231"/>
      <c r="C145" s="232"/>
      <c r="D145" s="233" t="s">
        <v>132</v>
      </c>
      <c r="E145" s="234" t="s">
        <v>21</v>
      </c>
      <c r="F145" s="235" t="s">
        <v>361</v>
      </c>
      <c r="G145" s="232"/>
      <c r="H145" s="236">
        <v>13.04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132</v>
      </c>
      <c r="AU145" s="242" t="s">
        <v>79</v>
      </c>
      <c r="AV145" s="11" t="s">
        <v>79</v>
      </c>
      <c r="AW145" s="11" t="s">
        <v>34</v>
      </c>
      <c r="AX145" s="11" t="s">
        <v>70</v>
      </c>
      <c r="AY145" s="242" t="s">
        <v>123</v>
      </c>
    </row>
    <row r="146" spans="2:51" s="11" customFormat="1" ht="13.5">
      <c r="B146" s="231"/>
      <c r="C146" s="232"/>
      <c r="D146" s="233" t="s">
        <v>132</v>
      </c>
      <c r="E146" s="234" t="s">
        <v>21</v>
      </c>
      <c r="F146" s="235" t="s">
        <v>362</v>
      </c>
      <c r="G146" s="232"/>
      <c r="H146" s="236">
        <v>111.46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132</v>
      </c>
      <c r="AU146" s="242" t="s">
        <v>79</v>
      </c>
      <c r="AV146" s="11" t="s">
        <v>79</v>
      </c>
      <c r="AW146" s="11" t="s">
        <v>34</v>
      </c>
      <c r="AX146" s="11" t="s">
        <v>70</v>
      </c>
      <c r="AY146" s="242" t="s">
        <v>123</v>
      </c>
    </row>
    <row r="147" spans="2:51" s="13" customFormat="1" ht="13.5">
      <c r="B147" s="266"/>
      <c r="C147" s="267"/>
      <c r="D147" s="233" t="s">
        <v>132</v>
      </c>
      <c r="E147" s="268" t="s">
        <v>21</v>
      </c>
      <c r="F147" s="269" t="s">
        <v>347</v>
      </c>
      <c r="G147" s="267"/>
      <c r="H147" s="270">
        <v>124.5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AT147" s="276" t="s">
        <v>132</v>
      </c>
      <c r="AU147" s="276" t="s">
        <v>79</v>
      </c>
      <c r="AV147" s="13" t="s">
        <v>130</v>
      </c>
      <c r="AW147" s="13" t="s">
        <v>34</v>
      </c>
      <c r="AX147" s="13" t="s">
        <v>10</v>
      </c>
      <c r="AY147" s="276" t="s">
        <v>123</v>
      </c>
    </row>
    <row r="148" spans="2:65" s="1" customFormat="1" ht="16.5" customHeight="1">
      <c r="B148" s="45"/>
      <c r="C148" s="220" t="s">
        <v>246</v>
      </c>
      <c r="D148" s="220" t="s">
        <v>125</v>
      </c>
      <c r="E148" s="221" t="s">
        <v>363</v>
      </c>
      <c r="F148" s="222" t="s">
        <v>364</v>
      </c>
      <c r="G148" s="223" t="s">
        <v>128</v>
      </c>
      <c r="H148" s="224">
        <v>124.5</v>
      </c>
      <c r="I148" s="225"/>
      <c r="J148" s="224">
        <f>ROUND(I148*H148,0)</f>
        <v>0</v>
      </c>
      <c r="K148" s="222" t="s">
        <v>129</v>
      </c>
      <c r="L148" s="71"/>
      <c r="M148" s="226" t="s">
        <v>21</v>
      </c>
      <c r="N148" s="227" t="s">
        <v>41</v>
      </c>
      <c r="O148" s="46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3" t="s">
        <v>130</v>
      </c>
      <c r="AT148" s="23" t="s">
        <v>125</v>
      </c>
      <c r="AU148" s="23" t="s">
        <v>79</v>
      </c>
      <c r="AY148" s="23" t="s">
        <v>123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23" t="s">
        <v>10</v>
      </c>
      <c r="BK148" s="230">
        <f>ROUND(I148*H148,0)</f>
        <v>0</v>
      </c>
      <c r="BL148" s="23" t="s">
        <v>130</v>
      </c>
      <c r="BM148" s="23" t="s">
        <v>365</v>
      </c>
    </row>
    <row r="149" spans="2:65" s="1" customFormat="1" ht="16.5" customHeight="1">
      <c r="B149" s="45"/>
      <c r="C149" s="220" t="s">
        <v>366</v>
      </c>
      <c r="D149" s="220" t="s">
        <v>125</v>
      </c>
      <c r="E149" s="221" t="s">
        <v>367</v>
      </c>
      <c r="F149" s="222" t="s">
        <v>368</v>
      </c>
      <c r="G149" s="223" t="s">
        <v>249</v>
      </c>
      <c r="H149" s="224">
        <v>3.04</v>
      </c>
      <c r="I149" s="225"/>
      <c r="J149" s="224">
        <f>ROUND(I149*H149,0)</f>
        <v>0</v>
      </c>
      <c r="K149" s="222" t="s">
        <v>129</v>
      </c>
      <c r="L149" s="71"/>
      <c r="M149" s="226" t="s">
        <v>21</v>
      </c>
      <c r="N149" s="227" t="s">
        <v>41</v>
      </c>
      <c r="O149" s="46"/>
      <c r="P149" s="228">
        <f>O149*H149</f>
        <v>0</v>
      </c>
      <c r="Q149" s="228">
        <v>1.04331</v>
      </c>
      <c r="R149" s="228">
        <f>Q149*H149</f>
        <v>3.1716623999999998</v>
      </c>
      <c r="S149" s="228">
        <v>0</v>
      </c>
      <c r="T149" s="229">
        <f>S149*H149</f>
        <v>0</v>
      </c>
      <c r="AR149" s="23" t="s">
        <v>130</v>
      </c>
      <c r="AT149" s="23" t="s">
        <v>125</v>
      </c>
      <c r="AU149" s="23" t="s">
        <v>79</v>
      </c>
      <c r="AY149" s="23" t="s">
        <v>123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23" t="s">
        <v>10</v>
      </c>
      <c r="BK149" s="230">
        <f>ROUND(I149*H149,0)</f>
        <v>0</v>
      </c>
      <c r="BL149" s="23" t="s">
        <v>130</v>
      </c>
      <c r="BM149" s="23" t="s">
        <v>369</v>
      </c>
    </row>
    <row r="150" spans="2:51" s="11" customFormat="1" ht="13.5">
      <c r="B150" s="231"/>
      <c r="C150" s="232"/>
      <c r="D150" s="233" t="s">
        <v>132</v>
      </c>
      <c r="E150" s="234" t="s">
        <v>21</v>
      </c>
      <c r="F150" s="235" t="s">
        <v>370</v>
      </c>
      <c r="G150" s="232"/>
      <c r="H150" s="236">
        <v>3.04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132</v>
      </c>
      <c r="AU150" s="242" t="s">
        <v>79</v>
      </c>
      <c r="AV150" s="11" t="s">
        <v>79</v>
      </c>
      <c r="AW150" s="11" t="s">
        <v>34</v>
      </c>
      <c r="AX150" s="11" t="s">
        <v>10</v>
      </c>
      <c r="AY150" s="242" t="s">
        <v>123</v>
      </c>
    </row>
    <row r="151" spans="2:65" s="1" customFormat="1" ht="16.5" customHeight="1">
      <c r="B151" s="45"/>
      <c r="C151" s="220" t="s">
        <v>371</v>
      </c>
      <c r="D151" s="220" t="s">
        <v>125</v>
      </c>
      <c r="E151" s="221" t="s">
        <v>372</v>
      </c>
      <c r="F151" s="222" t="s">
        <v>373</v>
      </c>
      <c r="G151" s="223" t="s">
        <v>210</v>
      </c>
      <c r="H151" s="224">
        <v>3.2</v>
      </c>
      <c r="I151" s="225"/>
      <c r="J151" s="224">
        <f>ROUND(I151*H151,0)</f>
        <v>0</v>
      </c>
      <c r="K151" s="222" t="s">
        <v>21</v>
      </c>
      <c r="L151" s="71"/>
      <c r="M151" s="226" t="s">
        <v>21</v>
      </c>
      <c r="N151" s="227" t="s">
        <v>41</v>
      </c>
      <c r="O151" s="46"/>
      <c r="P151" s="228">
        <f>O151*H151</f>
        <v>0</v>
      </c>
      <c r="Q151" s="228">
        <v>0.02065</v>
      </c>
      <c r="R151" s="228">
        <f>Q151*H151</f>
        <v>0.06608000000000001</v>
      </c>
      <c r="S151" s="228">
        <v>0</v>
      </c>
      <c r="T151" s="229">
        <f>S151*H151</f>
        <v>0</v>
      </c>
      <c r="AR151" s="23" t="s">
        <v>130</v>
      </c>
      <c r="AT151" s="23" t="s">
        <v>125</v>
      </c>
      <c r="AU151" s="23" t="s">
        <v>79</v>
      </c>
      <c r="AY151" s="23" t="s">
        <v>123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23" t="s">
        <v>10</v>
      </c>
      <c r="BK151" s="230">
        <f>ROUND(I151*H151,0)</f>
        <v>0</v>
      </c>
      <c r="BL151" s="23" t="s">
        <v>130</v>
      </c>
      <c r="BM151" s="23" t="s">
        <v>374</v>
      </c>
    </row>
    <row r="152" spans="2:51" s="11" customFormat="1" ht="13.5">
      <c r="B152" s="231"/>
      <c r="C152" s="232"/>
      <c r="D152" s="233" t="s">
        <v>132</v>
      </c>
      <c r="E152" s="234" t="s">
        <v>21</v>
      </c>
      <c r="F152" s="235" t="s">
        <v>375</v>
      </c>
      <c r="G152" s="232"/>
      <c r="H152" s="236">
        <v>3.2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132</v>
      </c>
      <c r="AU152" s="242" t="s">
        <v>79</v>
      </c>
      <c r="AV152" s="11" t="s">
        <v>79</v>
      </c>
      <c r="AW152" s="11" t="s">
        <v>34</v>
      </c>
      <c r="AX152" s="11" t="s">
        <v>10</v>
      </c>
      <c r="AY152" s="242" t="s">
        <v>123</v>
      </c>
    </row>
    <row r="153" spans="2:65" s="1" customFormat="1" ht="16.5" customHeight="1">
      <c r="B153" s="45"/>
      <c r="C153" s="220" t="s">
        <v>376</v>
      </c>
      <c r="D153" s="220" t="s">
        <v>125</v>
      </c>
      <c r="E153" s="221" t="s">
        <v>377</v>
      </c>
      <c r="F153" s="222" t="s">
        <v>378</v>
      </c>
      <c r="G153" s="223" t="s">
        <v>194</v>
      </c>
      <c r="H153" s="224">
        <v>6</v>
      </c>
      <c r="I153" s="225"/>
      <c r="J153" s="224">
        <f>ROUND(I153*H153,0)</f>
        <v>0</v>
      </c>
      <c r="K153" s="222" t="s">
        <v>153</v>
      </c>
      <c r="L153" s="71"/>
      <c r="M153" s="226" t="s">
        <v>21</v>
      </c>
      <c r="N153" s="227" t="s">
        <v>41</v>
      </c>
      <c r="O153" s="46"/>
      <c r="P153" s="228">
        <f>O153*H153</f>
        <v>0</v>
      </c>
      <c r="Q153" s="228">
        <v>0.00468</v>
      </c>
      <c r="R153" s="228">
        <f>Q153*H153</f>
        <v>0.02808</v>
      </c>
      <c r="S153" s="228">
        <v>0</v>
      </c>
      <c r="T153" s="229">
        <f>S153*H153</f>
        <v>0</v>
      </c>
      <c r="AR153" s="23" t="s">
        <v>199</v>
      </c>
      <c r="AT153" s="23" t="s">
        <v>125</v>
      </c>
      <c r="AU153" s="23" t="s">
        <v>79</v>
      </c>
      <c r="AY153" s="23" t="s">
        <v>123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23" t="s">
        <v>10</v>
      </c>
      <c r="BK153" s="230">
        <f>ROUND(I153*H153,0)</f>
        <v>0</v>
      </c>
      <c r="BL153" s="23" t="s">
        <v>199</v>
      </c>
      <c r="BM153" s="23" t="s">
        <v>379</v>
      </c>
    </row>
    <row r="154" spans="2:65" s="1" customFormat="1" ht="16.5" customHeight="1">
      <c r="B154" s="45"/>
      <c r="C154" s="220" t="s">
        <v>380</v>
      </c>
      <c r="D154" s="220" t="s">
        <v>125</v>
      </c>
      <c r="E154" s="221" t="s">
        <v>381</v>
      </c>
      <c r="F154" s="222" t="s">
        <v>382</v>
      </c>
      <c r="G154" s="223" t="s">
        <v>194</v>
      </c>
      <c r="H154" s="224">
        <v>2</v>
      </c>
      <c r="I154" s="225"/>
      <c r="J154" s="224">
        <f>ROUND(I154*H154,0)</f>
        <v>0</v>
      </c>
      <c r="K154" s="222" t="s">
        <v>153</v>
      </c>
      <c r="L154" s="71"/>
      <c r="M154" s="226" t="s">
        <v>21</v>
      </c>
      <c r="N154" s="227" t="s">
        <v>41</v>
      </c>
      <c r="O154" s="46"/>
      <c r="P154" s="228">
        <f>O154*H154</f>
        <v>0</v>
      </c>
      <c r="Q154" s="228">
        <v>0.17489</v>
      </c>
      <c r="R154" s="228">
        <f>Q154*H154</f>
        <v>0.34978</v>
      </c>
      <c r="S154" s="228">
        <v>0</v>
      </c>
      <c r="T154" s="229">
        <f>S154*H154</f>
        <v>0</v>
      </c>
      <c r="AR154" s="23" t="s">
        <v>130</v>
      </c>
      <c r="AT154" s="23" t="s">
        <v>125</v>
      </c>
      <c r="AU154" s="23" t="s">
        <v>79</v>
      </c>
      <c r="AY154" s="23" t="s">
        <v>123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23" t="s">
        <v>10</v>
      </c>
      <c r="BK154" s="230">
        <f>ROUND(I154*H154,0)</f>
        <v>0</v>
      </c>
      <c r="BL154" s="23" t="s">
        <v>130</v>
      </c>
      <c r="BM154" s="23" t="s">
        <v>383</v>
      </c>
    </row>
    <row r="155" spans="2:65" s="1" customFormat="1" ht="16.5" customHeight="1">
      <c r="B155" s="45"/>
      <c r="C155" s="243" t="s">
        <v>384</v>
      </c>
      <c r="D155" s="243" t="s">
        <v>134</v>
      </c>
      <c r="E155" s="244" t="s">
        <v>385</v>
      </c>
      <c r="F155" s="245" t="s">
        <v>386</v>
      </c>
      <c r="G155" s="246" t="s">
        <v>194</v>
      </c>
      <c r="H155" s="247">
        <v>8</v>
      </c>
      <c r="I155" s="248"/>
      <c r="J155" s="247">
        <f>ROUND(I155*H155,0)</f>
        <v>0</v>
      </c>
      <c r="K155" s="245" t="s">
        <v>153</v>
      </c>
      <c r="L155" s="249"/>
      <c r="M155" s="250" t="s">
        <v>21</v>
      </c>
      <c r="N155" s="251" t="s">
        <v>41</v>
      </c>
      <c r="O155" s="46"/>
      <c r="P155" s="228">
        <f>O155*H155</f>
        <v>0</v>
      </c>
      <c r="Q155" s="228">
        <v>0.0028</v>
      </c>
      <c r="R155" s="228">
        <f>Q155*H155</f>
        <v>0.0224</v>
      </c>
      <c r="S155" s="228">
        <v>0</v>
      </c>
      <c r="T155" s="229">
        <f>S155*H155</f>
        <v>0</v>
      </c>
      <c r="AR155" s="23" t="s">
        <v>138</v>
      </c>
      <c r="AT155" s="23" t="s">
        <v>134</v>
      </c>
      <c r="AU155" s="23" t="s">
        <v>79</v>
      </c>
      <c r="AY155" s="23" t="s">
        <v>123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23" t="s">
        <v>10</v>
      </c>
      <c r="BK155" s="230">
        <f>ROUND(I155*H155,0)</f>
        <v>0</v>
      </c>
      <c r="BL155" s="23" t="s">
        <v>130</v>
      </c>
      <c r="BM155" s="23" t="s">
        <v>387</v>
      </c>
    </row>
    <row r="156" spans="2:65" s="1" customFormat="1" ht="25.5" customHeight="1">
      <c r="B156" s="45"/>
      <c r="C156" s="220" t="s">
        <v>388</v>
      </c>
      <c r="D156" s="220" t="s">
        <v>125</v>
      </c>
      <c r="E156" s="221" t="s">
        <v>389</v>
      </c>
      <c r="F156" s="222" t="s">
        <v>390</v>
      </c>
      <c r="G156" s="223" t="s">
        <v>210</v>
      </c>
      <c r="H156" s="224">
        <v>16.5</v>
      </c>
      <c r="I156" s="225"/>
      <c r="J156" s="224">
        <f>ROUND(I156*H156,0)</f>
        <v>0</v>
      </c>
      <c r="K156" s="222" t="s">
        <v>153</v>
      </c>
      <c r="L156" s="71"/>
      <c r="M156" s="226" t="s">
        <v>21</v>
      </c>
      <c r="N156" s="227" t="s">
        <v>41</v>
      </c>
      <c r="O156" s="46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3" t="s">
        <v>130</v>
      </c>
      <c r="AT156" s="23" t="s">
        <v>125</v>
      </c>
      <c r="AU156" s="23" t="s">
        <v>79</v>
      </c>
      <c r="AY156" s="23" t="s">
        <v>123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23" t="s">
        <v>10</v>
      </c>
      <c r="BK156" s="230">
        <f>ROUND(I156*H156,0)</f>
        <v>0</v>
      </c>
      <c r="BL156" s="23" t="s">
        <v>130</v>
      </c>
      <c r="BM156" s="23" t="s">
        <v>391</v>
      </c>
    </row>
    <row r="157" spans="2:51" s="11" customFormat="1" ht="13.5">
      <c r="B157" s="231"/>
      <c r="C157" s="232"/>
      <c r="D157" s="233" t="s">
        <v>132</v>
      </c>
      <c r="E157" s="234" t="s">
        <v>21</v>
      </c>
      <c r="F157" s="235" t="s">
        <v>392</v>
      </c>
      <c r="G157" s="232"/>
      <c r="H157" s="236">
        <v>16.5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132</v>
      </c>
      <c r="AU157" s="242" t="s">
        <v>79</v>
      </c>
      <c r="AV157" s="11" t="s">
        <v>79</v>
      </c>
      <c r="AW157" s="11" t="s">
        <v>34</v>
      </c>
      <c r="AX157" s="11" t="s">
        <v>10</v>
      </c>
      <c r="AY157" s="242" t="s">
        <v>123</v>
      </c>
    </row>
    <row r="158" spans="2:65" s="1" customFormat="1" ht="16.5" customHeight="1">
      <c r="B158" s="45"/>
      <c r="C158" s="243" t="s">
        <v>393</v>
      </c>
      <c r="D158" s="243" t="s">
        <v>134</v>
      </c>
      <c r="E158" s="244" t="s">
        <v>394</v>
      </c>
      <c r="F158" s="245" t="s">
        <v>395</v>
      </c>
      <c r="G158" s="246" t="s">
        <v>210</v>
      </c>
      <c r="H158" s="247">
        <v>18</v>
      </c>
      <c r="I158" s="248"/>
      <c r="J158" s="247">
        <f>ROUND(I158*H158,0)</f>
        <v>0</v>
      </c>
      <c r="K158" s="245" t="s">
        <v>153</v>
      </c>
      <c r="L158" s="249"/>
      <c r="M158" s="250" t="s">
        <v>21</v>
      </c>
      <c r="N158" s="251" t="s">
        <v>41</v>
      </c>
      <c r="O158" s="46"/>
      <c r="P158" s="228">
        <f>O158*H158</f>
        <v>0</v>
      </c>
      <c r="Q158" s="228">
        <v>0.0012</v>
      </c>
      <c r="R158" s="228">
        <f>Q158*H158</f>
        <v>0.021599999999999998</v>
      </c>
      <c r="S158" s="228">
        <v>0</v>
      </c>
      <c r="T158" s="229">
        <f>S158*H158</f>
        <v>0</v>
      </c>
      <c r="AR158" s="23" t="s">
        <v>138</v>
      </c>
      <c r="AT158" s="23" t="s">
        <v>134</v>
      </c>
      <c r="AU158" s="23" t="s">
        <v>79</v>
      </c>
      <c r="AY158" s="23" t="s">
        <v>123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23" t="s">
        <v>10</v>
      </c>
      <c r="BK158" s="230">
        <f>ROUND(I158*H158,0)</f>
        <v>0</v>
      </c>
      <c r="BL158" s="23" t="s">
        <v>130</v>
      </c>
      <c r="BM158" s="23" t="s">
        <v>396</v>
      </c>
    </row>
    <row r="159" spans="2:63" s="10" customFormat="1" ht="29.85" customHeight="1">
      <c r="B159" s="204"/>
      <c r="C159" s="205"/>
      <c r="D159" s="206" t="s">
        <v>69</v>
      </c>
      <c r="E159" s="218" t="s">
        <v>157</v>
      </c>
      <c r="F159" s="218" t="s">
        <v>397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SUM(P160:P162)</f>
        <v>0</v>
      </c>
      <c r="Q159" s="212"/>
      <c r="R159" s="213">
        <f>SUM(R160:R162)</f>
        <v>0.0005208</v>
      </c>
      <c r="S159" s="212"/>
      <c r="T159" s="214">
        <f>SUM(T160:T162)</f>
        <v>0</v>
      </c>
      <c r="AR159" s="215" t="s">
        <v>10</v>
      </c>
      <c r="AT159" s="216" t="s">
        <v>69</v>
      </c>
      <c r="AU159" s="216" t="s">
        <v>10</v>
      </c>
      <c r="AY159" s="215" t="s">
        <v>123</v>
      </c>
      <c r="BK159" s="217">
        <f>SUM(BK160:BK162)</f>
        <v>0</v>
      </c>
    </row>
    <row r="160" spans="2:65" s="1" customFormat="1" ht="25.5" customHeight="1">
      <c r="B160" s="45"/>
      <c r="C160" s="220" t="s">
        <v>398</v>
      </c>
      <c r="D160" s="220" t="s">
        <v>125</v>
      </c>
      <c r="E160" s="221" t="s">
        <v>399</v>
      </c>
      <c r="F160" s="222" t="s">
        <v>400</v>
      </c>
      <c r="G160" s="223" t="s">
        <v>210</v>
      </c>
      <c r="H160" s="224">
        <v>6.51</v>
      </c>
      <c r="I160" s="225"/>
      <c r="J160" s="224">
        <f>ROUND(I160*H160,0)</f>
        <v>0</v>
      </c>
      <c r="K160" s="222" t="s">
        <v>153</v>
      </c>
      <c r="L160" s="71"/>
      <c r="M160" s="226" t="s">
        <v>21</v>
      </c>
      <c r="N160" s="227" t="s">
        <v>41</v>
      </c>
      <c r="O160" s="46"/>
      <c r="P160" s="228">
        <f>O160*H160</f>
        <v>0</v>
      </c>
      <c r="Q160" s="228">
        <v>8E-05</v>
      </c>
      <c r="R160" s="228">
        <f>Q160*H160</f>
        <v>0.0005208</v>
      </c>
      <c r="S160" s="228">
        <v>0</v>
      </c>
      <c r="T160" s="229">
        <f>S160*H160</f>
        <v>0</v>
      </c>
      <c r="AR160" s="23" t="s">
        <v>130</v>
      </c>
      <c r="AT160" s="23" t="s">
        <v>125</v>
      </c>
      <c r="AU160" s="23" t="s">
        <v>79</v>
      </c>
      <c r="AY160" s="23" t="s">
        <v>123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23" t="s">
        <v>10</v>
      </c>
      <c r="BK160" s="230">
        <f>ROUND(I160*H160,0)</f>
        <v>0</v>
      </c>
      <c r="BL160" s="23" t="s">
        <v>130</v>
      </c>
      <c r="BM160" s="23" t="s">
        <v>401</v>
      </c>
    </row>
    <row r="161" spans="2:65" s="1" customFormat="1" ht="16.5" customHeight="1">
      <c r="B161" s="45"/>
      <c r="C161" s="220" t="s">
        <v>402</v>
      </c>
      <c r="D161" s="220" t="s">
        <v>125</v>
      </c>
      <c r="E161" s="221" t="s">
        <v>403</v>
      </c>
      <c r="F161" s="222" t="s">
        <v>404</v>
      </c>
      <c r="G161" s="223" t="s">
        <v>210</v>
      </c>
      <c r="H161" s="224">
        <v>6.51</v>
      </c>
      <c r="I161" s="225"/>
      <c r="J161" s="224">
        <f>ROUND(I161*H161,0)</f>
        <v>0</v>
      </c>
      <c r="K161" s="222" t="s">
        <v>129</v>
      </c>
      <c r="L161" s="71"/>
      <c r="M161" s="226" t="s">
        <v>21</v>
      </c>
      <c r="N161" s="227" t="s">
        <v>41</v>
      </c>
      <c r="O161" s="46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3" t="s">
        <v>130</v>
      </c>
      <c r="AT161" s="23" t="s">
        <v>125</v>
      </c>
      <c r="AU161" s="23" t="s">
        <v>79</v>
      </c>
      <c r="AY161" s="23" t="s">
        <v>123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23" t="s">
        <v>10</v>
      </c>
      <c r="BK161" s="230">
        <f>ROUND(I161*H161,0)</f>
        <v>0</v>
      </c>
      <c r="BL161" s="23" t="s">
        <v>130</v>
      </c>
      <c r="BM161" s="23" t="s">
        <v>405</v>
      </c>
    </row>
    <row r="162" spans="2:51" s="11" customFormat="1" ht="13.5">
      <c r="B162" s="231"/>
      <c r="C162" s="232"/>
      <c r="D162" s="233" t="s">
        <v>132</v>
      </c>
      <c r="E162" s="234" t="s">
        <v>21</v>
      </c>
      <c r="F162" s="235" t="s">
        <v>406</v>
      </c>
      <c r="G162" s="232"/>
      <c r="H162" s="236">
        <v>6.51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132</v>
      </c>
      <c r="AU162" s="242" t="s">
        <v>79</v>
      </c>
      <c r="AV162" s="11" t="s">
        <v>79</v>
      </c>
      <c r="AW162" s="11" t="s">
        <v>34</v>
      </c>
      <c r="AX162" s="11" t="s">
        <v>10</v>
      </c>
      <c r="AY162" s="242" t="s">
        <v>123</v>
      </c>
    </row>
    <row r="163" spans="2:63" s="10" customFormat="1" ht="29.85" customHeight="1">
      <c r="B163" s="204"/>
      <c r="C163" s="205"/>
      <c r="D163" s="206" t="s">
        <v>69</v>
      </c>
      <c r="E163" s="218" t="s">
        <v>169</v>
      </c>
      <c r="F163" s="218" t="s">
        <v>190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SUM(P164:P171)</f>
        <v>0</v>
      </c>
      <c r="Q163" s="212"/>
      <c r="R163" s="213">
        <f>SUM(R164:R171)</f>
        <v>0.0566508</v>
      </c>
      <c r="S163" s="212"/>
      <c r="T163" s="214">
        <f>SUM(T164:T171)</f>
        <v>0</v>
      </c>
      <c r="AR163" s="215" t="s">
        <v>10</v>
      </c>
      <c r="AT163" s="216" t="s">
        <v>69</v>
      </c>
      <c r="AU163" s="216" t="s">
        <v>10</v>
      </c>
      <c r="AY163" s="215" t="s">
        <v>123</v>
      </c>
      <c r="BK163" s="217">
        <f>SUM(BK164:BK171)</f>
        <v>0</v>
      </c>
    </row>
    <row r="164" spans="2:65" s="1" customFormat="1" ht="25.5" customHeight="1">
      <c r="B164" s="45"/>
      <c r="C164" s="220" t="s">
        <v>407</v>
      </c>
      <c r="D164" s="220" t="s">
        <v>125</v>
      </c>
      <c r="E164" s="221" t="s">
        <v>408</v>
      </c>
      <c r="F164" s="222" t="s">
        <v>409</v>
      </c>
      <c r="G164" s="223" t="s">
        <v>128</v>
      </c>
      <c r="H164" s="224">
        <v>45.64</v>
      </c>
      <c r="I164" s="225"/>
      <c r="J164" s="224">
        <f>ROUND(I164*H164,0)</f>
        <v>0</v>
      </c>
      <c r="K164" s="222" t="s">
        <v>129</v>
      </c>
      <c r="L164" s="71"/>
      <c r="M164" s="226" t="s">
        <v>21</v>
      </c>
      <c r="N164" s="227" t="s">
        <v>41</v>
      </c>
      <c r="O164" s="46"/>
      <c r="P164" s="228">
        <f>O164*H164</f>
        <v>0</v>
      </c>
      <c r="Q164" s="228">
        <v>0.00047</v>
      </c>
      <c r="R164" s="228">
        <f>Q164*H164</f>
        <v>0.0214508</v>
      </c>
      <c r="S164" s="228">
        <v>0</v>
      </c>
      <c r="T164" s="229">
        <f>S164*H164</f>
        <v>0</v>
      </c>
      <c r="AR164" s="23" t="s">
        <v>130</v>
      </c>
      <c r="AT164" s="23" t="s">
        <v>125</v>
      </c>
      <c r="AU164" s="23" t="s">
        <v>79</v>
      </c>
      <c r="AY164" s="23" t="s">
        <v>123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23" t="s">
        <v>10</v>
      </c>
      <c r="BK164" s="230">
        <f>ROUND(I164*H164,0)</f>
        <v>0</v>
      </c>
      <c r="BL164" s="23" t="s">
        <v>130</v>
      </c>
      <c r="BM164" s="23" t="s">
        <v>410</v>
      </c>
    </row>
    <row r="165" spans="2:51" s="11" customFormat="1" ht="13.5">
      <c r="B165" s="231"/>
      <c r="C165" s="232"/>
      <c r="D165" s="233" t="s">
        <v>132</v>
      </c>
      <c r="E165" s="234" t="s">
        <v>21</v>
      </c>
      <c r="F165" s="235" t="s">
        <v>411</v>
      </c>
      <c r="G165" s="232"/>
      <c r="H165" s="236">
        <v>45.64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132</v>
      </c>
      <c r="AU165" s="242" t="s">
        <v>79</v>
      </c>
      <c r="AV165" s="11" t="s">
        <v>79</v>
      </c>
      <c r="AW165" s="11" t="s">
        <v>34</v>
      </c>
      <c r="AX165" s="11" t="s">
        <v>10</v>
      </c>
      <c r="AY165" s="242" t="s">
        <v>123</v>
      </c>
    </row>
    <row r="166" spans="2:65" s="1" customFormat="1" ht="16.5" customHeight="1">
      <c r="B166" s="45"/>
      <c r="C166" s="220" t="s">
        <v>412</v>
      </c>
      <c r="D166" s="220" t="s">
        <v>125</v>
      </c>
      <c r="E166" s="221" t="s">
        <v>413</v>
      </c>
      <c r="F166" s="222" t="s">
        <v>414</v>
      </c>
      <c r="G166" s="223" t="s">
        <v>128</v>
      </c>
      <c r="H166" s="224">
        <v>70.4</v>
      </c>
      <c r="I166" s="225"/>
      <c r="J166" s="224">
        <f>ROUND(I166*H166,0)</f>
        <v>0</v>
      </c>
      <c r="K166" s="222" t="s">
        <v>129</v>
      </c>
      <c r="L166" s="71"/>
      <c r="M166" s="226" t="s">
        <v>21</v>
      </c>
      <c r="N166" s="227" t="s">
        <v>41</v>
      </c>
      <c r="O166" s="46"/>
      <c r="P166" s="228">
        <f>O166*H166</f>
        <v>0</v>
      </c>
      <c r="Q166" s="228">
        <v>0.0005</v>
      </c>
      <c r="R166" s="228">
        <f>Q166*H166</f>
        <v>0.0352</v>
      </c>
      <c r="S166" s="228">
        <v>0</v>
      </c>
      <c r="T166" s="229">
        <f>S166*H166</f>
        <v>0</v>
      </c>
      <c r="AR166" s="23" t="s">
        <v>130</v>
      </c>
      <c r="AT166" s="23" t="s">
        <v>125</v>
      </c>
      <c r="AU166" s="23" t="s">
        <v>79</v>
      </c>
      <c r="AY166" s="23" t="s">
        <v>123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23" t="s">
        <v>10</v>
      </c>
      <c r="BK166" s="230">
        <f>ROUND(I166*H166,0)</f>
        <v>0</v>
      </c>
      <c r="BL166" s="23" t="s">
        <v>130</v>
      </c>
      <c r="BM166" s="23" t="s">
        <v>415</v>
      </c>
    </row>
    <row r="167" spans="2:51" s="11" customFormat="1" ht="13.5">
      <c r="B167" s="231"/>
      <c r="C167" s="232"/>
      <c r="D167" s="233" t="s">
        <v>132</v>
      </c>
      <c r="E167" s="234" t="s">
        <v>21</v>
      </c>
      <c r="F167" s="235" t="s">
        <v>416</v>
      </c>
      <c r="G167" s="232"/>
      <c r="H167" s="236">
        <v>55.73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132</v>
      </c>
      <c r="AU167" s="242" t="s">
        <v>79</v>
      </c>
      <c r="AV167" s="11" t="s">
        <v>79</v>
      </c>
      <c r="AW167" s="11" t="s">
        <v>34</v>
      </c>
      <c r="AX167" s="11" t="s">
        <v>70</v>
      </c>
      <c r="AY167" s="242" t="s">
        <v>123</v>
      </c>
    </row>
    <row r="168" spans="2:51" s="11" customFormat="1" ht="13.5">
      <c r="B168" s="231"/>
      <c r="C168" s="232"/>
      <c r="D168" s="233" t="s">
        <v>132</v>
      </c>
      <c r="E168" s="234" t="s">
        <v>21</v>
      </c>
      <c r="F168" s="235" t="s">
        <v>417</v>
      </c>
      <c r="G168" s="232"/>
      <c r="H168" s="236">
        <v>14.67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132</v>
      </c>
      <c r="AU168" s="242" t="s">
        <v>79</v>
      </c>
      <c r="AV168" s="11" t="s">
        <v>79</v>
      </c>
      <c r="AW168" s="11" t="s">
        <v>34</v>
      </c>
      <c r="AX168" s="11" t="s">
        <v>70</v>
      </c>
      <c r="AY168" s="242" t="s">
        <v>123</v>
      </c>
    </row>
    <row r="169" spans="2:51" s="13" customFormat="1" ht="13.5">
      <c r="B169" s="266"/>
      <c r="C169" s="267"/>
      <c r="D169" s="233" t="s">
        <v>132</v>
      </c>
      <c r="E169" s="268" t="s">
        <v>21</v>
      </c>
      <c r="F169" s="269" t="s">
        <v>347</v>
      </c>
      <c r="G169" s="267"/>
      <c r="H169" s="270">
        <v>70.4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AT169" s="276" t="s">
        <v>132</v>
      </c>
      <c r="AU169" s="276" t="s">
        <v>79</v>
      </c>
      <c r="AV169" s="13" t="s">
        <v>130</v>
      </c>
      <c r="AW169" s="13" t="s">
        <v>34</v>
      </c>
      <c r="AX169" s="13" t="s">
        <v>10</v>
      </c>
      <c r="AY169" s="276" t="s">
        <v>123</v>
      </c>
    </row>
    <row r="170" spans="2:65" s="1" customFormat="1" ht="16.5" customHeight="1">
      <c r="B170" s="45"/>
      <c r="C170" s="220" t="s">
        <v>418</v>
      </c>
      <c r="D170" s="220" t="s">
        <v>125</v>
      </c>
      <c r="E170" s="221" t="s">
        <v>419</v>
      </c>
      <c r="F170" s="222" t="s">
        <v>420</v>
      </c>
      <c r="G170" s="223" t="s">
        <v>194</v>
      </c>
      <c r="H170" s="224">
        <v>1</v>
      </c>
      <c r="I170" s="225"/>
      <c r="J170" s="224">
        <f>ROUND(I170*H170,0)</f>
        <v>0</v>
      </c>
      <c r="K170" s="222" t="s">
        <v>21</v>
      </c>
      <c r="L170" s="71"/>
      <c r="M170" s="226" t="s">
        <v>21</v>
      </c>
      <c r="N170" s="227" t="s">
        <v>41</v>
      </c>
      <c r="O170" s="46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AR170" s="23" t="s">
        <v>130</v>
      </c>
      <c r="AT170" s="23" t="s">
        <v>125</v>
      </c>
      <c r="AU170" s="23" t="s">
        <v>79</v>
      </c>
      <c r="AY170" s="23" t="s">
        <v>123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23" t="s">
        <v>10</v>
      </c>
      <c r="BK170" s="230">
        <f>ROUND(I170*H170,0)</f>
        <v>0</v>
      </c>
      <c r="BL170" s="23" t="s">
        <v>130</v>
      </c>
      <c r="BM170" s="23" t="s">
        <v>421</v>
      </c>
    </row>
    <row r="171" spans="2:65" s="1" customFormat="1" ht="16.5" customHeight="1">
      <c r="B171" s="45"/>
      <c r="C171" s="220" t="s">
        <v>422</v>
      </c>
      <c r="D171" s="220" t="s">
        <v>125</v>
      </c>
      <c r="E171" s="221" t="s">
        <v>423</v>
      </c>
      <c r="F171" s="222" t="s">
        <v>424</v>
      </c>
      <c r="G171" s="223" t="s">
        <v>194</v>
      </c>
      <c r="H171" s="224">
        <v>1</v>
      </c>
      <c r="I171" s="225"/>
      <c r="J171" s="224">
        <f>ROUND(I171*H171,0)</f>
        <v>0</v>
      </c>
      <c r="K171" s="222" t="s">
        <v>21</v>
      </c>
      <c r="L171" s="71"/>
      <c r="M171" s="226" t="s">
        <v>21</v>
      </c>
      <c r="N171" s="227" t="s">
        <v>41</v>
      </c>
      <c r="O171" s="46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AR171" s="23" t="s">
        <v>130</v>
      </c>
      <c r="AT171" s="23" t="s">
        <v>125</v>
      </c>
      <c r="AU171" s="23" t="s">
        <v>79</v>
      </c>
      <c r="AY171" s="23" t="s">
        <v>123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23" t="s">
        <v>10</v>
      </c>
      <c r="BK171" s="230">
        <f>ROUND(I171*H171,0)</f>
        <v>0</v>
      </c>
      <c r="BL171" s="23" t="s">
        <v>130</v>
      </c>
      <c r="BM171" s="23" t="s">
        <v>425</v>
      </c>
    </row>
    <row r="172" spans="2:63" s="10" customFormat="1" ht="29.85" customHeight="1">
      <c r="B172" s="204"/>
      <c r="C172" s="205"/>
      <c r="D172" s="206" t="s">
        <v>69</v>
      </c>
      <c r="E172" s="218" t="s">
        <v>244</v>
      </c>
      <c r="F172" s="218" t="s">
        <v>245</v>
      </c>
      <c r="G172" s="205"/>
      <c r="H172" s="205"/>
      <c r="I172" s="208"/>
      <c r="J172" s="219">
        <f>BK172</f>
        <v>0</v>
      </c>
      <c r="K172" s="205"/>
      <c r="L172" s="210"/>
      <c r="M172" s="211"/>
      <c r="N172" s="212"/>
      <c r="O172" s="212"/>
      <c r="P172" s="213">
        <f>P173</f>
        <v>0</v>
      </c>
      <c r="Q172" s="212"/>
      <c r="R172" s="213">
        <f>R173</f>
        <v>0</v>
      </c>
      <c r="S172" s="212"/>
      <c r="T172" s="214">
        <f>T173</f>
        <v>0</v>
      </c>
      <c r="AR172" s="215" t="s">
        <v>10</v>
      </c>
      <c r="AT172" s="216" t="s">
        <v>69</v>
      </c>
      <c r="AU172" s="216" t="s">
        <v>10</v>
      </c>
      <c r="AY172" s="215" t="s">
        <v>123</v>
      </c>
      <c r="BK172" s="217">
        <f>BK173</f>
        <v>0</v>
      </c>
    </row>
    <row r="173" spans="2:65" s="1" customFormat="1" ht="25.5" customHeight="1">
      <c r="B173" s="45"/>
      <c r="C173" s="220" t="s">
        <v>426</v>
      </c>
      <c r="D173" s="220" t="s">
        <v>125</v>
      </c>
      <c r="E173" s="221" t="s">
        <v>427</v>
      </c>
      <c r="F173" s="222" t="s">
        <v>428</v>
      </c>
      <c r="G173" s="223" t="s">
        <v>249</v>
      </c>
      <c r="H173" s="224">
        <v>112.38</v>
      </c>
      <c r="I173" s="225"/>
      <c r="J173" s="224">
        <f>ROUND(I173*H173,0)</f>
        <v>0</v>
      </c>
      <c r="K173" s="222" t="s">
        <v>153</v>
      </c>
      <c r="L173" s="71"/>
      <c r="M173" s="226" t="s">
        <v>21</v>
      </c>
      <c r="N173" s="227" t="s">
        <v>41</v>
      </c>
      <c r="O173" s="46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AR173" s="23" t="s">
        <v>130</v>
      </c>
      <c r="AT173" s="23" t="s">
        <v>125</v>
      </c>
      <c r="AU173" s="23" t="s">
        <v>79</v>
      </c>
      <c r="AY173" s="23" t="s">
        <v>123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23" t="s">
        <v>10</v>
      </c>
      <c r="BK173" s="230">
        <f>ROUND(I173*H173,0)</f>
        <v>0</v>
      </c>
      <c r="BL173" s="23" t="s">
        <v>130</v>
      </c>
      <c r="BM173" s="23" t="s">
        <v>429</v>
      </c>
    </row>
    <row r="174" spans="2:63" s="10" customFormat="1" ht="37.4" customHeight="1">
      <c r="B174" s="204"/>
      <c r="C174" s="205"/>
      <c r="D174" s="206" t="s">
        <v>69</v>
      </c>
      <c r="E174" s="207" t="s">
        <v>430</v>
      </c>
      <c r="F174" s="207" t="s">
        <v>431</v>
      </c>
      <c r="G174" s="205"/>
      <c r="H174" s="205"/>
      <c r="I174" s="208"/>
      <c r="J174" s="209">
        <f>BK174</f>
        <v>0</v>
      </c>
      <c r="K174" s="205"/>
      <c r="L174" s="210"/>
      <c r="M174" s="211"/>
      <c r="N174" s="212"/>
      <c r="O174" s="212"/>
      <c r="P174" s="213">
        <f>P175</f>
        <v>0</v>
      </c>
      <c r="Q174" s="212"/>
      <c r="R174" s="213">
        <f>R175</f>
        <v>0.1</v>
      </c>
      <c r="S174" s="212"/>
      <c r="T174" s="214">
        <f>T175</f>
        <v>0</v>
      </c>
      <c r="AR174" s="215" t="s">
        <v>79</v>
      </c>
      <c r="AT174" s="216" t="s">
        <v>69</v>
      </c>
      <c r="AU174" s="216" t="s">
        <v>70</v>
      </c>
      <c r="AY174" s="215" t="s">
        <v>123</v>
      </c>
      <c r="BK174" s="217">
        <f>BK175</f>
        <v>0</v>
      </c>
    </row>
    <row r="175" spans="2:63" s="10" customFormat="1" ht="19.9" customHeight="1">
      <c r="B175" s="204"/>
      <c r="C175" s="205"/>
      <c r="D175" s="206" t="s">
        <v>69</v>
      </c>
      <c r="E175" s="218" t="s">
        <v>432</v>
      </c>
      <c r="F175" s="218" t="s">
        <v>433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SUM(P176:P192)</f>
        <v>0</v>
      </c>
      <c r="Q175" s="212"/>
      <c r="R175" s="213">
        <f>SUM(R176:R192)</f>
        <v>0.1</v>
      </c>
      <c r="S175" s="212"/>
      <c r="T175" s="214">
        <f>SUM(T176:T192)</f>
        <v>0</v>
      </c>
      <c r="AR175" s="215" t="s">
        <v>79</v>
      </c>
      <c r="AT175" s="216" t="s">
        <v>69</v>
      </c>
      <c r="AU175" s="216" t="s">
        <v>10</v>
      </c>
      <c r="AY175" s="215" t="s">
        <v>123</v>
      </c>
      <c r="BK175" s="217">
        <f>SUM(BK176:BK192)</f>
        <v>0</v>
      </c>
    </row>
    <row r="176" spans="2:65" s="1" customFormat="1" ht="25.5" customHeight="1">
      <c r="B176" s="45"/>
      <c r="C176" s="220" t="s">
        <v>434</v>
      </c>
      <c r="D176" s="220" t="s">
        <v>125</v>
      </c>
      <c r="E176" s="221" t="s">
        <v>435</v>
      </c>
      <c r="F176" s="222" t="s">
        <v>436</v>
      </c>
      <c r="G176" s="223" t="s">
        <v>128</v>
      </c>
      <c r="H176" s="224">
        <v>22.86</v>
      </c>
      <c r="I176" s="225"/>
      <c r="J176" s="224">
        <f>ROUND(I176*H176,0)</f>
        <v>0</v>
      </c>
      <c r="K176" s="222" t="s">
        <v>129</v>
      </c>
      <c r="L176" s="71"/>
      <c r="M176" s="226" t="s">
        <v>21</v>
      </c>
      <c r="N176" s="227" t="s">
        <v>41</v>
      </c>
      <c r="O176" s="46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3" t="s">
        <v>199</v>
      </c>
      <c r="AT176" s="23" t="s">
        <v>125</v>
      </c>
      <c r="AU176" s="23" t="s">
        <v>79</v>
      </c>
      <c r="AY176" s="23" t="s">
        <v>123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23" t="s">
        <v>10</v>
      </c>
      <c r="BK176" s="230">
        <f>ROUND(I176*H176,0)</f>
        <v>0</v>
      </c>
      <c r="BL176" s="23" t="s">
        <v>199</v>
      </c>
      <c r="BM176" s="23" t="s">
        <v>437</v>
      </c>
    </row>
    <row r="177" spans="2:51" s="11" customFormat="1" ht="13.5">
      <c r="B177" s="231"/>
      <c r="C177" s="232"/>
      <c r="D177" s="233" t="s">
        <v>132</v>
      </c>
      <c r="E177" s="234" t="s">
        <v>21</v>
      </c>
      <c r="F177" s="235" t="s">
        <v>438</v>
      </c>
      <c r="G177" s="232"/>
      <c r="H177" s="236">
        <v>22.86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132</v>
      </c>
      <c r="AU177" s="242" t="s">
        <v>79</v>
      </c>
      <c r="AV177" s="11" t="s">
        <v>79</v>
      </c>
      <c r="AW177" s="11" t="s">
        <v>34</v>
      </c>
      <c r="AX177" s="11" t="s">
        <v>10</v>
      </c>
      <c r="AY177" s="242" t="s">
        <v>123</v>
      </c>
    </row>
    <row r="178" spans="2:65" s="1" customFormat="1" ht="16.5" customHeight="1">
      <c r="B178" s="45"/>
      <c r="C178" s="243" t="s">
        <v>439</v>
      </c>
      <c r="D178" s="243" t="s">
        <v>134</v>
      </c>
      <c r="E178" s="244" t="s">
        <v>440</v>
      </c>
      <c r="F178" s="245" t="s">
        <v>441</v>
      </c>
      <c r="G178" s="246" t="s">
        <v>249</v>
      </c>
      <c r="H178" s="247">
        <v>0.01</v>
      </c>
      <c r="I178" s="248"/>
      <c r="J178" s="247">
        <f>ROUND(I178*H178,0)</f>
        <v>0</v>
      </c>
      <c r="K178" s="245" t="s">
        <v>129</v>
      </c>
      <c r="L178" s="249"/>
      <c r="M178" s="250" t="s">
        <v>21</v>
      </c>
      <c r="N178" s="251" t="s">
        <v>41</v>
      </c>
      <c r="O178" s="46"/>
      <c r="P178" s="228">
        <f>O178*H178</f>
        <v>0</v>
      </c>
      <c r="Q178" s="228">
        <v>1</v>
      </c>
      <c r="R178" s="228">
        <f>Q178*H178</f>
        <v>0.01</v>
      </c>
      <c r="S178" s="228">
        <v>0</v>
      </c>
      <c r="T178" s="229">
        <f>S178*H178</f>
        <v>0</v>
      </c>
      <c r="AR178" s="23" t="s">
        <v>138</v>
      </c>
      <c r="AT178" s="23" t="s">
        <v>134</v>
      </c>
      <c r="AU178" s="23" t="s">
        <v>79</v>
      </c>
      <c r="AY178" s="23" t="s">
        <v>123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23" t="s">
        <v>10</v>
      </c>
      <c r="BK178" s="230">
        <f>ROUND(I178*H178,0)</f>
        <v>0</v>
      </c>
      <c r="BL178" s="23" t="s">
        <v>130</v>
      </c>
      <c r="BM178" s="23" t="s">
        <v>442</v>
      </c>
    </row>
    <row r="179" spans="2:51" s="11" customFormat="1" ht="13.5">
      <c r="B179" s="231"/>
      <c r="C179" s="232"/>
      <c r="D179" s="233" t="s">
        <v>132</v>
      </c>
      <c r="E179" s="234" t="s">
        <v>21</v>
      </c>
      <c r="F179" s="235" t="s">
        <v>443</v>
      </c>
      <c r="G179" s="232"/>
      <c r="H179" s="236">
        <v>0.01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132</v>
      </c>
      <c r="AU179" s="242" t="s">
        <v>79</v>
      </c>
      <c r="AV179" s="11" t="s">
        <v>79</v>
      </c>
      <c r="AW179" s="11" t="s">
        <v>34</v>
      </c>
      <c r="AX179" s="11" t="s">
        <v>10</v>
      </c>
      <c r="AY179" s="242" t="s">
        <v>123</v>
      </c>
    </row>
    <row r="180" spans="2:65" s="1" customFormat="1" ht="16.5" customHeight="1">
      <c r="B180" s="45"/>
      <c r="C180" s="220" t="s">
        <v>444</v>
      </c>
      <c r="D180" s="220" t="s">
        <v>125</v>
      </c>
      <c r="E180" s="221" t="s">
        <v>445</v>
      </c>
      <c r="F180" s="222" t="s">
        <v>446</v>
      </c>
      <c r="G180" s="223" t="s">
        <v>128</v>
      </c>
      <c r="H180" s="224">
        <v>45.72</v>
      </c>
      <c r="I180" s="225"/>
      <c r="J180" s="224">
        <f>ROUND(I180*H180,0)</f>
        <v>0</v>
      </c>
      <c r="K180" s="222" t="s">
        <v>153</v>
      </c>
      <c r="L180" s="71"/>
      <c r="M180" s="226" t="s">
        <v>21</v>
      </c>
      <c r="N180" s="227" t="s">
        <v>41</v>
      </c>
      <c r="O180" s="46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AR180" s="23" t="s">
        <v>199</v>
      </c>
      <c r="AT180" s="23" t="s">
        <v>125</v>
      </c>
      <c r="AU180" s="23" t="s">
        <v>79</v>
      </c>
      <c r="AY180" s="23" t="s">
        <v>123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23" t="s">
        <v>10</v>
      </c>
      <c r="BK180" s="230">
        <f>ROUND(I180*H180,0)</f>
        <v>0</v>
      </c>
      <c r="BL180" s="23" t="s">
        <v>199</v>
      </c>
      <c r="BM180" s="23" t="s">
        <v>447</v>
      </c>
    </row>
    <row r="181" spans="2:51" s="11" customFormat="1" ht="13.5">
      <c r="B181" s="231"/>
      <c r="C181" s="232"/>
      <c r="D181" s="233" t="s">
        <v>132</v>
      </c>
      <c r="E181" s="234" t="s">
        <v>21</v>
      </c>
      <c r="F181" s="235" t="s">
        <v>448</v>
      </c>
      <c r="G181" s="232"/>
      <c r="H181" s="236">
        <v>45.72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132</v>
      </c>
      <c r="AU181" s="242" t="s">
        <v>79</v>
      </c>
      <c r="AV181" s="11" t="s">
        <v>79</v>
      </c>
      <c r="AW181" s="11" t="s">
        <v>34</v>
      </c>
      <c r="AX181" s="11" t="s">
        <v>10</v>
      </c>
      <c r="AY181" s="242" t="s">
        <v>123</v>
      </c>
    </row>
    <row r="182" spans="2:65" s="1" customFormat="1" ht="16.5" customHeight="1">
      <c r="B182" s="45"/>
      <c r="C182" s="243" t="s">
        <v>449</v>
      </c>
      <c r="D182" s="243" t="s">
        <v>134</v>
      </c>
      <c r="E182" s="244" t="s">
        <v>450</v>
      </c>
      <c r="F182" s="245" t="s">
        <v>451</v>
      </c>
      <c r="G182" s="246" t="s">
        <v>249</v>
      </c>
      <c r="H182" s="247">
        <v>0.01</v>
      </c>
      <c r="I182" s="248"/>
      <c r="J182" s="247">
        <f>ROUND(I182*H182,0)</f>
        <v>0</v>
      </c>
      <c r="K182" s="245" t="s">
        <v>129</v>
      </c>
      <c r="L182" s="249"/>
      <c r="M182" s="250" t="s">
        <v>21</v>
      </c>
      <c r="N182" s="251" t="s">
        <v>41</v>
      </c>
      <c r="O182" s="46"/>
      <c r="P182" s="228">
        <f>O182*H182</f>
        <v>0</v>
      </c>
      <c r="Q182" s="228">
        <v>1</v>
      </c>
      <c r="R182" s="228">
        <f>Q182*H182</f>
        <v>0.01</v>
      </c>
      <c r="S182" s="228">
        <v>0</v>
      </c>
      <c r="T182" s="229">
        <f>S182*H182</f>
        <v>0</v>
      </c>
      <c r="AR182" s="23" t="s">
        <v>388</v>
      </c>
      <c r="AT182" s="23" t="s">
        <v>134</v>
      </c>
      <c r="AU182" s="23" t="s">
        <v>79</v>
      </c>
      <c r="AY182" s="23" t="s">
        <v>123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23" t="s">
        <v>10</v>
      </c>
      <c r="BK182" s="230">
        <f>ROUND(I182*H182,0)</f>
        <v>0</v>
      </c>
      <c r="BL182" s="23" t="s">
        <v>199</v>
      </c>
      <c r="BM182" s="23" t="s">
        <v>452</v>
      </c>
    </row>
    <row r="183" spans="2:51" s="11" customFormat="1" ht="13.5">
      <c r="B183" s="231"/>
      <c r="C183" s="232"/>
      <c r="D183" s="233" t="s">
        <v>132</v>
      </c>
      <c r="E183" s="234" t="s">
        <v>21</v>
      </c>
      <c r="F183" s="235" t="s">
        <v>453</v>
      </c>
      <c r="G183" s="232"/>
      <c r="H183" s="236">
        <v>0.01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132</v>
      </c>
      <c r="AU183" s="242" t="s">
        <v>79</v>
      </c>
      <c r="AV183" s="11" t="s">
        <v>79</v>
      </c>
      <c r="AW183" s="11" t="s">
        <v>34</v>
      </c>
      <c r="AX183" s="11" t="s">
        <v>10</v>
      </c>
      <c r="AY183" s="242" t="s">
        <v>123</v>
      </c>
    </row>
    <row r="184" spans="2:65" s="1" customFormat="1" ht="16.5" customHeight="1">
      <c r="B184" s="45"/>
      <c r="C184" s="220" t="s">
        <v>454</v>
      </c>
      <c r="D184" s="220" t="s">
        <v>125</v>
      </c>
      <c r="E184" s="221" t="s">
        <v>455</v>
      </c>
      <c r="F184" s="222" t="s">
        <v>456</v>
      </c>
      <c r="G184" s="223" t="s">
        <v>128</v>
      </c>
      <c r="H184" s="224">
        <v>91.26</v>
      </c>
      <c r="I184" s="225"/>
      <c r="J184" s="224">
        <f>ROUND(I184*H184,0)</f>
        <v>0</v>
      </c>
      <c r="K184" s="222" t="s">
        <v>153</v>
      </c>
      <c r="L184" s="71"/>
      <c r="M184" s="226" t="s">
        <v>21</v>
      </c>
      <c r="N184" s="227" t="s">
        <v>41</v>
      </c>
      <c r="O184" s="46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AR184" s="23" t="s">
        <v>199</v>
      </c>
      <c r="AT184" s="23" t="s">
        <v>125</v>
      </c>
      <c r="AU184" s="23" t="s">
        <v>79</v>
      </c>
      <c r="AY184" s="23" t="s">
        <v>123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23" t="s">
        <v>10</v>
      </c>
      <c r="BK184" s="230">
        <f>ROUND(I184*H184,0)</f>
        <v>0</v>
      </c>
      <c r="BL184" s="23" t="s">
        <v>199</v>
      </c>
      <c r="BM184" s="23" t="s">
        <v>457</v>
      </c>
    </row>
    <row r="185" spans="2:51" s="11" customFormat="1" ht="13.5">
      <c r="B185" s="231"/>
      <c r="C185" s="232"/>
      <c r="D185" s="233" t="s">
        <v>132</v>
      </c>
      <c r="E185" s="234" t="s">
        <v>21</v>
      </c>
      <c r="F185" s="235" t="s">
        <v>458</v>
      </c>
      <c r="G185" s="232"/>
      <c r="H185" s="236">
        <v>91.26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132</v>
      </c>
      <c r="AU185" s="242" t="s">
        <v>79</v>
      </c>
      <c r="AV185" s="11" t="s">
        <v>79</v>
      </c>
      <c r="AW185" s="11" t="s">
        <v>34</v>
      </c>
      <c r="AX185" s="11" t="s">
        <v>10</v>
      </c>
      <c r="AY185" s="242" t="s">
        <v>123</v>
      </c>
    </row>
    <row r="186" spans="2:65" s="1" customFormat="1" ht="16.5" customHeight="1">
      <c r="B186" s="45"/>
      <c r="C186" s="243" t="s">
        <v>459</v>
      </c>
      <c r="D186" s="243" t="s">
        <v>134</v>
      </c>
      <c r="E186" s="244" t="s">
        <v>460</v>
      </c>
      <c r="F186" s="245" t="s">
        <v>461</v>
      </c>
      <c r="G186" s="246" t="s">
        <v>249</v>
      </c>
      <c r="H186" s="247">
        <v>0.03</v>
      </c>
      <c r="I186" s="248"/>
      <c r="J186" s="247">
        <f>ROUND(I186*H186,0)</f>
        <v>0</v>
      </c>
      <c r="K186" s="245" t="s">
        <v>153</v>
      </c>
      <c r="L186" s="249"/>
      <c r="M186" s="250" t="s">
        <v>21</v>
      </c>
      <c r="N186" s="251" t="s">
        <v>41</v>
      </c>
      <c r="O186" s="46"/>
      <c r="P186" s="228">
        <f>O186*H186</f>
        <v>0</v>
      </c>
      <c r="Q186" s="228">
        <v>1</v>
      </c>
      <c r="R186" s="228">
        <f>Q186*H186</f>
        <v>0.03</v>
      </c>
      <c r="S186" s="228">
        <v>0</v>
      </c>
      <c r="T186" s="229">
        <f>S186*H186</f>
        <v>0</v>
      </c>
      <c r="AR186" s="23" t="s">
        <v>388</v>
      </c>
      <c r="AT186" s="23" t="s">
        <v>134</v>
      </c>
      <c r="AU186" s="23" t="s">
        <v>79</v>
      </c>
      <c r="AY186" s="23" t="s">
        <v>123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23" t="s">
        <v>10</v>
      </c>
      <c r="BK186" s="230">
        <f>ROUND(I186*H186,0)</f>
        <v>0</v>
      </c>
      <c r="BL186" s="23" t="s">
        <v>199</v>
      </c>
      <c r="BM186" s="23" t="s">
        <v>462</v>
      </c>
    </row>
    <row r="187" spans="2:51" s="11" customFormat="1" ht="13.5">
      <c r="B187" s="231"/>
      <c r="C187" s="232"/>
      <c r="D187" s="233" t="s">
        <v>132</v>
      </c>
      <c r="E187" s="234" t="s">
        <v>21</v>
      </c>
      <c r="F187" s="235" t="s">
        <v>463</v>
      </c>
      <c r="G187" s="232"/>
      <c r="H187" s="236">
        <v>0.03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132</v>
      </c>
      <c r="AU187" s="242" t="s">
        <v>79</v>
      </c>
      <c r="AV187" s="11" t="s">
        <v>79</v>
      </c>
      <c r="AW187" s="11" t="s">
        <v>34</v>
      </c>
      <c r="AX187" s="11" t="s">
        <v>10</v>
      </c>
      <c r="AY187" s="242" t="s">
        <v>123</v>
      </c>
    </row>
    <row r="188" spans="2:65" s="1" customFormat="1" ht="16.5" customHeight="1">
      <c r="B188" s="45"/>
      <c r="C188" s="220" t="s">
        <v>464</v>
      </c>
      <c r="D188" s="220" t="s">
        <v>125</v>
      </c>
      <c r="E188" s="221" t="s">
        <v>465</v>
      </c>
      <c r="F188" s="222" t="s">
        <v>466</v>
      </c>
      <c r="G188" s="223" t="s">
        <v>128</v>
      </c>
      <c r="H188" s="224">
        <v>182.52</v>
      </c>
      <c r="I188" s="225"/>
      <c r="J188" s="224">
        <f>ROUND(I188*H188,0)</f>
        <v>0</v>
      </c>
      <c r="K188" s="222" t="s">
        <v>129</v>
      </c>
      <c r="L188" s="71"/>
      <c r="M188" s="226" t="s">
        <v>21</v>
      </c>
      <c r="N188" s="227" t="s">
        <v>41</v>
      </c>
      <c r="O188" s="46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AR188" s="23" t="s">
        <v>199</v>
      </c>
      <c r="AT188" s="23" t="s">
        <v>125</v>
      </c>
      <c r="AU188" s="23" t="s">
        <v>79</v>
      </c>
      <c r="AY188" s="23" t="s">
        <v>123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23" t="s">
        <v>10</v>
      </c>
      <c r="BK188" s="230">
        <f>ROUND(I188*H188,0)</f>
        <v>0</v>
      </c>
      <c r="BL188" s="23" t="s">
        <v>199</v>
      </c>
      <c r="BM188" s="23" t="s">
        <v>467</v>
      </c>
    </row>
    <row r="189" spans="2:51" s="11" customFormat="1" ht="13.5">
      <c r="B189" s="231"/>
      <c r="C189" s="232"/>
      <c r="D189" s="233" t="s">
        <v>132</v>
      </c>
      <c r="E189" s="234" t="s">
        <v>21</v>
      </c>
      <c r="F189" s="235" t="s">
        <v>468</v>
      </c>
      <c r="G189" s="232"/>
      <c r="H189" s="236">
        <v>182.52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132</v>
      </c>
      <c r="AU189" s="242" t="s">
        <v>79</v>
      </c>
      <c r="AV189" s="11" t="s">
        <v>79</v>
      </c>
      <c r="AW189" s="11" t="s">
        <v>34</v>
      </c>
      <c r="AX189" s="11" t="s">
        <v>10</v>
      </c>
      <c r="AY189" s="242" t="s">
        <v>123</v>
      </c>
    </row>
    <row r="190" spans="2:65" s="1" customFormat="1" ht="16.5" customHeight="1">
      <c r="B190" s="45"/>
      <c r="C190" s="243" t="s">
        <v>469</v>
      </c>
      <c r="D190" s="243" t="s">
        <v>134</v>
      </c>
      <c r="E190" s="244" t="s">
        <v>450</v>
      </c>
      <c r="F190" s="245" t="s">
        <v>451</v>
      </c>
      <c r="G190" s="246" t="s">
        <v>249</v>
      </c>
      <c r="H190" s="247">
        <v>0.05</v>
      </c>
      <c r="I190" s="248"/>
      <c r="J190" s="247">
        <f>ROUND(I190*H190,0)</f>
        <v>0</v>
      </c>
      <c r="K190" s="245" t="s">
        <v>129</v>
      </c>
      <c r="L190" s="249"/>
      <c r="M190" s="250" t="s">
        <v>21</v>
      </c>
      <c r="N190" s="251" t="s">
        <v>41</v>
      </c>
      <c r="O190" s="46"/>
      <c r="P190" s="228">
        <f>O190*H190</f>
        <v>0</v>
      </c>
      <c r="Q190" s="228">
        <v>1</v>
      </c>
      <c r="R190" s="228">
        <f>Q190*H190</f>
        <v>0.05</v>
      </c>
      <c r="S190" s="228">
        <v>0</v>
      </c>
      <c r="T190" s="229">
        <f>S190*H190</f>
        <v>0</v>
      </c>
      <c r="AR190" s="23" t="s">
        <v>388</v>
      </c>
      <c r="AT190" s="23" t="s">
        <v>134</v>
      </c>
      <c r="AU190" s="23" t="s">
        <v>79</v>
      </c>
      <c r="AY190" s="23" t="s">
        <v>123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23" t="s">
        <v>10</v>
      </c>
      <c r="BK190" s="230">
        <f>ROUND(I190*H190,0)</f>
        <v>0</v>
      </c>
      <c r="BL190" s="23" t="s">
        <v>199</v>
      </c>
      <c r="BM190" s="23" t="s">
        <v>470</v>
      </c>
    </row>
    <row r="191" spans="2:51" s="11" customFormat="1" ht="13.5">
      <c r="B191" s="231"/>
      <c r="C191" s="232"/>
      <c r="D191" s="233" t="s">
        <v>132</v>
      </c>
      <c r="E191" s="234" t="s">
        <v>21</v>
      </c>
      <c r="F191" s="235" t="s">
        <v>471</v>
      </c>
      <c r="G191" s="232"/>
      <c r="H191" s="236">
        <v>0.05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132</v>
      </c>
      <c r="AU191" s="242" t="s">
        <v>79</v>
      </c>
      <c r="AV191" s="11" t="s">
        <v>79</v>
      </c>
      <c r="AW191" s="11" t="s">
        <v>34</v>
      </c>
      <c r="AX191" s="11" t="s">
        <v>10</v>
      </c>
      <c r="AY191" s="242" t="s">
        <v>123</v>
      </c>
    </row>
    <row r="192" spans="2:65" s="1" customFormat="1" ht="25.5" customHeight="1">
      <c r="B192" s="45"/>
      <c r="C192" s="220" t="s">
        <v>472</v>
      </c>
      <c r="D192" s="220" t="s">
        <v>125</v>
      </c>
      <c r="E192" s="221" t="s">
        <v>473</v>
      </c>
      <c r="F192" s="222" t="s">
        <v>474</v>
      </c>
      <c r="G192" s="223" t="s">
        <v>249</v>
      </c>
      <c r="H192" s="224">
        <v>0.09</v>
      </c>
      <c r="I192" s="225"/>
      <c r="J192" s="224">
        <f>ROUND(I192*H192,0)</f>
        <v>0</v>
      </c>
      <c r="K192" s="222" t="s">
        <v>129</v>
      </c>
      <c r="L192" s="71"/>
      <c r="M192" s="226" t="s">
        <v>21</v>
      </c>
      <c r="N192" s="262" t="s">
        <v>41</v>
      </c>
      <c r="O192" s="263"/>
      <c r="P192" s="264">
        <f>O192*H192</f>
        <v>0</v>
      </c>
      <c r="Q192" s="264">
        <v>0</v>
      </c>
      <c r="R192" s="264">
        <f>Q192*H192</f>
        <v>0</v>
      </c>
      <c r="S192" s="264">
        <v>0</v>
      </c>
      <c r="T192" s="265">
        <f>S192*H192</f>
        <v>0</v>
      </c>
      <c r="AR192" s="23" t="s">
        <v>199</v>
      </c>
      <c r="AT192" s="23" t="s">
        <v>125</v>
      </c>
      <c r="AU192" s="23" t="s">
        <v>79</v>
      </c>
      <c r="AY192" s="23" t="s">
        <v>123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23" t="s">
        <v>10</v>
      </c>
      <c r="BK192" s="230">
        <f>ROUND(I192*H192,0)</f>
        <v>0</v>
      </c>
      <c r="BL192" s="23" t="s">
        <v>199</v>
      </c>
      <c r="BM192" s="23" t="s">
        <v>475</v>
      </c>
    </row>
    <row r="193" spans="2:12" s="1" customFormat="1" ht="6.95" customHeight="1">
      <c r="B193" s="66"/>
      <c r="C193" s="67"/>
      <c r="D193" s="67"/>
      <c r="E193" s="67"/>
      <c r="F193" s="67"/>
      <c r="G193" s="67"/>
      <c r="H193" s="67"/>
      <c r="I193" s="165"/>
      <c r="J193" s="67"/>
      <c r="K193" s="67"/>
      <c r="L193" s="71"/>
    </row>
  </sheetData>
  <sheetProtection password="CC35" sheet="1" objects="1" scenarios="1" formatColumns="0" formatRows="0" autoFilter="0"/>
  <autoFilter ref="C84:K192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89</v>
      </c>
      <c r="G1" s="138" t="s">
        <v>90</v>
      </c>
      <c r="H1" s="138"/>
      <c r="I1" s="139"/>
      <c r="J1" s="138" t="s">
        <v>91</v>
      </c>
      <c r="K1" s="137" t="s">
        <v>92</v>
      </c>
      <c r="L1" s="138" t="s">
        <v>93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94</v>
      </c>
      <c r="E4" s="28"/>
      <c r="F4" s="28"/>
      <c r="G4" s="28"/>
      <c r="H4" s="28"/>
      <c r="I4" s="14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OBRATIŠTĚ AUTOMOBILŮ NA p.p.č. 1391/6, 2303/2 a 2523/3ř - projekt pro zhotovení stavby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95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476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8. 5. 2018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35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36</v>
      </c>
      <c r="E27" s="46"/>
      <c r="F27" s="46"/>
      <c r="G27" s="46"/>
      <c r="H27" s="46"/>
      <c r="I27" s="143"/>
      <c r="J27" s="154">
        <f>ROUND(J80,2)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38</v>
      </c>
      <c r="G29" s="46"/>
      <c r="H29" s="46"/>
      <c r="I29" s="155" t="s">
        <v>37</v>
      </c>
      <c r="J29" s="51" t="s">
        <v>39</v>
      </c>
      <c r="K29" s="50"/>
    </row>
    <row r="30" spans="2:11" s="1" customFormat="1" ht="14.4" customHeight="1">
      <c r="B30" s="45"/>
      <c r="C30" s="46"/>
      <c r="D30" s="54" t="s">
        <v>40</v>
      </c>
      <c r="E30" s="54" t="s">
        <v>41</v>
      </c>
      <c r="F30" s="156">
        <f>ROUND(SUM(BE80:BE112),2)</f>
        <v>0</v>
      </c>
      <c r="G30" s="46"/>
      <c r="H30" s="46"/>
      <c r="I30" s="157">
        <v>0.21</v>
      </c>
      <c r="J30" s="156">
        <f>ROUND(ROUND((SUM(BE80:BE112)),2)*I30,2)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42</v>
      </c>
      <c r="F31" s="156">
        <f>ROUND(SUM(BF80:BF112),2)</f>
        <v>0</v>
      </c>
      <c r="G31" s="46"/>
      <c r="H31" s="46"/>
      <c r="I31" s="157">
        <v>0.15</v>
      </c>
      <c r="J31" s="156">
        <f>ROUND(ROUND((SUM(BF80:BF112)),2)*I31,2)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43</v>
      </c>
      <c r="F32" s="156">
        <f>ROUND(SUM(BG80:BG112),2)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44</v>
      </c>
      <c r="F33" s="156">
        <f>ROUND(SUM(BH80:BH112),2)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45</v>
      </c>
      <c r="F34" s="156">
        <f>ROUND(SUM(BI80:BI112),2)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46</v>
      </c>
      <c r="E36" s="97"/>
      <c r="F36" s="97"/>
      <c r="G36" s="160" t="s">
        <v>47</v>
      </c>
      <c r="H36" s="161" t="s">
        <v>48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97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OBRATIŠTĚ AUTOMOBILŮ NA p.p.č. 1391/6, 2303/2 a 2523/3ř - projekt pro zhotovení stavby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95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SO.401 - Překládka vedení CETIN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8. 5. 2018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98</v>
      </c>
      <c r="D54" s="158"/>
      <c r="E54" s="158"/>
      <c r="F54" s="158"/>
      <c r="G54" s="158"/>
      <c r="H54" s="158"/>
      <c r="I54" s="172"/>
      <c r="J54" s="173" t="s">
        <v>99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100</v>
      </c>
      <c r="D56" s="46"/>
      <c r="E56" s="46"/>
      <c r="F56" s="46"/>
      <c r="G56" s="46"/>
      <c r="H56" s="46"/>
      <c r="I56" s="143"/>
      <c r="J56" s="154">
        <f>J80</f>
        <v>0</v>
      </c>
      <c r="K56" s="50"/>
      <c r="AU56" s="23" t="s">
        <v>101</v>
      </c>
    </row>
    <row r="57" spans="2:11" s="7" customFormat="1" ht="24.95" customHeight="1">
      <c r="B57" s="176"/>
      <c r="C57" s="177"/>
      <c r="D57" s="178" t="s">
        <v>477</v>
      </c>
      <c r="E57" s="179"/>
      <c r="F57" s="179"/>
      <c r="G57" s="179"/>
      <c r="H57" s="179"/>
      <c r="I57" s="180"/>
      <c r="J57" s="181">
        <f>J81</f>
        <v>0</v>
      </c>
      <c r="K57" s="182"/>
    </row>
    <row r="58" spans="2:11" s="7" customFormat="1" ht="24.95" customHeight="1">
      <c r="B58" s="176"/>
      <c r="C58" s="177"/>
      <c r="D58" s="178" t="s">
        <v>478</v>
      </c>
      <c r="E58" s="179"/>
      <c r="F58" s="179"/>
      <c r="G58" s="179"/>
      <c r="H58" s="179"/>
      <c r="I58" s="180"/>
      <c r="J58" s="181">
        <f>J89</f>
        <v>0</v>
      </c>
      <c r="K58" s="182"/>
    </row>
    <row r="59" spans="2:11" s="7" customFormat="1" ht="24.95" customHeight="1">
      <c r="B59" s="176"/>
      <c r="C59" s="177"/>
      <c r="D59" s="178" t="s">
        <v>479</v>
      </c>
      <c r="E59" s="179"/>
      <c r="F59" s="179"/>
      <c r="G59" s="179"/>
      <c r="H59" s="179"/>
      <c r="I59" s="180"/>
      <c r="J59" s="181">
        <f>J101</f>
        <v>0</v>
      </c>
      <c r="K59" s="182"/>
    </row>
    <row r="60" spans="2:11" s="7" customFormat="1" ht="24.95" customHeight="1">
      <c r="B60" s="176"/>
      <c r="C60" s="177"/>
      <c r="D60" s="178" t="s">
        <v>480</v>
      </c>
      <c r="E60" s="179"/>
      <c r="F60" s="179"/>
      <c r="G60" s="179"/>
      <c r="H60" s="179"/>
      <c r="I60" s="180"/>
      <c r="J60" s="181">
        <f>J103</f>
        <v>0</v>
      </c>
      <c r="K60" s="182"/>
    </row>
    <row r="61" spans="2:11" s="1" customFormat="1" ht="21.8" customHeight="1">
      <c r="B61" s="45"/>
      <c r="C61" s="46"/>
      <c r="D61" s="46"/>
      <c r="E61" s="46"/>
      <c r="F61" s="46"/>
      <c r="G61" s="46"/>
      <c r="H61" s="46"/>
      <c r="I61" s="143"/>
      <c r="J61" s="46"/>
      <c r="K61" s="50"/>
    </row>
    <row r="62" spans="2:11" s="1" customFormat="1" ht="6.95" customHeight="1">
      <c r="B62" s="66"/>
      <c r="C62" s="67"/>
      <c r="D62" s="67"/>
      <c r="E62" s="67"/>
      <c r="F62" s="67"/>
      <c r="G62" s="67"/>
      <c r="H62" s="67"/>
      <c r="I62" s="165"/>
      <c r="J62" s="67"/>
      <c r="K62" s="68"/>
    </row>
    <row r="66" spans="2:12" s="1" customFormat="1" ht="6.95" customHeight="1">
      <c r="B66" s="69"/>
      <c r="C66" s="70"/>
      <c r="D66" s="70"/>
      <c r="E66" s="70"/>
      <c r="F66" s="70"/>
      <c r="G66" s="70"/>
      <c r="H66" s="70"/>
      <c r="I66" s="168"/>
      <c r="J66" s="70"/>
      <c r="K66" s="70"/>
      <c r="L66" s="71"/>
    </row>
    <row r="67" spans="2:12" s="1" customFormat="1" ht="36.95" customHeight="1">
      <c r="B67" s="45"/>
      <c r="C67" s="72" t="s">
        <v>107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6.95" customHeight="1">
      <c r="B68" s="45"/>
      <c r="C68" s="73"/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4.4" customHeight="1">
      <c r="B69" s="45"/>
      <c r="C69" s="75" t="s">
        <v>18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6.5" customHeight="1">
      <c r="B70" s="45"/>
      <c r="C70" s="73"/>
      <c r="D70" s="73"/>
      <c r="E70" s="191" t="str">
        <f>E7</f>
        <v>OBRATIŠTĚ AUTOMOBILŮ NA p.p.č. 1391/6, 2303/2 a 2523/3ř - projekt pro zhotovení stavby</v>
      </c>
      <c r="F70" s="75"/>
      <c r="G70" s="75"/>
      <c r="H70" s="75"/>
      <c r="I70" s="190"/>
      <c r="J70" s="73"/>
      <c r="K70" s="73"/>
      <c r="L70" s="71"/>
    </row>
    <row r="71" spans="2:12" s="1" customFormat="1" ht="14.4" customHeight="1">
      <c r="B71" s="45"/>
      <c r="C71" s="75" t="s">
        <v>95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7.25" customHeight="1">
      <c r="B72" s="45"/>
      <c r="C72" s="73"/>
      <c r="D72" s="73"/>
      <c r="E72" s="81" t="str">
        <f>E9</f>
        <v>SO.401 - Překládka vedení CETIN</v>
      </c>
      <c r="F72" s="73"/>
      <c r="G72" s="73"/>
      <c r="H72" s="73"/>
      <c r="I72" s="190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8" customHeight="1">
      <c r="B74" s="45"/>
      <c r="C74" s="75" t="s">
        <v>23</v>
      </c>
      <c r="D74" s="73"/>
      <c r="E74" s="73"/>
      <c r="F74" s="192" t="str">
        <f>F12</f>
        <v xml:space="preserve"> </v>
      </c>
      <c r="G74" s="73"/>
      <c r="H74" s="73"/>
      <c r="I74" s="193" t="s">
        <v>25</v>
      </c>
      <c r="J74" s="84" t="str">
        <f>IF(J12="","",J12)</f>
        <v>8. 5. 2018</v>
      </c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3.5">
      <c r="B76" s="45"/>
      <c r="C76" s="75" t="s">
        <v>27</v>
      </c>
      <c r="D76" s="73"/>
      <c r="E76" s="73"/>
      <c r="F76" s="192" t="str">
        <f>E15</f>
        <v xml:space="preserve"> </v>
      </c>
      <c r="G76" s="73"/>
      <c r="H76" s="73"/>
      <c r="I76" s="193" t="s">
        <v>33</v>
      </c>
      <c r="J76" s="192" t="str">
        <f>E21</f>
        <v xml:space="preserve"> </v>
      </c>
      <c r="K76" s="73"/>
      <c r="L76" s="71"/>
    </row>
    <row r="77" spans="2:12" s="1" customFormat="1" ht="14.4" customHeight="1">
      <c r="B77" s="45"/>
      <c r="C77" s="75" t="s">
        <v>31</v>
      </c>
      <c r="D77" s="73"/>
      <c r="E77" s="73"/>
      <c r="F77" s="192" t="str">
        <f>IF(E18="","",E18)</f>
        <v/>
      </c>
      <c r="G77" s="73"/>
      <c r="H77" s="73"/>
      <c r="I77" s="190"/>
      <c r="J77" s="73"/>
      <c r="K77" s="73"/>
      <c r="L77" s="71"/>
    </row>
    <row r="78" spans="2:12" s="1" customFormat="1" ht="10.3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20" s="9" customFormat="1" ht="29.25" customHeight="1">
      <c r="B79" s="194"/>
      <c r="C79" s="195" t="s">
        <v>108</v>
      </c>
      <c r="D79" s="196" t="s">
        <v>55</v>
      </c>
      <c r="E79" s="196" t="s">
        <v>51</v>
      </c>
      <c r="F79" s="196" t="s">
        <v>109</v>
      </c>
      <c r="G79" s="196" t="s">
        <v>110</v>
      </c>
      <c r="H79" s="196" t="s">
        <v>111</v>
      </c>
      <c r="I79" s="197" t="s">
        <v>112</v>
      </c>
      <c r="J79" s="196" t="s">
        <v>99</v>
      </c>
      <c r="K79" s="198" t="s">
        <v>113</v>
      </c>
      <c r="L79" s="199"/>
      <c r="M79" s="101" t="s">
        <v>114</v>
      </c>
      <c r="N79" s="102" t="s">
        <v>40</v>
      </c>
      <c r="O79" s="102" t="s">
        <v>115</v>
      </c>
      <c r="P79" s="102" t="s">
        <v>116</v>
      </c>
      <c r="Q79" s="102" t="s">
        <v>117</v>
      </c>
      <c r="R79" s="102" t="s">
        <v>118</v>
      </c>
      <c r="S79" s="102" t="s">
        <v>119</v>
      </c>
      <c r="T79" s="103" t="s">
        <v>120</v>
      </c>
    </row>
    <row r="80" spans="2:63" s="1" customFormat="1" ht="29.25" customHeight="1">
      <c r="B80" s="45"/>
      <c r="C80" s="107" t="s">
        <v>100</v>
      </c>
      <c r="D80" s="73"/>
      <c r="E80" s="73"/>
      <c r="F80" s="73"/>
      <c r="G80" s="73"/>
      <c r="H80" s="73"/>
      <c r="I80" s="190"/>
      <c r="J80" s="200">
        <f>BK80</f>
        <v>0</v>
      </c>
      <c r="K80" s="73"/>
      <c r="L80" s="71"/>
      <c r="M80" s="104"/>
      <c r="N80" s="105"/>
      <c r="O80" s="105"/>
      <c r="P80" s="201">
        <f>P81+P89+P101+P103</f>
        <v>0</v>
      </c>
      <c r="Q80" s="105"/>
      <c r="R80" s="201">
        <f>R81+R89+R101+R103</f>
        <v>0</v>
      </c>
      <c r="S80" s="105"/>
      <c r="T80" s="202">
        <f>T81+T89+T101+T103</f>
        <v>0</v>
      </c>
      <c r="AT80" s="23" t="s">
        <v>69</v>
      </c>
      <c r="AU80" s="23" t="s">
        <v>101</v>
      </c>
      <c r="BK80" s="203">
        <f>BK81+BK89+BK101+BK103</f>
        <v>0</v>
      </c>
    </row>
    <row r="81" spans="2:63" s="10" customFormat="1" ht="37.4" customHeight="1">
      <c r="B81" s="204"/>
      <c r="C81" s="205"/>
      <c r="D81" s="206" t="s">
        <v>69</v>
      </c>
      <c r="E81" s="207" t="s">
        <v>481</v>
      </c>
      <c r="F81" s="207" t="s">
        <v>481</v>
      </c>
      <c r="G81" s="205"/>
      <c r="H81" s="205"/>
      <c r="I81" s="208"/>
      <c r="J81" s="209">
        <f>BK81</f>
        <v>0</v>
      </c>
      <c r="K81" s="205"/>
      <c r="L81" s="210"/>
      <c r="M81" s="211"/>
      <c r="N81" s="212"/>
      <c r="O81" s="212"/>
      <c r="P81" s="213">
        <f>SUM(P82:P88)</f>
        <v>0</v>
      </c>
      <c r="Q81" s="212"/>
      <c r="R81" s="213">
        <f>SUM(R82:R88)</f>
        <v>0</v>
      </c>
      <c r="S81" s="212"/>
      <c r="T81" s="214">
        <f>SUM(T82:T88)</f>
        <v>0</v>
      </c>
      <c r="AR81" s="215" t="s">
        <v>10</v>
      </c>
      <c r="AT81" s="216" t="s">
        <v>69</v>
      </c>
      <c r="AU81" s="216" t="s">
        <v>70</v>
      </c>
      <c r="AY81" s="215" t="s">
        <v>123</v>
      </c>
      <c r="BK81" s="217">
        <f>SUM(BK82:BK88)</f>
        <v>0</v>
      </c>
    </row>
    <row r="82" spans="2:65" s="1" customFormat="1" ht="16.5" customHeight="1">
      <c r="B82" s="45"/>
      <c r="C82" s="220" t="s">
        <v>70</v>
      </c>
      <c r="D82" s="220" t="s">
        <v>125</v>
      </c>
      <c r="E82" s="221" t="s">
        <v>482</v>
      </c>
      <c r="F82" s="222" t="s">
        <v>483</v>
      </c>
      <c r="G82" s="223" t="s">
        <v>484</v>
      </c>
      <c r="H82" s="224">
        <v>1</v>
      </c>
      <c r="I82" s="225"/>
      <c r="J82" s="224">
        <f>ROUND(I82*H82,0)</f>
        <v>0</v>
      </c>
      <c r="K82" s="222" t="s">
        <v>21</v>
      </c>
      <c r="L82" s="71"/>
      <c r="M82" s="226" t="s">
        <v>21</v>
      </c>
      <c r="N82" s="227" t="s">
        <v>41</v>
      </c>
      <c r="O82" s="46"/>
      <c r="P82" s="228">
        <f>O82*H82</f>
        <v>0</v>
      </c>
      <c r="Q82" s="228">
        <v>0</v>
      </c>
      <c r="R82" s="228">
        <f>Q82*H82</f>
        <v>0</v>
      </c>
      <c r="S82" s="228">
        <v>0</v>
      </c>
      <c r="T82" s="229">
        <f>S82*H82</f>
        <v>0</v>
      </c>
      <c r="AR82" s="23" t="s">
        <v>130</v>
      </c>
      <c r="AT82" s="23" t="s">
        <v>125</v>
      </c>
      <c r="AU82" s="23" t="s">
        <v>10</v>
      </c>
      <c r="AY82" s="23" t="s">
        <v>123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23" t="s">
        <v>10</v>
      </c>
      <c r="BK82" s="230">
        <f>ROUND(I82*H82,0)</f>
        <v>0</v>
      </c>
      <c r="BL82" s="23" t="s">
        <v>130</v>
      </c>
      <c r="BM82" s="23" t="s">
        <v>79</v>
      </c>
    </row>
    <row r="83" spans="2:65" s="1" customFormat="1" ht="16.5" customHeight="1">
      <c r="B83" s="45"/>
      <c r="C83" s="220" t="s">
        <v>70</v>
      </c>
      <c r="D83" s="220" t="s">
        <v>125</v>
      </c>
      <c r="E83" s="221" t="s">
        <v>485</v>
      </c>
      <c r="F83" s="222" t="s">
        <v>486</v>
      </c>
      <c r="G83" s="223" t="s">
        <v>210</v>
      </c>
      <c r="H83" s="224">
        <v>35</v>
      </c>
      <c r="I83" s="225"/>
      <c r="J83" s="224">
        <f>ROUND(I83*H83,0)</f>
        <v>0</v>
      </c>
      <c r="K83" s="222" t="s">
        <v>21</v>
      </c>
      <c r="L83" s="71"/>
      <c r="M83" s="226" t="s">
        <v>21</v>
      </c>
      <c r="N83" s="227" t="s">
        <v>41</v>
      </c>
      <c r="O83" s="46"/>
      <c r="P83" s="228">
        <f>O83*H83</f>
        <v>0</v>
      </c>
      <c r="Q83" s="228">
        <v>0</v>
      </c>
      <c r="R83" s="228">
        <f>Q83*H83</f>
        <v>0</v>
      </c>
      <c r="S83" s="228">
        <v>0</v>
      </c>
      <c r="T83" s="229">
        <f>S83*H83</f>
        <v>0</v>
      </c>
      <c r="AR83" s="23" t="s">
        <v>130</v>
      </c>
      <c r="AT83" s="23" t="s">
        <v>125</v>
      </c>
      <c r="AU83" s="23" t="s">
        <v>10</v>
      </c>
      <c r="AY83" s="23" t="s">
        <v>123</v>
      </c>
      <c r="BE83" s="230">
        <f>IF(N83="základní",J83,0)</f>
        <v>0</v>
      </c>
      <c r="BF83" s="230">
        <f>IF(N83="snížená",J83,0)</f>
        <v>0</v>
      </c>
      <c r="BG83" s="230">
        <f>IF(N83="zákl. přenesená",J83,0)</f>
        <v>0</v>
      </c>
      <c r="BH83" s="230">
        <f>IF(N83="sníž. přenesená",J83,0)</f>
        <v>0</v>
      </c>
      <c r="BI83" s="230">
        <f>IF(N83="nulová",J83,0)</f>
        <v>0</v>
      </c>
      <c r="BJ83" s="23" t="s">
        <v>10</v>
      </c>
      <c r="BK83" s="230">
        <f>ROUND(I83*H83,0)</f>
        <v>0</v>
      </c>
      <c r="BL83" s="23" t="s">
        <v>130</v>
      </c>
      <c r="BM83" s="23" t="s">
        <v>130</v>
      </c>
    </row>
    <row r="84" spans="2:65" s="1" customFormat="1" ht="16.5" customHeight="1">
      <c r="B84" s="45"/>
      <c r="C84" s="220" t="s">
        <v>70</v>
      </c>
      <c r="D84" s="220" t="s">
        <v>125</v>
      </c>
      <c r="E84" s="221" t="s">
        <v>487</v>
      </c>
      <c r="F84" s="222" t="s">
        <v>488</v>
      </c>
      <c r="G84" s="223" t="s">
        <v>210</v>
      </c>
      <c r="H84" s="224">
        <v>15</v>
      </c>
      <c r="I84" s="225"/>
      <c r="J84" s="224">
        <f>ROUND(I84*H84,0)</f>
        <v>0</v>
      </c>
      <c r="K84" s="222" t="s">
        <v>21</v>
      </c>
      <c r="L84" s="71"/>
      <c r="M84" s="226" t="s">
        <v>21</v>
      </c>
      <c r="N84" s="227" t="s">
        <v>41</v>
      </c>
      <c r="O84" s="46"/>
      <c r="P84" s="228">
        <f>O84*H84</f>
        <v>0</v>
      </c>
      <c r="Q84" s="228">
        <v>0</v>
      </c>
      <c r="R84" s="228">
        <f>Q84*H84</f>
        <v>0</v>
      </c>
      <c r="S84" s="228">
        <v>0</v>
      </c>
      <c r="T84" s="229">
        <f>S84*H84</f>
        <v>0</v>
      </c>
      <c r="AR84" s="23" t="s">
        <v>130</v>
      </c>
      <c r="AT84" s="23" t="s">
        <v>125</v>
      </c>
      <c r="AU84" s="23" t="s">
        <v>10</v>
      </c>
      <c r="AY84" s="23" t="s">
        <v>123</v>
      </c>
      <c r="BE84" s="230">
        <f>IF(N84="základní",J84,0)</f>
        <v>0</v>
      </c>
      <c r="BF84" s="230">
        <f>IF(N84="snížená",J84,0)</f>
        <v>0</v>
      </c>
      <c r="BG84" s="230">
        <f>IF(N84="zákl. přenesená",J84,0)</f>
        <v>0</v>
      </c>
      <c r="BH84" s="230">
        <f>IF(N84="sníž. přenesená",J84,0)</f>
        <v>0</v>
      </c>
      <c r="BI84" s="230">
        <f>IF(N84="nulová",J84,0)</f>
        <v>0</v>
      </c>
      <c r="BJ84" s="23" t="s">
        <v>10</v>
      </c>
      <c r="BK84" s="230">
        <f>ROUND(I84*H84,0)</f>
        <v>0</v>
      </c>
      <c r="BL84" s="23" t="s">
        <v>130</v>
      </c>
      <c r="BM84" s="23" t="s">
        <v>157</v>
      </c>
    </row>
    <row r="85" spans="2:65" s="1" customFormat="1" ht="16.5" customHeight="1">
      <c r="B85" s="45"/>
      <c r="C85" s="220" t="s">
        <v>70</v>
      </c>
      <c r="D85" s="220" t="s">
        <v>125</v>
      </c>
      <c r="E85" s="221" t="s">
        <v>489</v>
      </c>
      <c r="F85" s="222" t="s">
        <v>490</v>
      </c>
      <c r="G85" s="223" t="s">
        <v>210</v>
      </c>
      <c r="H85" s="224">
        <v>30</v>
      </c>
      <c r="I85" s="225"/>
      <c r="J85" s="224">
        <f>ROUND(I85*H85,0)</f>
        <v>0</v>
      </c>
      <c r="K85" s="222" t="s">
        <v>21</v>
      </c>
      <c r="L85" s="71"/>
      <c r="M85" s="226" t="s">
        <v>21</v>
      </c>
      <c r="N85" s="227" t="s">
        <v>41</v>
      </c>
      <c r="O85" s="46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3" t="s">
        <v>130</v>
      </c>
      <c r="AT85" s="23" t="s">
        <v>125</v>
      </c>
      <c r="AU85" s="23" t="s">
        <v>10</v>
      </c>
      <c r="AY85" s="23" t="s">
        <v>123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3" t="s">
        <v>10</v>
      </c>
      <c r="BK85" s="230">
        <f>ROUND(I85*H85,0)</f>
        <v>0</v>
      </c>
      <c r="BL85" s="23" t="s">
        <v>130</v>
      </c>
      <c r="BM85" s="23" t="s">
        <v>138</v>
      </c>
    </row>
    <row r="86" spans="2:65" s="1" customFormat="1" ht="16.5" customHeight="1">
      <c r="B86" s="45"/>
      <c r="C86" s="220" t="s">
        <v>70</v>
      </c>
      <c r="D86" s="220" t="s">
        <v>125</v>
      </c>
      <c r="E86" s="221" t="s">
        <v>491</v>
      </c>
      <c r="F86" s="222" t="s">
        <v>492</v>
      </c>
      <c r="G86" s="223" t="s">
        <v>210</v>
      </c>
      <c r="H86" s="224">
        <v>15</v>
      </c>
      <c r="I86" s="225"/>
      <c r="J86" s="224">
        <f>ROUND(I86*H86,0)</f>
        <v>0</v>
      </c>
      <c r="K86" s="222" t="s">
        <v>21</v>
      </c>
      <c r="L86" s="71"/>
      <c r="M86" s="226" t="s">
        <v>21</v>
      </c>
      <c r="N86" s="227" t="s">
        <v>41</v>
      </c>
      <c r="O86" s="46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3" t="s">
        <v>130</v>
      </c>
      <c r="AT86" s="23" t="s">
        <v>125</v>
      </c>
      <c r="AU86" s="23" t="s">
        <v>10</v>
      </c>
      <c r="AY86" s="23" t="s">
        <v>123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3" t="s">
        <v>10</v>
      </c>
      <c r="BK86" s="230">
        <f>ROUND(I86*H86,0)</f>
        <v>0</v>
      </c>
      <c r="BL86" s="23" t="s">
        <v>130</v>
      </c>
      <c r="BM86" s="23" t="s">
        <v>173</v>
      </c>
    </row>
    <row r="87" spans="2:65" s="1" customFormat="1" ht="16.5" customHeight="1">
      <c r="B87" s="45"/>
      <c r="C87" s="220" t="s">
        <v>70</v>
      </c>
      <c r="D87" s="220" t="s">
        <v>125</v>
      </c>
      <c r="E87" s="221" t="s">
        <v>493</v>
      </c>
      <c r="F87" s="222" t="s">
        <v>494</v>
      </c>
      <c r="G87" s="223" t="s">
        <v>210</v>
      </c>
      <c r="H87" s="224">
        <v>10</v>
      </c>
      <c r="I87" s="225"/>
      <c r="J87" s="224">
        <f>ROUND(I87*H87,0)</f>
        <v>0</v>
      </c>
      <c r="K87" s="222" t="s">
        <v>21</v>
      </c>
      <c r="L87" s="71"/>
      <c r="M87" s="226" t="s">
        <v>21</v>
      </c>
      <c r="N87" s="227" t="s">
        <v>41</v>
      </c>
      <c r="O87" s="46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3" t="s">
        <v>130</v>
      </c>
      <c r="AT87" s="23" t="s">
        <v>125</v>
      </c>
      <c r="AU87" s="23" t="s">
        <v>10</v>
      </c>
      <c r="AY87" s="23" t="s">
        <v>123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3" t="s">
        <v>10</v>
      </c>
      <c r="BK87" s="230">
        <f>ROUND(I87*H87,0)</f>
        <v>0</v>
      </c>
      <c r="BL87" s="23" t="s">
        <v>130</v>
      </c>
      <c r="BM87" s="23" t="s">
        <v>181</v>
      </c>
    </row>
    <row r="88" spans="2:65" s="1" customFormat="1" ht="16.5" customHeight="1">
      <c r="B88" s="45"/>
      <c r="C88" s="220" t="s">
        <v>70</v>
      </c>
      <c r="D88" s="220" t="s">
        <v>125</v>
      </c>
      <c r="E88" s="221" t="s">
        <v>495</v>
      </c>
      <c r="F88" s="222" t="s">
        <v>496</v>
      </c>
      <c r="G88" s="223" t="s">
        <v>210</v>
      </c>
      <c r="H88" s="224">
        <v>35</v>
      </c>
      <c r="I88" s="225"/>
      <c r="J88" s="224">
        <f>ROUND(I88*H88,0)</f>
        <v>0</v>
      </c>
      <c r="K88" s="222" t="s">
        <v>21</v>
      </c>
      <c r="L88" s="71"/>
      <c r="M88" s="226" t="s">
        <v>21</v>
      </c>
      <c r="N88" s="227" t="s">
        <v>41</v>
      </c>
      <c r="O88" s="46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AR88" s="23" t="s">
        <v>130</v>
      </c>
      <c r="AT88" s="23" t="s">
        <v>125</v>
      </c>
      <c r="AU88" s="23" t="s">
        <v>10</v>
      </c>
      <c r="AY88" s="23" t="s">
        <v>123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3" t="s">
        <v>10</v>
      </c>
      <c r="BK88" s="230">
        <f>ROUND(I88*H88,0)</f>
        <v>0</v>
      </c>
      <c r="BL88" s="23" t="s">
        <v>130</v>
      </c>
      <c r="BM88" s="23" t="s">
        <v>191</v>
      </c>
    </row>
    <row r="89" spans="2:63" s="10" customFormat="1" ht="37.4" customHeight="1">
      <c r="B89" s="204"/>
      <c r="C89" s="205"/>
      <c r="D89" s="206" t="s">
        <v>69</v>
      </c>
      <c r="E89" s="207" t="s">
        <v>497</v>
      </c>
      <c r="F89" s="207" t="s">
        <v>497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SUM(P90:P100)</f>
        <v>0</v>
      </c>
      <c r="Q89" s="212"/>
      <c r="R89" s="213">
        <f>SUM(R90:R100)</f>
        <v>0</v>
      </c>
      <c r="S89" s="212"/>
      <c r="T89" s="214">
        <f>SUM(T90:T100)</f>
        <v>0</v>
      </c>
      <c r="AR89" s="215" t="s">
        <v>10</v>
      </c>
      <c r="AT89" s="216" t="s">
        <v>69</v>
      </c>
      <c r="AU89" s="216" t="s">
        <v>70</v>
      </c>
      <c r="AY89" s="215" t="s">
        <v>123</v>
      </c>
      <c r="BK89" s="217">
        <f>SUM(BK90:BK100)</f>
        <v>0</v>
      </c>
    </row>
    <row r="90" spans="2:65" s="1" customFormat="1" ht="16.5" customHeight="1">
      <c r="B90" s="45"/>
      <c r="C90" s="220" t="s">
        <v>70</v>
      </c>
      <c r="D90" s="220" t="s">
        <v>125</v>
      </c>
      <c r="E90" s="221" t="s">
        <v>498</v>
      </c>
      <c r="F90" s="222" t="s">
        <v>499</v>
      </c>
      <c r="G90" s="223" t="s">
        <v>210</v>
      </c>
      <c r="H90" s="224">
        <v>30</v>
      </c>
      <c r="I90" s="225"/>
      <c r="J90" s="224">
        <f>ROUND(I90*H90,0)</f>
        <v>0</v>
      </c>
      <c r="K90" s="222" t="s">
        <v>21</v>
      </c>
      <c r="L90" s="71"/>
      <c r="M90" s="226" t="s">
        <v>21</v>
      </c>
      <c r="N90" s="227" t="s">
        <v>41</v>
      </c>
      <c r="O90" s="46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3" t="s">
        <v>130</v>
      </c>
      <c r="AT90" s="23" t="s">
        <v>125</v>
      </c>
      <c r="AU90" s="23" t="s">
        <v>10</v>
      </c>
      <c r="AY90" s="23" t="s">
        <v>123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23" t="s">
        <v>10</v>
      </c>
      <c r="BK90" s="230">
        <f>ROUND(I90*H90,0)</f>
        <v>0</v>
      </c>
      <c r="BL90" s="23" t="s">
        <v>130</v>
      </c>
      <c r="BM90" s="23" t="s">
        <v>199</v>
      </c>
    </row>
    <row r="91" spans="2:65" s="1" customFormat="1" ht="16.5" customHeight="1">
      <c r="B91" s="45"/>
      <c r="C91" s="220" t="s">
        <v>70</v>
      </c>
      <c r="D91" s="220" t="s">
        <v>125</v>
      </c>
      <c r="E91" s="221" t="s">
        <v>500</v>
      </c>
      <c r="F91" s="222" t="s">
        <v>501</v>
      </c>
      <c r="G91" s="223" t="s">
        <v>210</v>
      </c>
      <c r="H91" s="224">
        <v>25</v>
      </c>
      <c r="I91" s="225"/>
      <c r="J91" s="224">
        <f>ROUND(I91*H91,0)</f>
        <v>0</v>
      </c>
      <c r="K91" s="222" t="s">
        <v>21</v>
      </c>
      <c r="L91" s="71"/>
      <c r="M91" s="226" t="s">
        <v>21</v>
      </c>
      <c r="N91" s="227" t="s">
        <v>41</v>
      </c>
      <c r="O91" s="46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" t="s">
        <v>130</v>
      </c>
      <c r="AT91" s="23" t="s">
        <v>125</v>
      </c>
      <c r="AU91" s="23" t="s">
        <v>10</v>
      </c>
      <c r="AY91" s="23" t="s">
        <v>123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3" t="s">
        <v>10</v>
      </c>
      <c r="BK91" s="230">
        <f>ROUND(I91*H91,0)</f>
        <v>0</v>
      </c>
      <c r="BL91" s="23" t="s">
        <v>130</v>
      </c>
      <c r="BM91" s="23" t="s">
        <v>207</v>
      </c>
    </row>
    <row r="92" spans="2:65" s="1" customFormat="1" ht="16.5" customHeight="1">
      <c r="B92" s="45"/>
      <c r="C92" s="220" t="s">
        <v>70</v>
      </c>
      <c r="D92" s="220" t="s">
        <v>125</v>
      </c>
      <c r="E92" s="221" t="s">
        <v>502</v>
      </c>
      <c r="F92" s="222" t="s">
        <v>503</v>
      </c>
      <c r="G92" s="223" t="s">
        <v>484</v>
      </c>
      <c r="H92" s="224">
        <v>1</v>
      </c>
      <c r="I92" s="225"/>
      <c r="J92" s="224">
        <f>ROUND(I92*H92,0)</f>
        <v>0</v>
      </c>
      <c r="K92" s="222" t="s">
        <v>21</v>
      </c>
      <c r="L92" s="71"/>
      <c r="M92" s="226" t="s">
        <v>21</v>
      </c>
      <c r="N92" s="227" t="s">
        <v>41</v>
      </c>
      <c r="O92" s="46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" t="s">
        <v>130</v>
      </c>
      <c r="AT92" s="23" t="s">
        <v>125</v>
      </c>
      <c r="AU92" s="23" t="s">
        <v>10</v>
      </c>
      <c r="AY92" s="23" t="s">
        <v>123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3" t="s">
        <v>10</v>
      </c>
      <c r="BK92" s="230">
        <f>ROUND(I92*H92,0)</f>
        <v>0</v>
      </c>
      <c r="BL92" s="23" t="s">
        <v>130</v>
      </c>
      <c r="BM92" s="23" t="s">
        <v>217</v>
      </c>
    </row>
    <row r="93" spans="2:65" s="1" customFormat="1" ht="16.5" customHeight="1">
      <c r="B93" s="45"/>
      <c r="C93" s="220" t="s">
        <v>70</v>
      </c>
      <c r="D93" s="220" t="s">
        <v>125</v>
      </c>
      <c r="E93" s="221" t="s">
        <v>504</v>
      </c>
      <c r="F93" s="222" t="s">
        <v>505</v>
      </c>
      <c r="G93" s="223" t="s">
        <v>484</v>
      </c>
      <c r="H93" s="224">
        <v>1</v>
      </c>
      <c r="I93" s="225"/>
      <c r="J93" s="224">
        <f>ROUND(I93*H93,0)</f>
        <v>0</v>
      </c>
      <c r="K93" s="222" t="s">
        <v>21</v>
      </c>
      <c r="L93" s="71"/>
      <c r="M93" s="226" t="s">
        <v>21</v>
      </c>
      <c r="N93" s="227" t="s">
        <v>41</v>
      </c>
      <c r="O93" s="46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3" t="s">
        <v>130</v>
      </c>
      <c r="AT93" s="23" t="s">
        <v>125</v>
      </c>
      <c r="AU93" s="23" t="s">
        <v>10</v>
      </c>
      <c r="AY93" s="23" t="s">
        <v>123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23" t="s">
        <v>10</v>
      </c>
      <c r="BK93" s="230">
        <f>ROUND(I93*H93,0)</f>
        <v>0</v>
      </c>
      <c r="BL93" s="23" t="s">
        <v>130</v>
      </c>
      <c r="BM93" s="23" t="s">
        <v>226</v>
      </c>
    </row>
    <row r="94" spans="2:65" s="1" customFormat="1" ht="16.5" customHeight="1">
      <c r="B94" s="45"/>
      <c r="C94" s="220" t="s">
        <v>70</v>
      </c>
      <c r="D94" s="220" t="s">
        <v>125</v>
      </c>
      <c r="E94" s="221" t="s">
        <v>506</v>
      </c>
      <c r="F94" s="222" t="s">
        <v>507</v>
      </c>
      <c r="G94" s="223" t="s">
        <v>484</v>
      </c>
      <c r="H94" s="224">
        <v>6</v>
      </c>
      <c r="I94" s="225"/>
      <c r="J94" s="224">
        <f>ROUND(I94*H94,0)</f>
        <v>0</v>
      </c>
      <c r="K94" s="222" t="s">
        <v>21</v>
      </c>
      <c r="L94" s="71"/>
      <c r="M94" s="226" t="s">
        <v>21</v>
      </c>
      <c r="N94" s="227" t="s">
        <v>41</v>
      </c>
      <c r="O94" s="46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3" t="s">
        <v>130</v>
      </c>
      <c r="AT94" s="23" t="s">
        <v>125</v>
      </c>
      <c r="AU94" s="23" t="s">
        <v>10</v>
      </c>
      <c r="AY94" s="23" t="s">
        <v>123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3" t="s">
        <v>10</v>
      </c>
      <c r="BK94" s="230">
        <f>ROUND(I94*H94,0)</f>
        <v>0</v>
      </c>
      <c r="BL94" s="23" t="s">
        <v>130</v>
      </c>
      <c r="BM94" s="23" t="s">
        <v>234</v>
      </c>
    </row>
    <row r="95" spans="2:65" s="1" customFormat="1" ht="16.5" customHeight="1">
      <c r="B95" s="45"/>
      <c r="C95" s="220" t="s">
        <v>70</v>
      </c>
      <c r="D95" s="220" t="s">
        <v>125</v>
      </c>
      <c r="E95" s="221" t="s">
        <v>508</v>
      </c>
      <c r="F95" s="222" t="s">
        <v>509</v>
      </c>
      <c r="G95" s="223" t="s">
        <v>484</v>
      </c>
      <c r="H95" s="224">
        <v>2</v>
      </c>
      <c r="I95" s="225"/>
      <c r="J95" s="224">
        <f>ROUND(I95*H95,0)</f>
        <v>0</v>
      </c>
      <c r="K95" s="222" t="s">
        <v>21</v>
      </c>
      <c r="L95" s="71"/>
      <c r="M95" s="226" t="s">
        <v>21</v>
      </c>
      <c r="N95" s="227" t="s">
        <v>41</v>
      </c>
      <c r="O95" s="46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AR95" s="23" t="s">
        <v>130</v>
      </c>
      <c r="AT95" s="23" t="s">
        <v>125</v>
      </c>
      <c r="AU95" s="23" t="s">
        <v>10</v>
      </c>
      <c r="AY95" s="23" t="s">
        <v>123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23" t="s">
        <v>10</v>
      </c>
      <c r="BK95" s="230">
        <f>ROUND(I95*H95,0)</f>
        <v>0</v>
      </c>
      <c r="BL95" s="23" t="s">
        <v>130</v>
      </c>
      <c r="BM95" s="23" t="s">
        <v>246</v>
      </c>
    </row>
    <row r="96" spans="2:65" s="1" customFormat="1" ht="16.5" customHeight="1">
      <c r="B96" s="45"/>
      <c r="C96" s="220" t="s">
        <v>70</v>
      </c>
      <c r="D96" s="220" t="s">
        <v>125</v>
      </c>
      <c r="E96" s="221" t="s">
        <v>510</v>
      </c>
      <c r="F96" s="222" t="s">
        <v>511</v>
      </c>
      <c r="G96" s="223" t="s">
        <v>484</v>
      </c>
      <c r="H96" s="224">
        <v>2</v>
      </c>
      <c r="I96" s="225"/>
      <c r="J96" s="224">
        <f>ROUND(I96*H96,0)</f>
        <v>0</v>
      </c>
      <c r="K96" s="222" t="s">
        <v>21</v>
      </c>
      <c r="L96" s="71"/>
      <c r="M96" s="226" t="s">
        <v>21</v>
      </c>
      <c r="N96" s="227" t="s">
        <v>41</v>
      </c>
      <c r="O96" s="46"/>
      <c r="P96" s="228">
        <f>O96*H96</f>
        <v>0</v>
      </c>
      <c r="Q96" s="228">
        <v>0</v>
      </c>
      <c r="R96" s="228">
        <f>Q96*H96</f>
        <v>0</v>
      </c>
      <c r="S96" s="228">
        <v>0</v>
      </c>
      <c r="T96" s="229">
        <f>S96*H96</f>
        <v>0</v>
      </c>
      <c r="AR96" s="23" t="s">
        <v>130</v>
      </c>
      <c r="AT96" s="23" t="s">
        <v>125</v>
      </c>
      <c r="AU96" s="23" t="s">
        <v>10</v>
      </c>
      <c r="AY96" s="23" t="s">
        <v>123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23" t="s">
        <v>10</v>
      </c>
      <c r="BK96" s="230">
        <f>ROUND(I96*H96,0)</f>
        <v>0</v>
      </c>
      <c r="BL96" s="23" t="s">
        <v>130</v>
      </c>
      <c r="BM96" s="23" t="s">
        <v>371</v>
      </c>
    </row>
    <row r="97" spans="2:65" s="1" customFormat="1" ht="16.5" customHeight="1">
      <c r="B97" s="45"/>
      <c r="C97" s="220" t="s">
        <v>70</v>
      </c>
      <c r="D97" s="220" t="s">
        <v>125</v>
      </c>
      <c r="E97" s="221" t="s">
        <v>512</v>
      </c>
      <c r="F97" s="222" t="s">
        <v>513</v>
      </c>
      <c r="G97" s="223" t="s">
        <v>210</v>
      </c>
      <c r="H97" s="224">
        <v>30</v>
      </c>
      <c r="I97" s="225"/>
      <c r="J97" s="224">
        <f>ROUND(I97*H97,0)</f>
        <v>0</v>
      </c>
      <c r="K97" s="222" t="s">
        <v>21</v>
      </c>
      <c r="L97" s="71"/>
      <c r="M97" s="226" t="s">
        <v>21</v>
      </c>
      <c r="N97" s="227" t="s">
        <v>41</v>
      </c>
      <c r="O97" s="46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AR97" s="23" t="s">
        <v>130</v>
      </c>
      <c r="AT97" s="23" t="s">
        <v>125</v>
      </c>
      <c r="AU97" s="23" t="s">
        <v>10</v>
      </c>
      <c r="AY97" s="23" t="s">
        <v>123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23" t="s">
        <v>10</v>
      </c>
      <c r="BK97" s="230">
        <f>ROUND(I97*H97,0)</f>
        <v>0</v>
      </c>
      <c r="BL97" s="23" t="s">
        <v>130</v>
      </c>
      <c r="BM97" s="23" t="s">
        <v>380</v>
      </c>
    </row>
    <row r="98" spans="2:65" s="1" customFormat="1" ht="16.5" customHeight="1">
      <c r="B98" s="45"/>
      <c r="C98" s="220" t="s">
        <v>70</v>
      </c>
      <c r="D98" s="220" t="s">
        <v>125</v>
      </c>
      <c r="E98" s="221" t="s">
        <v>514</v>
      </c>
      <c r="F98" s="222" t="s">
        <v>515</v>
      </c>
      <c r="G98" s="223" t="s">
        <v>210</v>
      </c>
      <c r="H98" s="224">
        <v>30</v>
      </c>
      <c r="I98" s="225"/>
      <c r="J98" s="224">
        <f>ROUND(I98*H98,0)</f>
        <v>0</v>
      </c>
      <c r="K98" s="222" t="s">
        <v>21</v>
      </c>
      <c r="L98" s="71"/>
      <c r="M98" s="226" t="s">
        <v>21</v>
      </c>
      <c r="N98" s="227" t="s">
        <v>41</v>
      </c>
      <c r="O98" s="46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" t="s">
        <v>130</v>
      </c>
      <c r="AT98" s="23" t="s">
        <v>125</v>
      </c>
      <c r="AU98" s="23" t="s">
        <v>10</v>
      </c>
      <c r="AY98" s="23" t="s">
        <v>123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23" t="s">
        <v>10</v>
      </c>
      <c r="BK98" s="230">
        <f>ROUND(I98*H98,0)</f>
        <v>0</v>
      </c>
      <c r="BL98" s="23" t="s">
        <v>130</v>
      </c>
      <c r="BM98" s="23" t="s">
        <v>388</v>
      </c>
    </row>
    <row r="99" spans="2:65" s="1" customFormat="1" ht="16.5" customHeight="1">
      <c r="B99" s="45"/>
      <c r="C99" s="220" t="s">
        <v>70</v>
      </c>
      <c r="D99" s="220" t="s">
        <v>125</v>
      </c>
      <c r="E99" s="221" t="s">
        <v>516</v>
      </c>
      <c r="F99" s="222" t="s">
        <v>517</v>
      </c>
      <c r="G99" s="223" t="s">
        <v>484</v>
      </c>
      <c r="H99" s="224">
        <v>1</v>
      </c>
      <c r="I99" s="225"/>
      <c r="J99" s="224">
        <f>ROUND(I99*H99,0)</f>
        <v>0</v>
      </c>
      <c r="K99" s="222" t="s">
        <v>21</v>
      </c>
      <c r="L99" s="71"/>
      <c r="M99" s="226" t="s">
        <v>21</v>
      </c>
      <c r="N99" s="227" t="s">
        <v>41</v>
      </c>
      <c r="O99" s="46"/>
      <c r="P99" s="228">
        <f>O99*H99</f>
        <v>0</v>
      </c>
      <c r="Q99" s="228">
        <v>0</v>
      </c>
      <c r="R99" s="228">
        <f>Q99*H99</f>
        <v>0</v>
      </c>
      <c r="S99" s="228">
        <v>0</v>
      </c>
      <c r="T99" s="229">
        <f>S99*H99</f>
        <v>0</v>
      </c>
      <c r="AR99" s="23" t="s">
        <v>130</v>
      </c>
      <c r="AT99" s="23" t="s">
        <v>125</v>
      </c>
      <c r="AU99" s="23" t="s">
        <v>10</v>
      </c>
      <c r="AY99" s="23" t="s">
        <v>123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3" t="s">
        <v>10</v>
      </c>
      <c r="BK99" s="230">
        <f>ROUND(I99*H99,0)</f>
        <v>0</v>
      </c>
      <c r="BL99" s="23" t="s">
        <v>130</v>
      </c>
      <c r="BM99" s="23" t="s">
        <v>398</v>
      </c>
    </row>
    <row r="100" spans="2:65" s="1" customFormat="1" ht="16.5" customHeight="1">
      <c r="B100" s="45"/>
      <c r="C100" s="220" t="s">
        <v>70</v>
      </c>
      <c r="D100" s="220" t="s">
        <v>125</v>
      </c>
      <c r="E100" s="221" t="s">
        <v>518</v>
      </c>
      <c r="F100" s="222" t="s">
        <v>519</v>
      </c>
      <c r="G100" s="223" t="s">
        <v>484</v>
      </c>
      <c r="H100" s="224">
        <v>1</v>
      </c>
      <c r="I100" s="225"/>
      <c r="J100" s="224">
        <f>ROUND(I100*H100,0)</f>
        <v>0</v>
      </c>
      <c r="K100" s="222" t="s">
        <v>21</v>
      </c>
      <c r="L100" s="71"/>
      <c r="M100" s="226" t="s">
        <v>21</v>
      </c>
      <c r="N100" s="227" t="s">
        <v>41</v>
      </c>
      <c r="O100" s="46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3" t="s">
        <v>130</v>
      </c>
      <c r="AT100" s="23" t="s">
        <v>125</v>
      </c>
      <c r="AU100" s="23" t="s">
        <v>10</v>
      </c>
      <c r="AY100" s="23" t="s">
        <v>123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3" t="s">
        <v>10</v>
      </c>
      <c r="BK100" s="230">
        <f>ROUND(I100*H100,0)</f>
        <v>0</v>
      </c>
      <c r="BL100" s="23" t="s">
        <v>130</v>
      </c>
      <c r="BM100" s="23" t="s">
        <v>407</v>
      </c>
    </row>
    <row r="101" spans="2:63" s="10" customFormat="1" ht="37.4" customHeight="1">
      <c r="B101" s="204"/>
      <c r="C101" s="205"/>
      <c r="D101" s="206" t="s">
        <v>69</v>
      </c>
      <c r="E101" s="207" t="s">
        <v>520</v>
      </c>
      <c r="F101" s="207" t="s">
        <v>521</v>
      </c>
      <c r="G101" s="205"/>
      <c r="H101" s="205"/>
      <c r="I101" s="208"/>
      <c r="J101" s="209">
        <f>BK101</f>
        <v>0</v>
      </c>
      <c r="K101" s="205"/>
      <c r="L101" s="210"/>
      <c r="M101" s="211"/>
      <c r="N101" s="212"/>
      <c r="O101" s="212"/>
      <c r="P101" s="213">
        <f>P102</f>
        <v>0</v>
      </c>
      <c r="Q101" s="212"/>
      <c r="R101" s="213">
        <f>R102</f>
        <v>0</v>
      </c>
      <c r="S101" s="212"/>
      <c r="T101" s="214">
        <f>T102</f>
        <v>0</v>
      </c>
      <c r="AR101" s="215" t="s">
        <v>10</v>
      </c>
      <c r="AT101" s="216" t="s">
        <v>69</v>
      </c>
      <c r="AU101" s="216" t="s">
        <v>70</v>
      </c>
      <c r="AY101" s="215" t="s">
        <v>123</v>
      </c>
      <c r="BK101" s="217">
        <f>BK102</f>
        <v>0</v>
      </c>
    </row>
    <row r="102" spans="2:65" s="1" customFormat="1" ht="16.5" customHeight="1">
      <c r="B102" s="45"/>
      <c r="C102" s="220" t="s">
        <v>70</v>
      </c>
      <c r="D102" s="220" t="s">
        <v>125</v>
      </c>
      <c r="E102" s="221" t="s">
        <v>522</v>
      </c>
      <c r="F102" s="222" t="s">
        <v>523</v>
      </c>
      <c r="G102" s="223" t="s">
        <v>484</v>
      </c>
      <c r="H102" s="224">
        <v>1</v>
      </c>
      <c r="I102" s="225"/>
      <c r="J102" s="224">
        <f>ROUND(I102*H102,0)</f>
        <v>0</v>
      </c>
      <c r="K102" s="222" t="s">
        <v>21</v>
      </c>
      <c r="L102" s="71"/>
      <c r="M102" s="226" t="s">
        <v>21</v>
      </c>
      <c r="N102" s="227" t="s">
        <v>41</v>
      </c>
      <c r="O102" s="46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AR102" s="23" t="s">
        <v>130</v>
      </c>
      <c r="AT102" s="23" t="s">
        <v>125</v>
      </c>
      <c r="AU102" s="23" t="s">
        <v>10</v>
      </c>
      <c r="AY102" s="23" t="s">
        <v>123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3" t="s">
        <v>10</v>
      </c>
      <c r="BK102" s="230">
        <f>ROUND(I102*H102,0)</f>
        <v>0</v>
      </c>
      <c r="BL102" s="23" t="s">
        <v>130</v>
      </c>
      <c r="BM102" s="23" t="s">
        <v>418</v>
      </c>
    </row>
    <row r="103" spans="2:63" s="10" customFormat="1" ht="37.4" customHeight="1">
      <c r="B103" s="204"/>
      <c r="C103" s="205"/>
      <c r="D103" s="206" t="s">
        <v>69</v>
      </c>
      <c r="E103" s="207" t="s">
        <v>524</v>
      </c>
      <c r="F103" s="207" t="s">
        <v>524</v>
      </c>
      <c r="G103" s="205"/>
      <c r="H103" s="205"/>
      <c r="I103" s="208"/>
      <c r="J103" s="209">
        <f>BK103</f>
        <v>0</v>
      </c>
      <c r="K103" s="205"/>
      <c r="L103" s="210"/>
      <c r="M103" s="211"/>
      <c r="N103" s="212"/>
      <c r="O103" s="212"/>
      <c r="P103" s="213">
        <f>SUM(P104:P112)</f>
        <v>0</v>
      </c>
      <c r="Q103" s="212"/>
      <c r="R103" s="213">
        <f>SUM(R104:R112)</f>
        <v>0</v>
      </c>
      <c r="S103" s="212"/>
      <c r="T103" s="214">
        <f>SUM(T104:T112)</f>
        <v>0</v>
      </c>
      <c r="AR103" s="215" t="s">
        <v>10</v>
      </c>
      <c r="AT103" s="216" t="s">
        <v>69</v>
      </c>
      <c r="AU103" s="216" t="s">
        <v>70</v>
      </c>
      <c r="AY103" s="215" t="s">
        <v>123</v>
      </c>
      <c r="BK103" s="217">
        <f>SUM(BK104:BK112)</f>
        <v>0</v>
      </c>
    </row>
    <row r="104" spans="2:65" s="1" customFormat="1" ht="16.5" customHeight="1">
      <c r="B104" s="45"/>
      <c r="C104" s="243" t="s">
        <v>70</v>
      </c>
      <c r="D104" s="243" t="s">
        <v>134</v>
      </c>
      <c r="E104" s="244" t="s">
        <v>525</v>
      </c>
      <c r="F104" s="245" t="s">
        <v>526</v>
      </c>
      <c r="G104" s="246" t="s">
        <v>210</v>
      </c>
      <c r="H104" s="247">
        <v>50</v>
      </c>
      <c r="I104" s="248"/>
      <c r="J104" s="247">
        <f>ROUND(I104*H104,0)</f>
        <v>0</v>
      </c>
      <c r="K104" s="245" t="s">
        <v>21</v>
      </c>
      <c r="L104" s="249"/>
      <c r="M104" s="250" t="s">
        <v>21</v>
      </c>
      <c r="N104" s="251" t="s">
        <v>41</v>
      </c>
      <c r="O104" s="46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3" t="s">
        <v>138</v>
      </c>
      <c r="AT104" s="23" t="s">
        <v>134</v>
      </c>
      <c r="AU104" s="23" t="s">
        <v>10</v>
      </c>
      <c r="AY104" s="23" t="s">
        <v>123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3" t="s">
        <v>10</v>
      </c>
      <c r="BK104" s="230">
        <f>ROUND(I104*H104,0)</f>
        <v>0</v>
      </c>
      <c r="BL104" s="23" t="s">
        <v>130</v>
      </c>
      <c r="BM104" s="23" t="s">
        <v>426</v>
      </c>
    </row>
    <row r="105" spans="2:65" s="1" customFormat="1" ht="16.5" customHeight="1">
      <c r="B105" s="45"/>
      <c r="C105" s="243" t="s">
        <v>70</v>
      </c>
      <c r="D105" s="243" t="s">
        <v>134</v>
      </c>
      <c r="E105" s="244" t="s">
        <v>527</v>
      </c>
      <c r="F105" s="245" t="s">
        <v>528</v>
      </c>
      <c r="G105" s="246" t="s">
        <v>210</v>
      </c>
      <c r="H105" s="247">
        <v>25</v>
      </c>
      <c r="I105" s="248"/>
      <c r="J105" s="247">
        <f>ROUND(I105*H105,0)</f>
        <v>0</v>
      </c>
      <c r="K105" s="245" t="s">
        <v>21</v>
      </c>
      <c r="L105" s="249"/>
      <c r="M105" s="250" t="s">
        <v>21</v>
      </c>
      <c r="N105" s="251" t="s">
        <v>41</v>
      </c>
      <c r="O105" s="46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3" t="s">
        <v>138</v>
      </c>
      <c r="AT105" s="23" t="s">
        <v>134</v>
      </c>
      <c r="AU105" s="23" t="s">
        <v>10</v>
      </c>
      <c r="AY105" s="23" t="s">
        <v>123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3" t="s">
        <v>10</v>
      </c>
      <c r="BK105" s="230">
        <f>ROUND(I105*H105,0)</f>
        <v>0</v>
      </c>
      <c r="BL105" s="23" t="s">
        <v>130</v>
      </c>
      <c r="BM105" s="23" t="s">
        <v>439</v>
      </c>
    </row>
    <row r="106" spans="2:65" s="1" customFormat="1" ht="16.5" customHeight="1">
      <c r="B106" s="45"/>
      <c r="C106" s="243" t="s">
        <v>70</v>
      </c>
      <c r="D106" s="243" t="s">
        <v>134</v>
      </c>
      <c r="E106" s="244" t="s">
        <v>529</v>
      </c>
      <c r="F106" s="245" t="s">
        <v>530</v>
      </c>
      <c r="G106" s="246" t="s">
        <v>484</v>
      </c>
      <c r="H106" s="247">
        <v>2</v>
      </c>
      <c r="I106" s="248"/>
      <c r="J106" s="247">
        <f>ROUND(I106*H106,0)</f>
        <v>0</v>
      </c>
      <c r="K106" s="245" t="s">
        <v>21</v>
      </c>
      <c r="L106" s="249"/>
      <c r="M106" s="250" t="s">
        <v>21</v>
      </c>
      <c r="N106" s="251" t="s">
        <v>41</v>
      </c>
      <c r="O106" s="46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" t="s">
        <v>138</v>
      </c>
      <c r="AT106" s="23" t="s">
        <v>134</v>
      </c>
      <c r="AU106" s="23" t="s">
        <v>10</v>
      </c>
      <c r="AY106" s="23" t="s">
        <v>123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3" t="s">
        <v>10</v>
      </c>
      <c r="BK106" s="230">
        <f>ROUND(I106*H106,0)</f>
        <v>0</v>
      </c>
      <c r="BL106" s="23" t="s">
        <v>130</v>
      </c>
      <c r="BM106" s="23" t="s">
        <v>449</v>
      </c>
    </row>
    <row r="107" spans="2:65" s="1" customFormat="1" ht="16.5" customHeight="1">
      <c r="B107" s="45"/>
      <c r="C107" s="243" t="s">
        <v>70</v>
      </c>
      <c r="D107" s="243" t="s">
        <v>134</v>
      </c>
      <c r="E107" s="244" t="s">
        <v>531</v>
      </c>
      <c r="F107" s="245" t="s">
        <v>532</v>
      </c>
      <c r="G107" s="246" t="s">
        <v>484</v>
      </c>
      <c r="H107" s="247">
        <v>4</v>
      </c>
      <c r="I107" s="248"/>
      <c r="J107" s="247">
        <f>ROUND(I107*H107,0)</f>
        <v>0</v>
      </c>
      <c r="K107" s="245" t="s">
        <v>21</v>
      </c>
      <c r="L107" s="249"/>
      <c r="M107" s="250" t="s">
        <v>21</v>
      </c>
      <c r="N107" s="251" t="s">
        <v>41</v>
      </c>
      <c r="O107" s="46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AR107" s="23" t="s">
        <v>138</v>
      </c>
      <c r="AT107" s="23" t="s">
        <v>134</v>
      </c>
      <c r="AU107" s="23" t="s">
        <v>10</v>
      </c>
      <c r="AY107" s="23" t="s">
        <v>123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3" t="s">
        <v>10</v>
      </c>
      <c r="BK107" s="230">
        <f>ROUND(I107*H107,0)</f>
        <v>0</v>
      </c>
      <c r="BL107" s="23" t="s">
        <v>130</v>
      </c>
      <c r="BM107" s="23" t="s">
        <v>459</v>
      </c>
    </row>
    <row r="108" spans="2:65" s="1" customFormat="1" ht="16.5" customHeight="1">
      <c r="B108" s="45"/>
      <c r="C108" s="243" t="s">
        <v>70</v>
      </c>
      <c r="D108" s="243" t="s">
        <v>134</v>
      </c>
      <c r="E108" s="244" t="s">
        <v>533</v>
      </c>
      <c r="F108" s="245" t="s">
        <v>534</v>
      </c>
      <c r="G108" s="246" t="s">
        <v>484</v>
      </c>
      <c r="H108" s="247">
        <v>2</v>
      </c>
      <c r="I108" s="248"/>
      <c r="J108" s="247">
        <f>ROUND(I108*H108,0)</f>
        <v>0</v>
      </c>
      <c r="K108" s="245" t="s">
        <v>21</v>
      </c>
      <c r="L108" s="249"/>
      <c r="M108" s="250" t="s">
        <v>21</v>
      </c>
      <c r="N108" s="251" t="s">
        <v>41</v>
      </c>
      <c r="O108" s="46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3" t="s">
        <v>138</v>
      </c>
      <c r="AT108" s="23" t="s">
        <v>134</v>
      </c>
      <c r="AU108" s="23" t="s">
        <v>10</v>
      </c>
      <c r="AY108" s="23" t="s">
        <v>123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3" t="s">
        <v>10</v>
      </c>
      <c r="BK108" s="230">
        <f>ROUND(I108*H108,0)</f>
        <v>0</v>
      </c>
      <c r="BL108" s="23" t="s">
        <v>130</v>
      </c>
      <c r="BM108" s="23" t="s">
        <v>469</v>
      </c>
    </row>
    <row r="109" spans="2:65" s="1" customFormat="1" ht="16.5" customHeight="1">
      <c r="B109" s="45"/>
      <c r="C109" s="243" t="s">
        <v>70</v>
      </c>
      <c r="D109" s="243" t="s">
        <v>134</v>
      </c>
      <c r="E109" s="244" t="s">
        <v>535</v>
      </c>
      <c r="F109" s="245" t="s">
        <v>536</v>
      </c>
      <c r="G109" s="246" t="s">
        <v>484</v>
      </c>
      <c r="H109" s="247">
        <v>2</v>
      </c>
      <c r="I109" s="248"/>
      <c r="J109" s="247">
        <f>ROUND(I109*H109,0)</f>
        <v>0</v>
      </c>
      <c r="K109" s="245" t="s">
        <v>21</v>
      </c>
      <c r="L109" s="249"/>
      <c r="M109" s="250" t="s">
        <v>21</v>
      </c>
      <c r="N109" s="251" t="s">
        <v>41</v>
      </c>
      <c r="O109" s="46"/>
      <c r="P109" s="228">
        <f>O109*H109</f>
        <v>0</v>
      </c>
      <c r="Q109" s="228">
        <v>0</v>
      </c>
      <c r="R109" s="228">
        <f>Q109*H109</f>
        <v>0</v>
      </c>
      <c r="S109" s="228">
        <v>0</v>
      </c>
      <c r="T109" s="229">
        <f>S109*H109</f>
        <v>0</v>
      </c>
      <c r="AR109" s="23" t="s">
        <v>138</v>
      </c>
      <c r="AT109" s="23" t="s">
        <v>134</v>
      </c>
      <c r="AU109" s="23" t="s">
        <v>10</v>
      </c>
      <c r="AY109" s="23" t="s">
        <v>123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3" t="s">
        <v>10</v>
      </c>
      <c r="BK109" s="230">
        <f>ROUND(I109*H109,0)</f>
        <v>0</v>
      </c>
      <c r="BL109" s="23" t="s">
        <v>130</v>
      </c>
      <c r="BM109" s="23" t="s">
        <v>537</v>
      </c>
    </row>
    <row r="110" spans="2:65" s="1" customFormat="1" ht="16.5" customHeight="1">
      <c r="B110" s="45"/>
      <c r="C110" s="243" t="s">
        <v>70</v>
      </c>
      <c r="D110" s="243" t="s">
        <v>134</v>
      </c>
      <c r="E110" s="244" t="s">
        <v>538</v>
      </c>
      <c r="F110" s="245" t="s">
        <v>539</v>
      </c>
      <c r="G110" s="246" t="s">
        <v>210</v>
      </c>
      <c r="H110" s="247">
        <v>15</v>
      </c>
      <c r="I110" s="248"/>
      <c r="J110" s="247">
        <f>ROUND(I110*H110,0)</f>
        <v>0</v>
      </c>
      <c r="K110" s="245" t="s">
        <v>21</v>
      </c>
      <c r="L110" s="249"/>
      <c r="M110" s="250" t="s">
        <v>21</v>
      </c>
      <c r="N110" s="251" t="s">
        <v>41</v>
      </c>
      <c r="O110" s="46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3" t="s">
        <v>138</v>
      </c>
      <c r="AT110" s="23" t="s">
        <v>134</v>
      </c>
      <c r="AU110" s="23" t="s">
        <v>10</v>
      </c>
      <c r="AY110" s="23" t="s">
        <v>123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3" t="s">
        <v>10</v>
      </c>
      <c r="BK110" s="230">
        <f>ROUND(I110*H110,0)</f>
        <v>0</v>
      </c>
      <c r="BL110" s="23" t="s">
        <v>130</v>
      </c>
      <c r="BM110" s="23" t="s">
        <v>540</v>
      </c>
    </row>
    <row r="111" spans="2:65" s="1" customFormat="1" ht="16.5" customHeight="1">
      <c r="B111" s="45"/>
      <c r="C111" s="243" t="s">
        <v>70</v>
      </c>
      <c r="D111" s="243" t="s">
        <v>134</v>
      </c>
      <c r="E111" s="244" t="s">
        <v>541</v>
      </c>
      <c r="F111" s="245" t="s">
        <v>542</v>
      </c>
      <c r="G111" s="246" t="s">
        <v>210</v>
      </c>
      <c r="H111" s="247">
        <v>20</v>
      </c>
      <c r="I111" s="248"/>
      <c r="J111" s="247">
        <f>ROUND(I111*H111,0)</f>
        <v>0</v>
      </c>
      <c r="K111" s="245" t="s">
        <v>21</v>
      </c>
      <c r="L111" s="249"/>
      <c r="M111" s="250" t="s">
        <v>21</v>
      </c>
      <c r="N111" s="251" t="s">
        <v>41</v>
      </c>
      <c r="O111" s="46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3" t="s">
        <v>138</v>
      </c>
      <c r="AT111" s="23" t="s">
        <v>134</v>
      </c>
      <c r="AU111" s="23" t="s">
        <v>10</v>
      </c>
      <c r="AY111" s="23" t="s">
        <v>123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3" t="s">
        <v>10</v>
      </c>
      <c r="BK111" s="230">
        <f>ROUND(I111*H111,0)</f>
        <v>0</v>
      </c>
      <c r="BL111" s="23" t="s">
        <v>130</v>
      </c>
      <c r="BM111" s="23" t="s">
        <v>543</v>
      </c>
    </row>
    <row r="112" spans="2:65" s="1" customFormat="1" ht="16.5" customHeight="1">
      <c r="B112" s="45"/>
      <c r="C112" s="243" t="s">
        <v>70</v>
      </c>
      <c r="D112" s="243" t="s">
        <v>134</v>
      </c>
      <c r="E112" s="244" t="s">
        <v>544</v>
      </c>
      <c r="F112" s="245" t="s">
        <v>545</v>
      </c>
      <c r="G112" s="246" t="s">
        <v>484</v>
      </c>
      <c r="H112" s="247">
        <v>13</v>
      </c>
      <c r="I112" s="248"/>
      <c r="J112" s="247">
        <f>ROUND(I112*H112,0)</f>
        <v>0</v>
      </c>
      <c r="K112" s="245" t="s">
        <v>21</v>
      </c>
      <c r="L112" s="249"/>
      <c r="M112" s="250" t="s">
        <v>21</v>
      </c>
      <c r="N112" s="277" t="s">
        <v>41</v>
      </c>
      <c r="O112" s="263"/>
      <c r="P112" s="264">
        <f>O112*H112</f>
        <v>0</v>
      </c>
      <c r="Q112" s="264">
        <v>0</v>
      </c>
      <c r="R112" s="264">
        <f>Q112*H112</f>
        <v>0</v>
      </c>
      <c r="S112" s="264">
        <v>0</v>
      </c>
      <c r="T112" s="265">
        <f>S112*H112</f>
        <v>0</v>
      </c>
      <c r="AR112" s="23" t="s">
        <v>138</v>
      </c>
      <c r="AT112" s="23" t="s">
        <v>134</v>
      </c>
      <c r="AU112" s="23" t="s">
        <v>10</v>
      </c>
      <c r="AY112" s="23" t="s">
        <v>123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3" t="s">
        <v>10</v>
      </c>
      <c r="BK112" s="230">
        <f>ROUND(I112*H112,0)</f>
        <v>0</v>
      </c>
      <c r="BL112" s="23" t="s">
        <v>130</v>
      </c>
      <c r="BM112" s="23" t="s">
        <v>546</v>
      </c>
    </row>
    <row r="113" spans="2:12" s="1" customFormat="1" ht="6.95" customHeight="1">
      <c r="B113" s="66"/>
      <c r="C113" s="67"/>
      <c r="D113" s="67"/>
      <c r="E113" s="67"/>
      <c r="F113" s="67"/>
      <c r="G113" s="67"/>
      <c r="H113" s="67"/>
      <c r="I113" s="165"/>
      <c r="J113" s="67"/>
      <c r="K113" s="67"/>
      <c r="L113" s="71"/>
    </row>
  </sheetData>
  <sheetProtection password="CC35" sheet="1" objects="1" scenarios="1" formatColumns="0" formatRows="0" autoFilter="0"/>
  <autoFilter ref="C79:K112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89</v>
      </c>
      <c r="G1" s="138" t="s">
        <v>90</v>
      </c>
      <c r="H1" s="138"/>
      <c r="I1" s="139"/>
      <c r="J1" s="138" t="s">
        <v>91</v>
      </c>
      <c r="K1" s="137" t="s">
        <v>92</v>
      </c>
      <c r="L1" s="138" t="s">
        <v>93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94</v>
      </c>
      <c r="E4" s="28"/>
      <c r="F4" s="28"/>
      <c r="G4" s="28"/>
      <c r="H4" s="28"/>
      <c r="I4" s="14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OBRATIŠTĚ AUTOMOBILŮ NA p.p.č. 1391/6, 2303/2 a 2523/3ř - projekt pro zhotovení stavby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95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547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8. 5. 2018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35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36</v>
      </c>
      <c r="E27" s="46"/>
      <c r="F27" s="46"/>
      <c r="G27" s="46"/>
      <c r="H27" s="46"/>
      <c r="I27" s="143"/>
      <c r="J27" s="154">
        <f>ROUND(J82,2)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38</v>
      </c>
      <c r="G29" s="46"/>
      <c r="H29" s="46"/>
      <c r="I29" s="155" t="s">
        <v>37</v>
      </c>
      <c r="J29" s="51" t="s">
        <v>39</v>
      </c>
      <c r="K29" s="50"/>
    </row>
    <row r="30" spans="2:11" s="1" customFormat="1" ht="14.4" customHeight="1">
      <c r="B30" s="45"/>
      <c r="C30" s="46"/>
      <c r="D30" s="54" t="s">
        <v>40</v>
      </c>
      <c r="E30" s="54" t="s">
        <v>41</v>
      </c>
      <c r="F30" s="156">
        <f>ROUND(SUM(BE82:BE122),2)</f>
        <v>0</v>
      </c>
      <c r="G30" s="46"/>
      <c r="H30" s="46"/>
      <c r="I30" s="157">
        <v>0.21</v>
      </c>
      <c r="J30" s="156">
        <f>ROUND(ROUND((SUM(BE82:BE122)),2)*I30,2)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42</v>
      </c>
      <c r="F31" s="156">
        <f>ROUND(SUM(BF82:BF122),2)</f>
        <v>0</v>
      </c>
      <c r="G31" s="46"/>
      <c r="H31" s="46"/>
      <c r="I31" s="157">
        <v>0.15</v>
      </c>
      <c r="J31" s="156">
        <f>ROUND(ROUND((SUM(BF82:BF122)),2)*I31,2)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43</v>
      </c>
      <c r="F32" s="156">
        <f>ROUND(SUM(BG82:BG122),2)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44</v>
      </c>
      <c r="F33" s="156">
        <f>ROUND(SUM(BH82:BH122),2)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45</v>
      </c>
      <c r="F34" s="156">
        <f>ROUND(SUM(BI82:BI122),2)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46</v>
      </c>
      <c r="E36" s="97"/>
      <c r="F36" s="97"/>
      <c r="G36" s="160" t="s">
        <v>47</v>
      </c>
      <c r="H36" s="161" t="s">
        <v>48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97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OBRATIŠTĚ AUTOMOBILŮ NA p.p.č. 1391/6, 2303/2 a 2523/3ř - projekt pro zhotovení stavby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95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SO.501 - VRN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8. 5. 2018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98</v>
      </c>
      <c r="D54" s="158"/>
      <c r="E54" s="158"/>
      <c r="F54" s="158"/>
      <c r="G54" s="158"/>
      <c r="H54" s="158"/>
      <c r="I54" s="172"/>
      <c r="J54" s="173" t="s">
        <v>99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100</v>
      </c>
      <c r="D56" s="46"/>
      <c r="E56" s="46"/>
      <c r="F56" s="46"/>
      <c r="G56" s="46"/>
      <c r="H56" s="46"/>
      <c r="I56" s="143"/>
      <c r="J56" s="154">
        <f>J82</f>
        <v>0</v>
      </c>
      <c r="K56" s="50"/>
      <c r="AU56" s="23" t="s">
        <v>101</v>
      </c>
    </row>
    <row r="57" spans="2:11" s="7" customFormat="1" ht="24.95" customHeight="1">
      <c r="B57" s="176"/>
      <c r="C57" s="177"/>
      <c r="D57" s="178" t="s">
        <v>548</v>
      </c>
      <c r="E57" s="179"/>
      <c r="F57" s="179"/>
      <c r="G57" s="179"/>
      <c r="H57" s="179"/>
      <c r="I57" s="180"/>
      <c r="J57" s="181">
        <f>J83</f>
        <v>0</v>
      </c>
      <c r="K57" s="182"/>
    </row>
    <row r="58" spans="2:11" s="8" customFormat="1" ht="19.9" customHeight="1">
      <c r="B58" s="183"/>
      <c r="C58" s="184"/>
      <c r="D58" s="185" t="s">
        <v>549</v>
      </c>
      <c r="E58" s="186"/>
      <c r="F58" s="186"/>
      <c r="G58" s="186"/>
      <c r="H58" s="186"/>
      <c r="I58" s="187"/>
      <c r="J58" s="188">
        <f>J84</f>
        <v>0</v>
      </c>
      <c r="K58" s="189"/>
    </row>
    <row r="59" spans="2:11" s="8" customFormat="1" ht="19.9" customHeight="1">
      <c r="B59" s="183"/>
      <c r="C59" s="184"/>
      <c r="D59" s="185" t="s">
        <v>550</v>
      </c>
      <c r="E59" s="186"/>
      <c r="F59" s="186"/>
      <c r="G59" s="186"/>
      <c r="H59" s="186"/>
      <c r="I59" s="187"/>
      <c r="J59" s="188">
        <f>J90</f>
        <v>0</v>
      </c>
      <c r="K59" s="189"/>
    </row>
    <row r="60" spans="2:11" s="8" customFormat="1" ht="19.9" customHeight="1">
      <c r="B60" s="183"/>
      <c r="C60" s="184"/>
      <c r="D60" s="185" t="s">
        <v>551</v>
      </c>
      <c r="E60" s="186"/>
      <c r="F60" s="186"/>
      <c r="G60" s="186"/>
      <c r="H60" s="186"/>
      <c r="I60" s="187"/>
      <c r="J60" s="188">
        <f>J99</f>
        <v>0</v>
      </c>
      <c r="K60" s="189"/>
    </row>
    <row r="61" spans="2:11" s="8" customFormat="1" ht="19.9" customHeight="1">
      <c r="B61" s="183"/>
      <c r="C61" s="184"/>
      <c r="D61" s="185" t="s">
        <v>552</v>
      </c>
      <c r="E61" s="186"/>
      <c r="F61" s="186"/>
      <c r="G61" s="186"/>
      <c r="H61" s="186"/>
      <c r="I61" s="187"/>
      <c r="J61" s="188">
        <f>J102</f>
        <v>0</v>
      </c>
      <c r="K61" s="189"/>
    </row>
    <row r="62" spans="2:11" s="8" customFormat="1" ht="19.9" customHeight="1">
      <c r="B62" s="183"/>
      <c r="C62" s="184"/>
      <c r="D62" s="185" t="s">
        <v>553</v>
      </c>
      <c r="E62" s="186"/>
      <c r="F62" s="186"/>
      <c r="G62" s="186"/>
      <c r="H62" s="186"/>
      <c r="I62" s="187"/>
      <c r="J62" s="188">
        <f>J105</f>
        <v>0</v>
      </c>
      <c r="K62" s="189"/>
    </row>
    <row r="63" spans="2:11" s="1" customFormat="1" ht="21.8" customHeight="1">
      <c r="B63" s="45"/>
      <c r="C63" s="46"/>
      <c r="D63" s="46"/>
      <c r="E63" s="46"/>
      <c r="F63" s="46"/>
      <c r="G63" s="46"/>
      <c r="H63" s="46"/>
      <c r="I63" s="143"/>
      <c r="J63" s="46"/>
      <c r="K63" s="50"/>
    </row>
    <row r="64" spans="2:11" s="1" customFormat="1" ht="6.95" customHeight="1">
      <c r="B64" s="66"/>
      <c r="C64" s="67"/>
      <c r="D64" s="67"/>
      <c r="E64" s="67"/>
      <c r="F64" s="67"/>
      <c r="G64" s="67"/>
      <c r="H64" s="67"/>
      <c r="I64" s="165"/>
      <c r="J64" s="67"/>
      <c r="K64" s="68"/>
    </row>
    <row r="68" spans="2:12" s="1" customFormat="1" ht="6.95" customHeight="1">
      <c r="B68" s="69"/>
      <c r="C68" s="70"/>
      <c r="D68" s="70"/>
      <c r="E68" s="70"/>
      <c r="F68" s="70"/>
      <c r="G68" s="70"/>
      <c r="H68" s="70"/>
      <c r="I68" s="168"/>
      <c r="J68" s="70"/>
      <c r="K68" s="70"/>
      <c r="L68" s="71"/>
    </row>
    <row r="69" spans="2:12" s="1" customFormat="1" ht="36.95" customHeight="1">
      <c r="B69" s="45"/>
      <c r="C69" s="72" t="s">
        <v>107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4.4" customHeight="1">
      <c r="B71" s="45"/>
      <c r="C71" s="75" t="s">
        <v>18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6.5" customHeight="1">
      <c r="B72" s="45"/>
      <c r="C72" s="73"/>
      <c r="D72" s="73"/>
      <c r="E72" s="191" t="str">
        <f>E7</f>
        <v>OBRATIŠTĚ AUTOMOBILŮ NA p.p.č. 1391/6, 2303/2 a 2523/3ř - projekt pro zhotovení stavby</v>
      </c>
      <c r="F72" s="75"/>
      <c r="G72" s="75"/>
      <c r="H72" s="75"/>
      <c r="I72" s="190"/>
      <c r="J72" s="73"/>
      <c r="K72" s="73"/>
      <c r="L72" s="71"/>
    </row>
    <row r="73" spans="2:12" s="1" customFormat="1" ht="14.4" customHeight="1">
      <c r="B73" s="45"/>
      <c r="C73" s="75" t="s">
        <v>95</v>
      </c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7.25" customHeight="1">
      <c r="B74" s="45"/>
      <c r="C74" s="73"/>
      <c r="D74" s="73"/>
      <c r="E74" s="81" t="str">
        <f>E9</f>
        <v>SO.501 - VRN</v>
      </c>
      <c r="F74" s="73"/>
      <c r="G74" s="73"/>
      <c r="H74" s="73"/>
      <c r="I74" s="190"/>
      <c r="J74" s="73"/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8" customHeight="1">
      <c r="B76" s="45"/>
      <c r="C76" s="75" t="s">
        <v>23</v>
      </c>
      <c r="D76" s="73"/>
      <c r="E76" s="73"/>
      <c r="F76" s="192" t="str">
        <f>F12</f>
        <v xml:space="preserve"> </v>
      </c>
      <c r="G76" s="73"/>
      <c r="H76" s="73"/>
      <c r="I76" s="193" t="s">
        <v>25</v>
      </c>
      <c r="J76" s="84" t="str">
        <f>IF(J12="","",J12)</f>
        <v>8. 5. 2018</v>
      </c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3.5">
      <c r="B78" s="45"/>
      <c r="C78" s="75" t="s">
        <v>27</v>
      </c>
      <c r="D78" s="73"/>
      <c r="E78" s="73"/>
      <c r="F78" s="192" t="str">
        <f>E15</f>
        <v xml:space="preserve"> </v>
      </c>
      <c r="G78" s="73"/>
      <c r="H78" s="73"/>
      <c r="I78" s="193" t="s">
        <v>33</v>
      </c>
      <c r="J78" s="192" t="str">
        <f>E21</f>
        <v xml:space="preserve"> </v>
      </c>
      <c r="K78" s="73"/>
      <c r="L78" s="71"/>
    </row>
    <row r="79" spans="2:12" s="1" customFormat="1" ht="14.4" customHeight="1">
      <c r="B79" s="45"/>
      <c r="C79" s="75" t="s">
        <v>31</v>
      </c>
      <c r="D79" s="73"/>
      <c r="E79" s="73"/>
      <c r="F79" s="192" t="str">
        <f>IF(E18="","",E18)</f>
        <v/>
      </c>
      <c r="G79" s="73"/>
      <c r="H79" s="73"/>
      <c r="I79" s="190"/>
      <c r="J79" s="73"/>
      <c r="K79" s="73"/>
      <c r="L79" s="71"/>
    </row>
    <row r="80" spans="2:12" s="1" customFormat="1" ht="10.3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20" s="9" customFormat="1" ht="29.25" customHeight="1">
      <c r="B81" s="194"/>
      <c r="C81" s="195" t="s">
        <v>108</v>
      </c>
      <c r="D81" s="196" t="s">
        <v>55</v>
      </c>
      <c r="E81" s="196" t="s">
        <v>51</v>
      </c>
      <c r="F81" s="196" t="s">
        <v>109</v>
      </c>
      <c r="G81" s="196" t="s">
        <v>110</v>
      </c>
      <c r="H81" s="196" t="s">
        <v>111</v>
      </c>
      <c r="I81" s="197" t="s">
        <v>112</v>
      </c>
      <c r="J81" s="196" t="s">
        <v>99</v>
      </c>
      <c r="K81" s="198" t="s">
        <v>113</v>
      </c>
      <c r="L81" s="199"/>
      <c r="M81" s="101" t="s">
        <v>114</v>
      </c>
      <c r="N81" s="102" t="s">
        <v>40</v>
      </c>
      <c r="O81" s="102" t="s">
        <v>115</v>
      </c>
      <c r="P81" s="102" t="s">
        <v>116</v>
      </c>
      <c r="Q81" s="102" t="s">
        <v>117</v>
      </c>
      <c r="R81" s="102" t="s">
        <v>118</v>
      </c>
      <c r="S81" s="102" t="s">
        <v>119</v>
      </c>
      <c r="T81" s="103" t="s">
        <v>120</v>
      </c>
    </row>
    <row r="82" spans="2:63" s="1" customFormat="1" ht="29.25" customHeight="1">
      <c r="B82" s="45"/>
      <c r="C82" s="107" t="s">
        <v>100</v>
      </c>
      <c r="D82" s="73"/>
      <c r="E82" s="73"/>
      <c r="F82" s="73"/>
      <c r="G82" s="73"/>
      <c r="H82" s="73"/>
      <c r="I82" s="190"/>
      <c r="J82" s="200">
        <f>BK82</f>
        <v>0</v>
      </c>
      <c r="K82" s="73"/>
      <c r="L82" s="71"/>
      <c r="M82" s="104"/>
      <c r="N82" s="105"/>
      <c r="O82" s="105"/>
      <c r="P82" s="201">
        <f>P83</f>
        <v>0</v>
      </c>
      <c r="Q82" s="105"/>
      <c r="R82" s="201">
        <f>R83</f>
        <v>0</v>
      </c>
      <c r="S82" s="105"/>
      <c r="T82" s="202">
        <f>T83</f>
        <v>0</v>
      </c>
      <c r="AT82" s="23" t="s">
        <v>69</v>
      </c>
      <c r="AU82" s="23" t="s">
        <v>101</v>
      </c>
      <c r="BK82" s="203">
        <f>BK83</f>
        <v>0</v>
      </c>
    </row>
    <row r="83" spans="2:63" s="10" customFormat="1" ht="37.4" customHeight="1">
      <c r="B83" s="204"/>
      <c r="C83" s="205"/>
      <c r="D83" s="206" t="s">
        <v>69</v>
      </c>
      <c r="E83" s="207" t="s">
        <v>87</v>
      </c>
      <c r="F83" s="207" t="s">
        <v>554</v>
      </c>
      <c r="G83" s="205"/>
      <c r="H83" s="205"/>
      <c r="I83" s="208"/>
      <c r="J83" s="209">
        <f>BK83</f>
        <v>0</v>
      </c>
      <c r="K83" s="205"/>
      <c r="L83" s="210"/>
      <c r="M83" s="211"/>
      <c r="N83" s="212"/>
      <c r="O83" s="212"/>
      <c r="P83" s="213">
        <f>P84+P90+P99+P102+P105</f>
        <v>0</v>
      </c>
      <c r="Q83" s="212"/>
      <c r="R83" s="213">
        <f>R84+R90+R99+R102+R105</f>
        <v>0</v>
      </c>
      <c r="S83" s="212"/>
      <c r="T83" s="214">
        <f>T84+T90+T99+T102+T105</f>
        <v>0</v>
      </c>
      <c r="AR83" s="215" t="s">
        <v>150</v>
      </c>
      <c r="AT83" s="216" t="s">
        <v>69</v>
      </c>
      <c r="AU83" s="216" t="s">
        <v>70</v>
      </c>
      <c r="AY83" s="215" t="s">
        <v>123</v>
      </c>
      <c r="BK83" s="217">
        <f>BK84+BK90+BK99+BK102+BK105</f>
        <v>0</v>
      </c>
    </row>
    <row r="84" spans="2:63" s="10" customFormat="1" ht="19.9" customHeight="1">
      <c r="B84" s="204"/>
      <c r="C84" s="205"/>
      <c r="D84" s="206" t="s">
        <v>69</v>
      </c>
      <c r="E84" s="218" t="s">
        <v>555</v>
      </c>
      <c r="F84" s="218" t="s">
        <v>556</v>
      </c>
      <c r="G84" s="205"/>
      <c r="H84" s="205"/>
      <c r="I84" s="208"/>
      <c r="J84" s="219">
        <f>BK84</f>
        <v>0</v>
      </c>
      <c r="K84" s="205"/>
      <c r="L84" s="210"/>
      <c r="M84" s="211"/>
      <c r="N84" s="212"/>
      <c r="O84" s="212"/>
      <c r="P84" s="213">
        <f>SUM(P85:P89)</f>
        <v>0</v>
      </c>
      <c r="Q84" s="212"/>
      <c r="R84" s="213">
        <f>SUM(R85:R89)</f>
        <v>0</v>
      </c>
      <c r="S84" s="212"/>
      <c r="T84" s="214">
        <f>SUM(T85:T89)</f>
        <v>0</v>
      </c>
      <c r="AR84" s="215" t="s">
        <v>150</v>
      </c>
      <c r="AT84" s="216" t="s">
        <v>69</v>
      </c>
      <c r="AU84" s="216" t="s">
        <v>10</v>
      </c>
      <c r="AY84" s="215" t="s">
        <v>123</v>
      </c>
      <c r="BK84" s="217">
        <f>SUM(BK85:BK89)</f>
        <v>0</v>
      </c>
    </row>
    <row r="85" spans="2:65" s="1" customFormat="1" ht="16.5" customHeight="1">
      <c r="B85" s="45"/>
      <c r="C85" s="220" t="s">
        <v>10</v>
      </c>
      <c r="D85" s="220" t="s">
        <v>125</v>
      </c>
      <c r="E85" s="221" t="s">
        <v>557</v>
      </c>
      <c r="F85" s="222" t="s">
        <v>558</v>
      </c>
      <c r="G85" s="223" t="s">
        <v>559</v>
      </c>
      <c r="H85" s="224">
        <v>1</v>
      </c>
      <c r="I85" s="225"/>
      <c r="J85" s="224">
        <f>ROUND(I85*H85,0)</f>
        <v>0</v>
      </c>
      <c r="K85" s="222" t="s">
        <v>153</v>
      </c>
      <c r="L85" s="71"/>
      <c r="M85" s="226" t="s">
        <v>21</v>
      </c>
      <c r="N85" s="227" t="s">
        <v>41</v>
      </c>
      <c r="O85" s="46"/>
      <c r="P85" s="228">
        <f>O85*H85</f>
        <v>0</v>
      </c>
      <c r="Q85" s="228">
        <v>0</v>
      </c>
      <c r="R85" s="228">
        <f>Q85*H85</f>
        <v>0</v>
      </c>
      <c r="S85" s="228">
        <v>0</v>
      </c>
      <c r="T85" s="229">
        <f>S85*H85</f>
        <v>0</v>
      </c>
      <c r="AR85" s="23" t="s">
        <v>560</v>
      </c>
      <c r="AT85" s="23" t="s">
        <v>125</v>
      </c>
      <c r="AU85" s="23" t="s">
        <v>79</v>
      </c>
      <c r="AY85" s="23" t="s">
        <v>123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3" t="s">
        <v>10</v>
      </c>
      <c r="BK85" s="230">
        <f>ROUND(I85*H85,0)</f>
        <v>0</v>
      </c>
      <c r="BL85" s="23" t="s">
        <v>560</v>
      </c>
      <c r="BM85" s="23" t="s">
        <v>561</v>
      </c>
    </row>
    <row r="86" spans="2:65" s="1" customFormat="1" ht="16.5" customHeight="1">
      <c r="B86" s="45"/>
      <c r="C86" s="220" t="s">
        <v>79</v>
      </c>
      <c r="D86" s="220" t="s">
        <v>125</v>
      </c>
      <c r="E86" s="221" t="s">
        <v>562</v>
      </c>
      <c r="F86" s="222" t="s">
        <v>563</v>
      </c>
      <c r="G86" s="223" t="s">
        <v>559</v>
      </c>
      <c r="H86" s="224">
        <v>1</v>
      </c>
      <c r="I86" s="225"/>
      <c r="J86" s="224">
        <f>ROUND(I86*H86,0)</f>
        <v>0</v>
      </c>
      <c r="K86" s="222" t="s">
        <v>153</v>
      </c>
      <c r="L86" s="71"/>
      <c r="M86" s="226" t="s">
        <v>21</v>
      </c>
      <c r="N86" s="227" t="s">
        <v>41</v>
      </c>
      <c r="O86" s="46"/>
      <c r="P86" s="228">
        <f>O86*H86</f>
        <v>0</v>
      </c>
      <c r="Q86" s="228">
        <v>0</v>
      </c>
      <c r="R86" s="228">
        <f>Q86*H86</f>
        <v>0</v>
      </c>
      <c r="S86" s="228">
        <v>0</v>
      </c>
      <c r="T86" s="229">
        <f>S86*H86</f>
        <v>0</v>
      </c>
      <c r="AR86" s="23" t="s">
        <v>560</v>
      </c>
      <c r="AT86" s="23" t="s">
        <v>125</v>
      </c>
      <c r="AU86" s="23" t="s">
        <v>79</v>
      </c>
      <c r="AY86" s="23" t="s">
        <v>123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23" t="s">
        <v>10</v>
      </c>
      <c r="BK86" s="230">
        <f>ROUND(I86*H86,0)</f>
        <v>0</v>
      </c>
      <c r="BL86" s="23" t="s">
        <v>560</v>
      </c>
      <c r="BM86" s="23" t="s">
        <v>564</v>
      </c>
    </row>
    <row r="87" spans="2:65" s="1" customFormat="1" ht="16.5" customHeight="1">
      <c r="B87" s="45"/>
      <c r="C87" s="220" t="s">
        <v>141</v>
      </c>
      <c r="D87" s="220" t="s">
        <v>125</v>
      </c>
      <c r="E87" s="221" t="s">
        <v>565</v>
      </c>
      <c r="F87" s="222" t="s">
        <v>566</v>
      </c>
      <c r="G87" s="223" t="s">
        <v>559</v>
      </c>
      <c r="H87" s="224">
        <v>1</v>
      </c>
      <c r="I87" s="225"/>
      <c r="J87" s="224">
        <f>ROUND(I87*H87,0)</f>
        <v>0</v>
      </c>
      <c r="K87" s="222" t="s">
        <v>153</v>
      </c>
      <c r="L87" s="71"/>
      <c r="M87" s="226" t="s">
        <v>21</v>
      </c>
      <c r="N87" s="227" t="s">
        <v>41</v>
      </c>
      <c r="O87" s="46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AR87" s="23" t="s">
        <v>560</v>
      </c>
      <c r="AT87" s="23" t="s">
        <v>125</v>
      </c>
      <c r="AU87" s="23" t="s">
        <v>79</v>
      </c>
      <c r="AY87" s="23" t="s">
        <v>123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3" t="s">
        <v>10</v>
      </c>
      <c r="BK87" s="230">
        <f>ROUND(I87*H87,0)</f>
        <v>0</v>
      </c>
      <c r="BL87" s="23" t="s">
        <v>560</v>
      </c>
      <c r="BM87" s="23" t="s">
        <v>567</v>
      </c>
    </row>
    <row r="88" spans="2:65" s="1" customFormat="1" ht="16.5" customHeight="1">
      <c r="B88" s="45"/>
      <c r="C88" s="220" t="s">
        <v>130</v>
      </c>
      <c r="D88" s="220" t="s">
        <v>125</v>
      </c>
      <c r="E88" s="221" t="s">
        <v>568</v>
      </c>
      <c r="F88" s="222" t="s">
        <v>569</v>
      </c>
      <c r="G88" s="223" t="s">
        <v>559</v>
      </c>
      <c r="H88" s="224">
        <v>1</v>
      </c>
      <c r="I88" s="225"/>
      <c r="J88" s="224">
        <f>ROUND(I88*H88,0)</f>
        <v>0</v>
      </c>
      <c r="K88" s="222" t="s">
        <v>153</v>
      </c>
      <c r="L88" s="71"/>
      <c r="M88" s="226" t="s">
        <v>21</v>
      </c>
      <c r="N88" s="227" t="s">
        <v>41</v>
      </c>
      <c r="O88" s="46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AR88" s="23" t="s">
        <v>560</v>
      </c>
      <c r="AT88" s="23" t="s">
        <v>125</v>
      </c>
      <c r="AU88" s="23" t="s">
        <v>79</v>
      </c>
      <c r="AY88" s="23" t="s">
        <v>123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3" t="s">
        <v>10</v>
      </c>
      <c r="BK88" s="230">
        <f>ROUND(I88*H88,0)</f>
        <v>0</v>
      </c>
      <c r="BL88" s="23" t="s">
        <v>560</v>
      </c>
      <c r="BM88" s="23" t="s">
        <v>570</v>
      </c>
    </row>
    <row r="89" spans="2:65" s="1" customFormat="1" ht="16.5" customHeight="1">
      <c r="B89" s="45"/>
      <c r="C89" s="220" t="s">
        <v>150</v>
      </c>
      <c r="D89" s="220" t="s">
        <v>125</v>
      </c>
      <c r="E89" s="221" t="s">
        <v>571</v>
      </c>
      <c r="F89" s="222" t="s">
        <v>572</v>
      </c>
      <c r="G89" s="223" t="s">
        <v>559</v>
      </c>
      <c r="H89" s="224">
        <v>1</v>
      </c>
      <c r="I89" s="225"/>
      <c r="J89" s="224">
        <f>ROUND(I89*H89,0)</f>
        <v>0</v>
      </c>
      <c r="K89" s="222" t="s">
        <v>129</v>
      </c>
      <c r="L89" s="71"/>
      <c r="M89" s="226" t="s">
        <v>21</v>
      </c>
      <c r="N89" s="227" t="s">
        <v>41</v>
      </c>
      <c r="O89" s="46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3" t="s">
        <v>560</v>
      </c>
      <c r="AT89" s="23" t="s">
        <v>125</v>
      </c>
      <c r="AU89" s="23" t="s">
        <v>79</v>
      </c>
      <c r="AY89" s="23" t="s">
        <v>123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3" t="s">
        <v>10</v>
      </c>
      <c r="BK89" s="230">
        <f>ROUND(I89*H89,0)</f>
        <v>0</v>
      </c>
      <c r="BL89" s="23" t="s">
        <v>560</v>
      </c>
      <c r="BM89" s="23" t="s">
        <v>573</v>
      </c>
    </row>
    <row r="90" spans="2:63" s="10" customFormat="1" ht="29.85" customHeight="1">
      <c r="B90" s="204"/>
      <c r="C90" s="205"/>
      <c r="D90" s="206" t="s">
        <v>69</v>
      </c>
      <c r="E90" s="218" t="s">
        <v>574</v>
      </c>
      <c r="F90" s="218" t="s">
        <v>575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SUM(P91:P98)</f>
        <v>0</v>
      </c>
      <c r="Q90" s="212"/>
      <c r="R90" s="213">
        <f>SUM(R91:R98)</f>
        <v>0</v>
      </c>
      <c r="S90" s="212"/>
      <c r="T90" s="214">
        <f>SUM(T91:T98)</f>
        <v>0</v>
      </c>
      <c r="AR90" s="215" t="s">
        <v>150</v>
      </c>
      <c r="AT90" s="216" t="s">
        <v>69</v>
      </c>
      <c r="AU90" s="216" t="s">
        <v>10</v>
      </c>
      <c r="AY90" s="215" t="s">
        <v>123</v>
      </c>
      <c r="BK90" s="217">
        <f>SUM(BK91:BK98)</f>
        <v>0</v>
      </c>
    </row>
    <row r="91" spans="2:65" s="1" customFormat="1" ht="16.5" customHeight="1">
      <c r="B91" s="45"/>
      <c r="C91" s="220" t="s">
        <v>157</v>
      </c>
      <c r="D91" s="220" t="s">
        <v>125</v>
      </c>
      <c r="E91" s="221" t="s">
        <v>576</v>
      </c>
      <c r="F91" s="222" t="s">
        <v>577</v>
      </c>
      <c r="G91" s="223" t="s">
        <v>559</v>
      </c>
      <c r="H91" s="224">
        <v>1</v>
      </c>
      <c r="I91" s="225"/>
      <c r="J91" s="224">
        <f>ROUND(I91*H91,0)</f>
        <v>0</v>
      </c>
      <c r="K91" s="222" t="s">
        <v>153</v>
      </c>
      <c r="L91" s="71"/>
      <c r="M91" s="226" t="s">
        <v>21</v>
      </c>
      <c r="N91" s="227" t="s">
        <v>41</v>
      </c>
      <c r="O91" s="46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23" t="s">
        <v>560</v>
      </c>
      <c r="AT91" s="23" t="s">
        <v>125</v>
      </c>
      <c r="AU91" s="23" t="s">
        <v>79</v>
      </c>
      <c r="AY91" s="23" t="s">
        <v>123</v>
      </c>
      <c r="BE91" s="230">
        <f>IF(N91="základní",J91,0)</f>
        <v>0</v>
      </c>
      <c r="BF91" s="230">
        <f>IF(N91="snížená",J91,0)</f>
        <v>0</v>
      </c>
      <c r="BG91" s="230">
        <f>IF(N91="zákl. přenesená",J91,0)</f>
        <v>0</v>
      </c>
      <c r="BH91" s="230">
        <f>IF(N91="sníž. přenesená",J91,0)</f>
        <v>0</v>
      </c>
      <c r="BI91" s="230">
        <f>IF(N91="nulová",J91,0)</f>
        <v>0</v>
      </c>
      <c r="BJ91" s="23" t="s">
        <v>10</v>
      </c>
      <c r="BK91" s="230">
        <f>ROUND(I91*H91,0)</f>
        <v>0</v>
      </c>
      <c r="BL91" s="23" t="s">
        <v>560</v>
      </c>
      <c r="BM91" s="23" t="s">
        <v>578</v>
      </c>
    </row>
    <row r="92" spans="2:65" s="1" customFormat="1" ht="16.5" customHeight="1">
      <c r="B92" s="45"/>
      <c r="C92" s="220" t="s">
        <v>161</v>
      </c>
      <c r="D92" s="220" t="s">
        <v>125</v>
      </c>
      <c r="E92" s="221" t="s">
        <v>579</v>
      </c>
      <c r="F92" s="222" t="s">
        <v>580</v>
      </c>
      <c r="G92" s="223" t="s">
        <v>559</v>
      </c>
      <c r="H92" s="224">
        <v>1</v>
      </c>
      <c r="I92" s="225"/>
      <c r="J92" s="224">
        <f>ROUND(I92*H92,0)</f>
        <v>0</v>
      </c>
      <c r="K92" s="222" t="s">
        <v>153</v>
      </c>
      <c r="L92" s="71"/>
      <c r="M92" s="226" t="s">
        <v>21</v>
      </c>
      <c r="N92" s="227" t="s">
        <v>41</v>
      </c>
      <c r="O92" s="46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3" t="s">
        <v>560</v>
      </c>
      <c r="AT92" s="23" t="s">
        <v>125</v>
      </c>
      <c r="AU92" s="23" t="s">
        <v>79</v>
      </c>
      <c r="AY92" s="23" t="s">
        <v>123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3" t="s">
        <v>10</v>
      </c>
      <c r="BK92" s="230">
        <f>ROUND(I92*H92,0)</f>
        <v>0</v>
      </c>
      <c r="BL92" s="23" t="s">
        <v>560</v>
      </c>
      <c r="BM92" s="23" t="s">
        <v>581</v>
      </c>
    </row>
    <row r="93" spans="2:65" s="1" customFormat="1" ht="16.5" customHeight="1">
      <c r="B93" s="45"/>
      <c r="C93" s="220" t="s">
        <v>138</v>
      </c>
      <c r="D93" s="220" t="s">
        <v>125</v>
      </c>
      <c r="E93" s="221" t="s">
        <v>582</v>
      </c>
      <c r="F93" s="222" t="s">
        <v>583</v>
      </c>
      <c r="G93" s="223" t="s">
        <v>559</v>
      </c>
      <c r="H93" s="224">
        <v>1</v>
      </c>
      <c r="I93" s="225"/>
      <c r="J93" s="224">
        <f>ROUND(I93*H93,0)</f>
        <v>0</v>
      </c>
      <c r="K93" s="222" t="s">
        <v>153</v>
      </c>
      <c r="L93" s="71"/>
      <c r="M93" s="226" t="s">
        <v>21</v>
      </c>
      <c r="N93" s="227" t="s">
        <v>41</v>
      </c>
      <c r="O93" s="46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AR93" s="23" t="s">
        <v>560</v>
      </c>
      <c r="AT93" s="23" t="s">
        <v>125</v>
      </c>
      <c r="AU93" s="23" t="s">
        <v>79</v>
      </c>
      <c r="AY93" s="23" t="s">
        <v>123</v>
      </c>
      <c r="BE93" s="230">
        <f>IF(N93="základní",J93,0)</f>
        <v>0</v>
      </c>
      <c r="BF93" s="230">
        <f>IF(N93="snížená",J93,0)</f>
        <v>0</v>
      </c>
      <c r="BG93" s="230">
        <f>IF(N93="zákl. přenesená",J93,0)</f>
        <v>0</v>
      </c>
      <c r="BH93" s="230">
        <f>IF(N93="sníž. přenesená",J93,0)</f>
        <v>0</v>
      </c>
      <c r="BI93" s="230">
        <f>IF(N93="nulová",J93,0)</f>
        <v>0</v>
      </c>
      <c r="BJ93" s="23" t="s">
        <v>10</v>
      </c>
      <c r="BK93" s="230">
        <f>ROUND(I93*H93,0)</f>
        <v>0</v>
      </c>
      <c r="BL93" s="23" t="s">
        <v>560</v>
      </c>
      <c r="BM93" s="23" t="s">
        <v>584</v>
      </c>
    </row>
    <row r="94" spans="2:65" s="1" customFormat="1" ht="16.5" customHeight="1">
      <c r="B94" s="45"/>
      <c r="C94" s="220" t="s">
        <v>169</v>
      </c>
      <c r="D94" s="220" t="s">
        <v>125</v>
      </c>
      <c r="E94" s="221" t="s">
        <v>585</v>
      </c>
      <c r="F94" s="222" t="s">
        <v>586</v>
      </c>
      <c r="G94" s="223" t="s">
        <v>559</v>
      </c>
      <c r="H94" s="224">
        <v>1</v>
      </c>
      <c r="I94" s="225"/>
      <c r="J94" s="224">
        <f>ROUND(I94*H94,0)</f>
        <v>0</v>
      </c>
      <c r="K94" s="222" t="s">
        <v>153</v>
      </c>
      <c r="L94" s="71"/>
      <c r="M94" s="226" t="s">
        <v>21</v>
      </c>
      <c r="N94" s="227" t="s">
        <v>41</v>
      </c>
      <c r="O94" s="46"/>
      <c r="P94" s="228">
        <f>O94*H94</f>
        <v>0</v>
      </c>
      <c r="Q94" s="228">
        <v>0</v>
      </c>
      <c r="R94" s="228">
        <f>Q94*H94</f>
        <v>0</v>
      </c>
      <c r="S94" s="228">
        <v>0</v>
      </c>
      <c r="T94" s="229">
        <f>S94*H94</f>
        <v>0</v>
      </c>
      <c r="AR94" s="23" t="s">
        <v>560</v>
      </c>
      <c r="AT94" s="23" t="s">
        <v>125</v>
      </c>
      <c r="AU94" s="23" t="s">
        <v>79</v>
      </c>
      <c r="AY94" s="23" t="s">
        <v>123</v>
      </c>
      <c r="BE94" s="230">
        <f>IF(N94="základní",J94,0)</f>
        <v>0</v>
      </c>
      <c r="BF94" s="230">
        <f>IF(N94="snížená",J94,0)</f>
        <v>0</v>
      </c>
      <c r="BG94" s="230">
        <f>IF(N94="zákl. přenesená",J94,0)</f>
        <v>0</v>
      </c>
      <c r="BH94" s="230">
        <f>IF(N94="sníž. přenesená",J94,0)</f>
        <v>0</v>
      </c>
      <c r="BI94" s="230">
        <f>IF(N94="nulová",J94,0)</f>
        <v>0</v>
      </c>
      <c r="BJ94" s="23" t="s">
        <v>10</v>
      </c>
      <c r="BK94" s="230">
        <f>ROUND(I94*H94,0)</f>
        <v>0</v>
      </c>
      <c r="BL94" s="23" t="s">
        <v>560</v>
      </c>
      <c r="BM94" s="23" t="s">
        <v>587</v>
      </c>
    </row>
    <row r="95" spans="2:51" s="11" customFormat="1" ht="13.5">
      <c r="B95" s="231"/>
      <c r="C95" s="232"/>
      <c r="D95" s="233" t="s">
        <v>132</v>
      </c>
      <c r="E95" s="234" t="s">
        <v>21</v>
      </c>
      <c r="F95" s="235" t="s">
        <v>588</v>
      </c>
      <c r="G95" s="232"/>
      <c r="H95" s="236">
        <v>1</v>
      </c>
      <c r="I95" s="237"/>
      <c r="J95" s="232"/>
      <c r="K95" s="232"/>
      <c r="L95" s="238"/>
      <c r="M95" s="239"/>
      <c r="N95" s="240"/>
      <c r="O95" s="240"/>
      <c r="P95" s="240"/>
      <c r="Q95" s="240"/>
      <c r="R95" s="240"/>
      <c r="S95" s="240"/>
      <c r="T95" s="241"/>
      <c r="AT95" s="242" t="s">
        <v>132</v>
      </c>
      <c r="AU95" s="242" t="s">
        <v>79</v>
      </c>
      <c r="AV95" s="11" t="s">
        <v>79</v>
      </c>
      <c r="AW95" s="11" t="s">
        <v>34</v>
      </c>
      <c r="AX95" s="11" t="s">
        <v>10</v>
      </c>
      <c r="AY95" s="242" t="s">
        <v>123</v>
      </c>
    </row>
    <row r="96" spans="2:51" s="12" customFormat="1" ht="13.5">
      <c r="B96" s="252"/>
      <c r="C96" s="253"/>
      <c r="D96" s="233" t="s">
        <v>132</v>
      </c>
      <c r="E96" s="254" t="s">
        <v>21</v>
      </c>
      <c r="F96" s="255" t="s">
        <v>589</v>
      </c>
      <c r="G96" s="253"/>
      <c r="H96" s="254" t="s">
        <v>21</v>
      </c>
      <c r="I96" s="256"/>
      <c r="J96" s="253"/>
      <c r="K96" s="253"/>
      <c r="L96" s="257"/>
      <c r="M96" s="258"/>
      <c r="N96" s="259"/>
      <c r="O96" s="259"/>
      <c r="P96" s="259"/>
      <c r="Q96" s="259"/>
      <c r="R96" s="259"/>
      <c r="S96" s="259"/>
      <c r="T96" s="260"/>
      <c r="AT96" s="261" t="s">
        <v>132</v>
      </c>
      <c r="AU96" s="261" t="s">
        <v>79</v>
      </c>
      <c r="AV96" s="12" t="s">
        <v>10</v>
      </c>
      <c r="AW96" s="12" t="s">
        <v>34</v>
      </c>
      <c r="AX96" s="12" t="s">
        <v>70</v>
      </c>
      <c r="AY96" s="261" t="s">
        <v>123</v>
      </c>
    </row>
    <row r="97" spans="2:51" s="12" customFormat="1" ht="13.5">
      <c r="B97" s="252"/>
      <c r="C97" s="253"/>
      <c r="D97" s="233" t="s">
        <v>132</v>
      </c>
      <c r="E97" s="254" t="s">
        <v>21</v>
      </c>
      <c r="F97" s="255" t="s">
        <v>590</v>
      </c>
      <c r="G97" s="253"/>
      <c r="H97" s="254" t="s">
        <v>21</v>
      </c>
      <c r="I97" s="256"/>
      <c r="J97" s="253"/>
      <c r="K97" s="253"/>
      <c r="L97" s="257"/>
      <c r="M97" s="258"/>
      <c r="N97" s="259"/>
      <c r="O97" s="259"/>
      <c r="P97" s="259"/>
      <c r="Q97" s="259"/>
      <c r="R97" s="259"/>
      <c r="S97" s="259"/>
      <c r="T97" s="260"/>
      <c r="AT97" s="261" t="s">
        <v>132</v>
      </c>
      <c r="AU97" s="261" t="s">
        <v>79</v>
      </c>
      <c r="AV97" s="12" t="s">
        <v>10</v>
      </c>
      <c r="AW97" s="12" t="s">
        <v>34</v>
      </c>
      <c r="AX97" s="12" t="s">
        <v>70</v>
      </c>
      <c r="AY97" s="261" t="s">
        <v>123</v>
      </c>
    </row>
    <row r="98" spans="2:65" s="1" customFormat="1" ht="16.5" customHeight="1">
      <c r="B98" s="45"/>
      <c r="C98" s="220" t="s">
        <v>173</v>
      </c>
      <c r="D98" s="220" t="s">
        <v>125</v>
      </c>
      <c r="E98" s="221" t="s">
        <v>591</v>
      </c>
      <c r="F98" s="222" t="s">
        <v>592</v>
      </c>
      <c r="G98" s="223" t="s">
        <v>559</v>
      </c>
      <c r="H98" s="224">
        <v>1</v>
      </c>
      <c r="I98" s="225"/>
      <c r="J98" s="224">
        <f>ROUND(I98*H98,0)</f>
        <v>0</v>
      </c>
      <c r="K98" s="222" t="s">
        <v>153</v>
      </c>
      <c r="L98" s="71"/>
      <c r="M98" s="226" t="s">
        <v>21</v>
      </c>
      <c r="N98" s="227" t="s">
        <v>41</v>
      </c>
      <c r="O98" s="46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3" t="s">
        <v>560</v>
      </c>
      <c r="AT98" s="23" t="s">
        <v>125</v>
      </c>
      <c r="AU98" s="23" t="s">
        <v>79</v>
      </c>
      <c r="AY98" s="23" t="s">
        <v>123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23" t="s">
        <v>10</v>
      </c>
      <c r="BK98" s="230">
        <f>ROUND(I98*H98,0)</f>
        <v>0</v>
      </c>
      <c r="BL98" s="23" t="s">
        <v>560</v>
      </c>
      <c r="BM98" s="23" t="s">
        <v>593</v>
      </c>
    </row>
    <row r="99" spans="2:63" s="10" customFormat="1" ht="29.85" customHeight="1">
      <c r="B99" s="204"/>
      <c r="C99" s="205"/>
      <c r="D99" s="206" t="s">
        <v>69</v>
      </c>
      <c r="E99" s="218" t="s">
        <v>594</v>
      </c>
      <c r="F99" s="218" t="s">
        <v>595</v>
      </c>
      <c r="G99" s="205"/>
      <c r="H99" s="205"/>
      <c r="I99" s="208"/>
      <c r="J99" s="219">
        <f>BK99</f>
        <v>0</v>
      </c>
      <c r="K99" s="205"/>
      <c r="L99" s="210"/>
      <c r="M99" s="211"/>
      <c r="N99" s="212"/>
      <c r="O99" s="212"/>
      <c r="P99" s="213">
        <f>SUM(P100:P101)</f>
        <v>0</v>
      </c>
      <c r="Q99" s="212"/>
      <c r="R99" s="213">
        <f>SUM(R100:R101)</f>
        <v>0</v>
      </c>
      <c r="S99" s="212"/>
      <c r="T99" s="214">
        <f>SUM(T100:T101)</f>
        <v>0</v>
      </c>
      <c r="AR99" s="215" t="s">
        <v>150</v>
      </c>
      <c r="AT99" s="216" t="s">
        <v>69</v>
      </c>
      <c r="AU99" s="216" t="s">
        <v>10</v>
      </c>
      <c r="AY99" s="215" t="s">
        <v>123</v>
      </c>
      <c r="BK99" s="217">
        <f>SUM(BK100:BK101)</f>
        <v>0</v>
      </c>
    </row>
    <row r="100" spans="2:65" s="1" customFormat="1" ht="16.5" customHeight="1">
      <c r="B100" s="45"/>
      <c r="C100" s="220" t="s">
        <v>177</v>
      </c>
      <c r="D100" s="220" t="s">
        <v>125</v>
      </c>
      <c r="E100" s="221" t="s">
        <v>596</v>
      </c>
      <c r="F100" s="222" t="s">
        <v>597</v>
      </c>
      <c r="G100" s="223" t="s">
        <v>559</v>
      </c>
      <c r="H100" s="224">
        <v>1</v>
      </c>
      <c r="I100" s="225"/>
      <c r="J100" s="224">
        <f>ROUND(I100*H100,0)</f>
        <v>0</v>
      </c>
      <c r="K100" s="222" t="s">
        <v>129</v>
      </c>
      <c r="L100" s="71"/>
      <c r="M100" s="226" t="s">
        <v>21</v>
      </c>
      <c r="N100" s="227" t="s">
        <v>41</v>
      </c>
      <c r="O100" s="46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AR100" s="23" t="s">
        <v>560</v>
      </c>
      <c r="AT100" s="23" t="s">
        <v>125</v>
      </c>
      <c r="AU100" s="23" t="s">
        <v>79</v>
      </c>
      <c r="AY100" s="23" t="s">
        <v>123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3" t="s">
        <v>10</v>
      </c>
      <c r="BK100" s="230">
        <f>ROUND(I100*H100,0)</f>
        <v>0</v>
      </c>
      <c r="BL100" s="23" t="s">
        <v>560</v>
      </c>
      <c r="BM100" s="23" t="s">
        <v>598</v>
      </c>
    </row>
    <row r="101" spans="2:65" s="1" customFormat="1" ht="16.5" customHeight="1">
      <c r="B101" s="45"/>
      <c r="C101" s="220" t="s">
        <v>181</v>
      </c>
      <c r="D101" s="220" t="s">
        <v>125</v>
      </c>
      <c r="E101" s="221" t="s">
        <v>599</v>
      </c>
      <c r="F101" s="222" t="s">
        <v>600</v>
      </c>
      <c r="G101" s="223" t="s">
        <v>559</v>
      </c>
      <c r="H101" s="224">
        <v>1</v>
      </c>
      <c r="I101" s="225"/>
      <c r="J101" s="224">
        <f>ROUND(I101*H101,0)</f>
        <v>0</v>
      </c>
      <c r="K101" s="222" t="s">
        <v>153</v>
      </c>
      <c r="L101" s="71"/>
      <c r="M101" s="226" t="s">
        <v>21</v>
      </c>
      <c r="N101" s="227" t="s">
        <v>41</v>
      </c>
      <c r="O101" s="46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AR101" s="23" t="s">
        <v>560</v>
      </c>
      <c r="AT101" s="23" t="s">
        <v>125</v>
      </c>
      <c r="AU101" s="23" t="s">
        <v>79</v>
      </c>
      <c r="AY101" s="23" t="s">
        <v>123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23" t="s">
        <v>10</v>
      </c>
      <c r="BK101" s="230">
        <f>ROUND(I101*H101,0)</f>
        <v>0</v>
      </c>
      <c r="BL101" s="23" t="s">
        <v>560</v>
      </c>
      <c r="BM101" s="23" t="s">
        <v>601</v>
      </c>
    </row>
    <row r="102" spans="2:63" s="10" customFormat="1" ht="29.85" customHeight="1">
      <c r="B102" s="204"/>
      <c r="C102" s="205"/>
      <c r="D102" s="206" t="s">
        <v>69</v>
      </c>
      <c r="E102" s="218" t="s">
        <v>602</v>
      </c>
      <c r="F102" s="218" t="s">
        <v>603</v>
      </c>
      <c r="G102" s="205"/>
      <c r="H102" s="205"/>
      <c r="I102" s="208"/>
      <c r="J102" s="219">
        <f>BK102</f>
        <v>0</v>
      </c>
      <c r="K102" s="205"/>
      <c r="L102" s="210"/>
      <c r="M102" s="211"/>
      <c r="N102" s="212"/>
      <c r="O102" s="212"/>
      <c r="P102" s="213">
        <f>SUM(P103:P104)</f>
        <v>0</v>
      </c>
      <c r="Q102" s="212"/>
      <c r="R102" s="213">
        <f>SUM(R103:R104)</f>
        <v>0</v>
      </c>
      <c r="S102" s="212"/>
      <c r="T102" s="214">
        <f>SUM(T103:T104)</f>
        <v>0</v>
      </c>
      <c r="AR102" s="215" t="s">
        <v>150</v>
      </c>
      <c r="AT102" s="216" t="s">
        <v>69</v>
      </c>
      <c r="AU102" s="216" t="s">
        <v>10</v>
      </c>
      <c r="AY102" s="215" t="s">
        <v>123</v>
      </c>
      <c r="BK102" s="217">
        <f>SUM(BK103:BK104)</f>
        <v>0</v>
      </c>
    </row>
    <row r="103" spans="2:65" s="1" customFormat="1" ht="16.5" customHeight="1">
      <c r="B103" s="45"/>
      <c r="C103" s="220" t="s">
        <v>185</v>
      </c>
      <c r="D103" s="220" t="s">
        <v>125</v>
      </c>
      <c r="E103" s="221" t="s">
        <v>604</v>
      </c>
      <c r="F103" s="222" t="s">
        <v>605</v>
      </c>
      <c r="G103" s="223" t="s">
        <v>559</v>
      </c>
      <c r="H103" s="224">
        <v>1</v>
      </c>
      <c r="I103" s="225"/>
      <c r="J103" s="224">
        <f>ROUND(I103*H103,0)</f>
        <v>0</v>
      </c>
      <c r="K103" s="222" t="s">
        <v>129</v>
      </c>
      <c r="L103" s="71"/>
      <c r="M103" s="226" t="s">
        <v>21</v>
      </c>
      <c r="N103" s="227" t="s">
        <v>41</v>
      </c>
      <c r="O103" s="46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AR103" s="23" t="s">
        <v>560</v>
      </c>
      <c r="AT103" s="23" t="s">
        <v>125</v>
      </c>
      <c r="AU103" s="23" t="s">
        <v>79</v>
      </c>
      <c r="AY103" s="23" t="s">
        <v>123</v>
      </c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3" t="s">
        <v>10</v>
      </c>
      <c r="BK103" s="230">
        <f>ROUND(I103*H103,0)</f>
        <v>0</v>
      </c>
      <c r="BL103" s="23" t="s">
        <v>560</v>
      </c>
      <c r="BM103" s="23" t="s">
        <v>606</v>
      </c>
    </row>
    <row r="104" spans="2:65" s="1" customFormat="1" ht="16.5" customHeight="1">
      <c r="B104" s="45"/>
      <c r="C104" s="220" t="s">
        <v>191</v>
      </c>
      <c r="D104" s="220" t="s">
        <v>125</v>
      </c>
      <c r="E104" s="221" t="s">
        <v>607</v>
      </c>
      <c r="F104" s="222" t="s">
        <v>608</v>
      </c>
      <c r="G104" s="223" t="s">
        <v>559</v>
      </c>
      <c r="H104" s="224">
        <v>1</v>
      </c>
      <c r="I104" s="225"/>
      <c r="J104" s="224">
        <f>ROUND(I104*H104,0)</f>
        <v>0</v>
      </c>
      <c r="K104" s="222" t="s">
        <v>129</v>
      </c>
      <c r="L104" s="71"/>
      <c r="M104" s="226" t="s">
        <v>21</v>
      </c>
      <c r="N104" s="227" t="s">
        <v>41</v>
      </c>
      <c r="O104" s="46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3" t="s">
        <v>560</v>
      </c>
      <c r="AT104" s="23" t="s">
        <v>125</v>
      </c>
      <c r="AU104" s="23" t="s">
        <v>79</v>
      </c>
      <c r="AY104" s="23" t="s">
        <v>123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3" t="s">
        <v>10</v>
      </c>
      <c r="BK104" s="230">
        <f>ROUND(I104*H104,0)</f>
        <v>0</v>
      </c>
      <c r="BL104" s="23" t="s">
        <v>560</v>
      </c>
      <c r="BM104" s="23" t="s">
        <v>609</v>
      </c>
    </row>
    <row r="105" spans="2:63" s="10" customFormat="1" ht="29.85" customHeight="1">
      <c r="B105" s="204"/>
      <c r="C105" s="205"/>
      <c r="D105" s="206" t="s">
        <v>69</v>
      </c>
      <c r="E105" s="218" t="s">
        <v>610</v>
      </c>
      <c r="F105" s="218" t="s">
        <v>611</v>
      </c>
      <c r="G105" s="205"/>
      <c r="H105" s="205"/>
      <c r="I105" s="208"/>
      <c r="J105" s="219">
        <f>BK105</f>
        <v>0</v>
      </c>
      <c r="K105" s="205"/>
      <c r="L105" s="210"/>
      <c r="M105" s="211"/>
      <c r="N105" s="212"/>
      <c r="O105" s="212"/>
      <c r="P105" s="213">
        <f>SUM(P106:P122)</f>
        <v>0</v>
      </c>
      <c r="Q105" s="212"/>
      <c r="R105" s="213">
        <f>SUM(R106:R122)</f>
        <v>0</v>
      </c>
      <c r="S105" s="212"/>
      <c r="T105" s="214">
        <f>SUM(T106:T122)</f>
        <v>0</v>
      </c>
      <c r="AR105" s="215" t="s">
        <v>150</v>
      </c>
      <c r="AT105" s="216" t="s">
        <v>69</v>
      </c>
      <c r="AU105" s="216" t="s">
        <v>10</v>
      </c>
      <c r="AY105" s="215" t="s">
        <v>123</v>
      </c>
      <c r="BK105" s="217">
        <f>SUM(BK106:BK122)</f>
        <v>0</v>
      </c>
    </row>
    <row r="106" spans="2:65" s="1" customFormat="1" ht="25.5" customHeight="1">
      <c r="B106" s="45"/>
      <c r="C106" s="220" t="s">
        <v>11</v>
      </c>
      <c r="D106" s="220" t="s">
        <v>125</v>
      </c>
      <c r="E106" s="221" t="s">
        <v>612</v>
      </c>
      <c r="F106" s="222" t="s">
        <v>613</v>
      </c>
      <c r="G106" s="223" t="s">
        <v>559</v>
      </c>
      <c r="H106" s="224">
        <v>1</v>
      </c>
      <c r="I106" s="225"/>
      <c r="J106" s="224">
        <f>ROUND(I106*H106,0)</f>
        <v>0</v>
      </c>
      <c r="K106" s="222" t="s">
        <v>129</v>
      </c>
      <c r="L106" s="71"/>
      <c r="M106" s="226" t="s">
        <v>21</v>
      </c>
      <c r="N106" s="227" t="s">
        <v>41</v>
      </c>
      <c r="O106" s="46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AR106" s="23" t="s">
        <v>560</v>
      </c>
      <c r="AT106" s="23" t="s">
        <v>125</v>
      </c>
      <c r="AU106" s="23" t="s">
        <v>79</v>
      </c>
      <c r="AY106" s="23" t="s">
        <v>123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3" t="s">
        <v>10</v>
      </c>
      <c r="BK106" s="230">
        <f>ROUND(I106*H106,0)</f>
        <v>0</v>
      </c>
      <c r="BL106" s="23" t="s">
        <v>560</v>
      </c>
      <c r="BM106" s="23" t="s">
        <v>614</v>
      </c>
    </row>
    <row r="107" spans="2:65" s="1" customFormat="1" ht="25.5" customHeight="1">
      <c r="B107" s="45"/>
      <c r="C107" s="220" t="s">
        <v>199</v>
      </c>
      <c r="D107" s="220" t="s">
        <v>125</v>
      </c>
      <c r="E107" s="221" t="s">
        <v>615</v>
      </c>
      <c r="F107" s="222" t="s">
        <v>616</v>
      </c>
      <c r="G107" s="223" t="s">
        <v>128</v>
      </c>
      <c r="H107" s="224">
        <v>56</v>
      </c>
      <c r="I107" s="225"/>
      <c r="J107" s="224">
        <f>ROUND(I107*H107,0)</f>
        <v>0</v>
      </c>
      <c r="K107" s="222" t="s">
        <v>21</v>
      </c>
      <c r="L107" s="71"/>
      <c r="M107" s="226" t="s">
        <v>21</v>
      </c>
      <c r="N107" s="227" t="s">
        <v>41</v>
      </c>
      <c r="O107" s="46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AR107" s="23" t="s">
        <v>560</v>
      </c>
      <c r="AT107" s="23" t="s">
        <v>125</v>
      </c>
      <c r="AU107" s="23" t="s">
        <v>79</v>
      </c>
      <c r="AY107" s="23" t="s">
        <v>123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3" t="s">
        <v>10</v>
      </c>
      <c r="BK107" s="230">
        <f>ROUND(I107*H107,0)</f>
        <v>0</v>
      </c>
      <c r="BL107" s="23" t="s">
        <v>560</v>
      </c>
      <c r="BM107" s="23" t="s">
        <v>617</v>
      </c>
    </row>
    <row r="108" spans="2:51" s="11" customFormat="1" ht="13.5">
      <c r="B108" s="231"/>
      <c r="C108" s="232"/>
      <c r="D108" s="233" t="s">
        <v>132</v>
      </c>
      <c r="E108" s="234" t="s">
        <v>21</v>
      </c>
      <c r="F108" s="235" t="s">
        <v>618</v>
      </c>
      <c r="G108" s="232"/>
      <c r="H108" s="236">
        <v>56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132</v>
      </c>
      <c r="AU108" s="242" t="s">
        <v>79</v>
      </c>
      <c r="AV108" s="11" t="s">
        <v>79</v>
      </c>
      <c r="AW108" s="11" t="s">
        <v>34</v>
      </c>
      <c r="AX108" s="11" t="s">
        <v>10</v>
      </c>
      <c r="AY108" s="242" t="s">
        <v>123</v>
      </c>
    </row>
    <row r="109" spans="2:51" s="11" customFormat="1" ht="13.5">
      <c r="B109" s="231"/>
      <c r="C109" s="232"/>
      <c r="D109" s="233" t="s">
        <v>132</v>
      </c>
      <c r="E109" s="234" t="s">
        <v>21</v>
      </c>
      <c r="F109" s="235" t="s">
        <v>21</v>
      </c>
      <c r="G109" s="232"/>
      <c r="H109" s="236">
        <v>0</v>
      </c>
      <c r="I109" s="237"/>
      <c r="J109" s="232"/>
      <c r="K109" s="232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132</v>
      </c>
      <c r="AU109" s="242" t="s">
        <v>79</v>
      </c>
      <c r="AV109" s="11" t="s">
        <v>79</v>
      </c>
      <c r="AW109" s="11" t="s">
        <v>34</v>
      </c>
      <c r="AX109" s="11" t="s">
        <v>70</v>
      </c>
      <c r="AY109" s="242" t="s">
        <v>123</v>
      </c>
    </row>
    <row r="110" spans="2:51" s="11" customFormat="1" ht="13.5">
      <c r="B110" s="231"/>
      <c r="C110" s="232"/>
      <c r="D110" s="233" t="s">
        <v>132</v>
      </c>
      <c r="E110" s="234" t="s">
        <v>21</v>
      </c>
      <c r="F110" s="235" t="s">
        <v>21</v>
      </c>
      <c r="G110" s="232"/>
      <c r="H110" s="236">
        <v>0</v>
      </c>
      <c r="I110" s="237"/>
      <c r="J110" s="232"/>
      <c r="K110" s="232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132</v>
      </c>
      <c r="AU110" s="242" t="s">
        <v>79</v>
      </c>
      <c r="AV110" s="11" t="s">
        <v>79</v>
      </c>
      <c r="AW110" s="11" t="s">
        <v>34</v>
      </c>
      <c r="AX110" s="11" t="s">
        <v>70</v>
      </c>
      <c r="AY110" s="242" t="s">
        <v>123</v>
      </c>
    </row>
    <row r="111" spans="2:51" s="11" customFormat="1" ht="13.5">
      <c r="B111" s="231"/>
      <c r="C111" s="232"/>
      <c r="D111" s="233" t="s">
        <v>132</v>
      </c>
      <c r="E111" s="234" t="s">
        <v>21</v>
      </c>
      <c r="F111" s="235" t="s">
        <v>21</v>
      </c>
      <c r="G111" s="232"/>
      <c r="H111" s="236">
        <v>0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132</v>
      </c>
      <c r="AU111" s="242" t="s">
        <v>79</v>
      </c>
      <c r="AV111" s="11" t="s">
        <v>79</v>
      </c>
      <c r="AW111" s="11" t="s">
        <v>34</v>
      </c>
      <c r="AX111" s="11" t="s">
        <v>70</v>
      </c>
      <c r="AY111" s="242" t="s">
        <v>123</v>
      </c>
    </row>
    <row r="112" spans="2:51" s="11" customFormat="1" ht="13.5">
      <c r="B112" s="231"/>
      <c r="C112" s="232"/>
      <c r="D112" s="233" t="s">
        <v>132</v>
      </c>
      <c r="E112" s="234" t="s">
        <v>21</v>
      </c>
      <c r="F112" s="235" t="s">
        <v>21</v>
      </c>
      <c r="G112" s="232"/>
      <c r="H112" s="236">
        <v>0</v>
      </c>
      <c r="I112" s="237"/>
      <c r="J112" s="232"/>
      <c r="K112" s="232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132</v>
      </c>
      <c r="AU112" s="242" t="s">
        <v>79</v>
      </c>
      <c r="AV112" s="11" t="s">
        <v>79</v>
      </c>
      <c r="AW112" s="11" t="s">
        <v>34</v>
      </c>
      <c r="AX112" s="11" t="s">
        <v>70</v>
      </c>
      <c r="AY112" s="242" t="s">
        <v>123</v>
      </c>
    </row>
    <row r="113" spans="2:51" s="11" customFormat="1" ht="13.5">
      <c r="B113" s="231"/>
      <c r="C113" s="232"/>
      <c r="D113" s="233" t="s">
        <v>132</v>
      </c>
      <c r="E113" s="234" t="s">
        <v>21</v>
      </c>
      <c r="F113" s="235" t="s">
        <v>21</v>
      </c>
      <c r="G113" s="232"/>
      <c r="H113" s="236">
        <v>0</v>
      </c>
      <c r="I113" s="237"/>
      <c r="J113" s="232"/>
      <c r="K113" s="232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132</v>
      </c>
      <c r="AU113" s="242" t="s">
        <v>79</v>
      </c>
      <c r="AV113" s="11" t="s">
        <v>79</v>
      </c>
      <c r="AW113" s="11" t="s">
        <v>34</v>
      </c>
      <c r="AX113" s="11" t="s">
        <v>70</v>
      </c>
      <c r="AY113" s="242" t="s">
        <v>123</v>
      </c>
    </row>
    <row r="114" spans="2:51" s="11" customFormat="1" ht="13.5">
      <c r="B114" s="231"/>
      <c r="C114" s="232"/>
      <c r="D114" s="233" t="s">
        <v>132</v>
      </c>
      <c r="E114" s="234" t="s">
        <v>21</v>
      </c>
      <c r="F114" s="235" t="s">
        <v>21</v>
      </c>
      <c r="G114" s="232"/>
      <c r="H114" s="236">
        <v>0</v>
      </c>
      <c r="I114" s="237"/>
      <c r="J114" s="232"/>
      <c r="K114" s="232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132</v>
      </c>
      <c r="AU114" s="242" t="s">
        <v>79</v>
      </c>
      <c r="AV114" s="11" t="s">
        <v>79</v>
      </c>
      <c r="AW114" s="11" t="s">
        <v>34</v>
      </c>
      <c r="AX114" s="11" t="s">
        <v>70</v>
      </c>
      <c r="AY114" s="242" t="s">
        <v>123</v>
      </c>
    </row>
    <row r="115" spans="2:51" s="11" customFormat="1" ht="13.5">
      <c r="B115" s="231"/>
      <c r="C115" s="232"/>
      <c r="D115" s="233" t="s">
        <v>132</v>
      </c>
      <c r="E115" s="234" t="s">
        <v>21</v>
      </c>
      <c r="F115" s="235" t="s">
        <v>21</v>
      </c>
      <c r="G115" s="232"/>
      <c r="H115" s="236">
        <v>0</v>
      </c>
      <c r="I115" s="237"/>
      <c r="J115" s="232"/>
      <c r="K115" s="232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132</v>
      </c>
      <c r="AU115" s="242" t="s">
        <v>79</v>
      </c>
      <c r="AV115" s="11" t="s">
        <v>79</v>
      </c>
      <c r="AW115" s="11" t="s">
        <v>34</v>
      </c>
      <c r="AX115" s="11" t="s">
        <v>70</v>
      </c>
      <c r="AY115" s="242" t="s">
        <v>123</v>
      </c>
    </row>
    <row r="116" spans="2:51" s="11" customFormat="1" ht="13.5">
      <c r="B116" s="231"/>
      <c r="C116" s="232"/>
      <c r="D116" s="233" t="s">
        <v>132</v>
      </c>
      <c r="E116" s="234" t="s">
        <v>21</v>
      </c>
      <c r="F116" s="235" t="s">
        <v>21</v>
      </c>
      <c r="G116" s="232"/>
      <c r="H116" s="236">
        <v>0</v>
      </c>
      <c r="I116" s="237"/>
      <c r="J116" s="232"/>
      <c r="K116" s="232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132</v>
      </c>
      <c r="AU116" s="242" t="s">
        <v>79</v>
      </c>
      <c r="AV116" s="11" t="s">
        <v>79</v>
      </c>
      <c r="AW116" s="11" t="s">
        <v>34</v>
      </c>
      <c r="AX116" s="11" t="s">
        <v>70</v>
      </c>
      <c r="AY116" s="242" t="s">
        <v>123</v>
      </c>
    </row>
    <row r="117" spans="2:51" s="11" customFormat="1" ht="13.5">
      <c r="B117" s="231"/>
      <c r="C117" s="232"/>
      <c r="D117" s="233" t="s">
        <v>132</v>
      </c>
      <c r="E117" s="234" t="s">
        <v>21</v>
      </c>
      <c r="F117" s="235" t="s">
        <v>21</v>
      </c>
      <c r="G117" s="232"/>
      <c r="H117" s="236">
        <v>0</v>
      </c>
      <c r="I117" s="237"/>
      <c r="J117" s="232"/>
      <c r="K117" s="232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132</v>
      </c>
      <c r="AU117" s="242" t="s">
        <v>79</v>
      </c>
      <c r="AV117" s="11" t="s">
        <v>79</v>
      </c>
      <c r="AW117" s="11" t="s">
        <v>34</v>
      </c>
      <c r="AX117" s="11" t="s">
        <v>70</v>
      </c>
      <c r="AY117" s="242" t="s">
        <v>123</v>
      </c>
    </row>
    <row r="118" spans="2:51" s="11" customFormat="1" ht="13.5">
      <c r="B118" s="231"/>
      <c r="C118" s="232"/>
      <c r="D118" s="233" t="s">
        <v>132</v>
      </c>
      <c r="E118" s="234" t="s">
        <v>21</v>
      </c>
      <c r="F118" s="235" t="s">
        <v>21</v>
      </c>
      <c r="G118" s="232"/>
      <c r="H118" s="236">
        <v>0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132</v>
      </c>
      <c r="AU118" s="242" t="s">
        <v>79</v>
      </c>
      <c r="AV118" s="11" t="s">
        <v>79</v>
      </c>
      <c r="AW118" s="11" t="s">
        <v>34</v>
      </c>
      <c r="AX118" s="11" t="s">
        <v>70</v>
      </c>
      <c r="AY118" s="242" t="s">
        <v>123</v>
      </c>
    </row>
    <row r="119" spans="2:51" s="11" customFormat="1" ht="13.5">
      <c r="B119" s="231"/>
      <c r="C119" s="232"/>
      <c r="D119" s="233" t="s">
        <v>132</v>
      </c>
      <c r="E119" s="234" t="s">
        <v>21</v>
      </c>
      <c r="F119" s="235" t="s">
        <v>21</v>
      </c>
      <c r="G119" s="232"/>
      <c r="H119" s="236">
        <v>0</v>
      </c>
      <c r="I119" s="237"/>
      <c r="J119" s="232"/>
      <c r="K119" s="232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132</v>
      </c>
      <c r="AU119" s="242" t="s">
        <v>79</v>
      </c>
      <c r="AV119" s="11" t="s">
        <v>79</v>
      </c>
      <c r="AW119" s="11" t="s">
        <v>34</v>
      </c>
      <c r="AX119" s="11" t="s">
        <v>70</v>
      </c>
      <c r="AY119" s="242" t="s">
        <v>123</v>
      </c>
    </row>
    <row r="120" spans="2:65" s="1" customFormat="1" ht="16.5" customHeight="1">
      <c r="B120" s="45"/>
      <c r="C120" s="220" t="s">
        <v>203</v>
      </c>
      <c r="D120" s="220" t="s">
        <v>125</v>
      </c>
      <c r="E120" s="221" t="s">
        <v>619</v>
      </c>
      <c r="F120" s="222" t="s">
        <v>620</v>
      </c>
      <c r="G120" s="223" t="s">
        <v>128</v>
      </c>
      <c r="H120" s="224">
        <v>38</v>
      </c>
      <c r="I120" s="225"/>
      <c r="J120" s="224">
        <f>ROUND(I120*H120,0)</f>
        <v>0</v>
      </c>
      <c r="K120" s="222" t="s">
        <v>21</v>
      </c>
      <c r="L120" s="71"/>
      <c r="M120" s="226" t="s">
        <v>21</v>
      </c>
      <c r="N120" s="227" t="s">
        <v>41</v>
      </c>
      <c r="O120" s="46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3" t="s">
        <v>560</v>
      </c>
      <c r="AT120" s="23" t="s">
        <v>125</v>
      </c>
      <c r="AU120" s="23" t="s">
        <v>79</v>
      </c>
      <c r="AY120" s="23" t="s">
        <v>123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3" t="s">
        <v>10</v>
      </c>
      <c r="BK120" s="230">
        <f>ROUND(I120*H120,0)</f>
        <v>0</v>
      </c>
      <c r="BL120" s="23" t="s">
        <v>560</v>
      </c>
      <c r="BM120" s="23" t="s">
        <v>621</v>
      </c>
    </row>
    <row r="121" spans="2:51" s="11" customFormat="1" ht="13.5">
      <c r="B121" s="231"/>
      <c r="C121" s="232"/>
      <c r="D121" s="233" t="s">
        <v>132</v>
      </c>
      <c r="E121" s="234" t="s">
        <v>21</v>
      </c>
      <c r="F121" s="235" t="s">
        <v>622</v>
      </c>
      <c r="G121" s="232"/>
      <c r="H121" s="236">
        <v>38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132</v>
      </c>
      <c r="AU121" s="242" t="s">
        <v>79</v>
      </c>
      <c r="AV121" s="11" t="s">
        <v>79</v>
      </c>
      <c r="AW121" s="11" t="s">
        <v>34</v>
      </c>
      <c r="AX121" s="11" t="s">
        <v>10</v>
      </c>
      <c r="AY121" s="242" t="s">
        <v>123</v>
      </c>
    </row>
    <row r="122" spans="2:65" s="1" customFormat="1" ht="16.5" customHeight="1">
      <c r="B122" s="45"/>
      <c r="C122" s="220" t="s">
        <v>207</v>
      </c>
      <c r="D122" s="220" t="s">
        <v>125</v>
      </c>
      <c r="E122" s="221" t="s">
        <v>623</v>
      </c>
      <c r="F122" s="222" t="s">
        <v>624</v>
      </c>
      <c r="G122" s="223" t="s">
        <v>194</v>
      </c>
      <c r="H122" s="224">
        <v>1</v>
      </c>
      <c r="I122" s="225"/>
      <c r="J122" s="224">
        <f>ROUND(I122*H122,0)</f>
        <v>0</v>
      </c>
      <c r="K122" s="222" t="s">
        <v>21</v>
      </c>
      <c r="L122" s="71"/>
      <c r="M122" s="226" t="s">
        <v>21</v>
      </c>
      <c r="N122" s="262" t="s">
        <v>41</v>
      </c>
      <c r="O122" s="263"/>
      <c r="P122" s="264">
        <f>O122*H122</f>
        <v>0</v>
      </c>
      <c r="Q122" s="264">
        <v>0</v>
      </c>
      <c r="R122" s="264">
        <f>Q122*H122</f>
        <v>0</v>
      </c>
      <c r="S122" s="264">
        <v>0</v>
      </c>
      <c r="T122" s="265">
        <f>S122*H122</f>
        <v>0</v>
      </c>
      <c r="AR122" s="23" t="s">
        <v>560</v>
      </c>
      <c r="AT122" s="23" t="s">
        <v>125</v>
      </c>
      <c r="AU122" s="23" t="s">
        <v>79</v>
      </c>
      <c r="AY122" s="23" t="s">
        <v>123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3" t="s">
        <v>10</v>
      </c>
      <c r="BK122" s="230">
        <f>ROUND(I122*H122,0)</f>
        <v>0</v>
      </c>
      <c r="BL122" s="23" t="s">
        <v>560</v>
      </c>
      <c r="BM122" s="23" t="s">
        <v>625</v>
      </c>
    </row>
    <row r="123" spans="2:12" s="1" customFormat="1" ht="6.95" customHeight="1">
      <c r="B123" s="66"/>
      <c r="C123" s="67"/>
      <c r="D123" s="67"/>
      <c r="E123" s="67"/>
      <c r="F123" s="67"/>
      <c r="G123" s="67"/>
      <c r="H123" s="67"/>
      <c r="I123" s="165"/>
      <c r="J123" s="67"/>
      <c r="K123" s="67"/>
      <c r="L123" s="71"/>
    </row>
  </sheetData>
  <sheetProtection password="CC35" sheet="1" objects="1" scenarios="1" formatColumns="0" formatRows="0" autoFilter="0"/>
  <autoFilter ref="C81:K122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8" customWidth="1"/>
    <col min="2" max="2" width="1.66796875" style="278" customWidth="1"/>
    <col min="3" max="4" width="5" style="278" customWidth="1"/>
    <col min="5" max="5" width="11.66015625" style="278" customWidth="1"/>
    <col min="6" max="6" width="9.16015625" style="278" customWidth="1"/>
    <col min="7" max="7" width="5" style="278" customWidth="1"/>
    <col min="8" max="8" width="77.83203125" style="278" customWidth="1"/>
    <col min="9" max="10" width="20" style="278" customWidth="1"/>
    <col min="11" max="11" width="1.66796875" style="278" customWidth="1"/>
  </cols>
  <sheetData>
    <row r="1" ht="37.5" customHeight="1"/>
    <row r="2" spans="2:1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4" customFormat="1" ht="45" customHeight="1">
      <c r="B3" s="282"/>
      <c r="C3" s="283" t="s">
        <v>626</v>
      </c>
      <c r="D3" s="283"/>
      <c r="E3" s="283"/>
      <c r="F3" s="283"/>
      <c r="G3" s="283"/>
      <c r="H3" s="283"/>
      <c r="I3" s="283"/>
      <c r="J3" s="283"/>
      <c r="K3" s="284"/>
    </row>
    <row r="4" spans="2:11" ht="25.5" customHeight="1">
      <c r="B4" s="285"/>
      <c r="C4" s="286" t="s">
        <v>627</v>
      </c>
      <c r="D4" s="286"/>
      <c r="E4" s="286"/>
      <c r="F4" s="286"/>
      <c r="G4" s="286"/>
      <c r="H4" s="286"/>
      <c r="I4" s="286"/>
      <c r="J4" s="286"/>
      <c r="K4" s="287"/>
    </row>
    <row r="5" spans="2:1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ht="15" customHeight="1">
      <c r="B6" s="285"/>
      <c r="C6" s="289" t="s">
        <v>628</v>
      </c>
      <c r="D6" s="289"/>
      <c r="E6" s="289"/>
      <c r="F6" s="289"/>
      <c r="G6" s="289"/>
      <c r="H6" s="289"/>
      <c r="I6" s="289"/>
      <c r="J6" s="289"/>
      <c r="K6" s="287"/>
    </row>
    <row r="7" spans="2:11" ht="15" customHeight="1">
      <c r="B7" s="290"/>
      <c r="C7" s="289" t="s">
        <v>629</v>
      </c>
      <c r="D7" s="289"/>
      <c r="E7" s="289"/>
      <c r="F7" s="289"/>
      <c r="G7" s="289"/>
      <c r="H7" s="289"/>
      <c r="I7" s="289"/>
      <c r="J7" s="289"/>
      <c r="K7" s="287"/>
    </row>
    <row r="8" spans="2:1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pans="2:11" ht="15" customHeight="1">
      <c r="B9" s="290"/>
      <c r="C9" s="289" t="s">
        <v>630</v>
      </c>
      <c r="D9" s="289"/>
      <c r="E9" s="289"/>
      <c r="F9" s="289"/>
      <c r="G9" s="289"/>
      <c r="H9" s="289"/>
      <c r="I9" s="289"/>
      <c r="J9" s="289"/>
      <c r="K9" s="287"/>
    </row>
    <row r="10" spans="2:11" ht="15" customHeight="1">
      <c r="B10" s="290"/>
      <c r="C10" s="289"/>
      <c r="D10" s="289" t="s">
        <v>631</v>
      </c>
      <c r="E10" s="289"/>
      <c r="F10" s="289"/>
      <c r="G10" s="289"/>
      <c r="H10" s="289"/>
      <c r="I10" s="289"/>
      <c r="J10" s="289"/>
      <c r="K10" s="287"/>
    </row>
    <row r="11" spans="2:11" ht="15" customHeight="1">
      <c r="B11" s="290"/>
      <c r="C11" s="291"/>
      <c r="D11" s="289" t="s">
        <v>632</v>
      </c>
      <c r="E11" s="289"/>
      <c r="F11" s="289"/>
      <c r="G11" s="289"/>
      <c r="H11" s="289"/>
      <c r="I11" s="289"/>
      <c r="J11" s="289"/>
      <c r="K11" s="287"/>
    </row>
    <row r="12" spans="2:11" ht="12.75" customHeight="1">
      <c r="B12" s="290"/>
      <c r="C12" s="291"/>
      <c r="D12" s="291"/>
      <c r="E12" s="291"/>
      <c r="F12" s="291"/>
      <c r="G12" s="291"/>
      <c r="H12" s="291"/>
      <c r="I12" s="291"/>
      <c r="J12" s="291"/>
      <c r="K12" s="287"/>
    </row>
    <row r="13" spans="2:11" ht="15" customHeight="1">
      <c r="B13" s="290"/>
      <c r="C13" s="291"/>
      <c r="D13" s="289" t="s">
        <v>633</v>
      </c>
      <c r="E13" s="289"/>
      <c r="F13" s="289"/>
      <c r="G13" s="289"/>
      <c r="H13" s="289"/>
      <c r="I13" s="289"/>
      <c r="J13" s="289"/>
      <c r="K13" s="287"/>
    </row>
    <row r="14" spans="2:11" ht="15" customHeight="1">
      <c r="B14" s="290"/>
      <c r="C14" s="291"/>
      <c r="D14" s="289" t="s">
        <v>634</v>
      </c>
      <c r="E14" s="289"/>
      <c r="F14" s="289"/>
      <c r="G14" s="289"/>
      <c r="H14" s="289"/>
      <c r="I14" s="289"/>
      <c r="J14" s="289"/>
      <c r="K14" s="287"/>
    </row>
    <row r="15" spans="2:11" ht="15" customHeight="1">
      <c r="B15" s="290"/>
      <c r="C15" s="291"/>
      <c r="D15" s="289" t="s">
        <v>635</v>
      </c>
      <c r="E15" s="289"/>
      <c r="F15" s="289"/>
      <c r="G15" s="289"/>
      <c r="H15" s="289"/>
      <c r="I15" s="289"/>
      <c r="J15" s="289"/>
      <c r="K15" s="287"/>
    </row>
    <row r="16" spans="2:11" ht="15" customHeight="1">
      <c r="B16" s="290"/>
      <c r="C16" s="291"/>
      <c r="D16" s="291"/>
      <c r="E16" s="292" t="s">
        <v>77</v>
      </c>
      <c r="F16" s="289" t="s">
        <v>636</v>
      </c>
      <c r="G16" s="289"/>
      <c r="H16" s="289"/>
      <c r="I16" s="289"/>
      <c r="J16" s="289"/>
      <c r="K16" s="287"/>
    </row>
    <row r="17" spans="2:11" ht="15" customHeight="1">
      <c r="B17" s="290"/>
      <c r="C17" s="291"/>
      <c r="D17" s="291"/>
      <c r="E17" s="292" t="s">
        <v>637</v>
      </c>
      <c r="F17" s="289" t="s">
        <v>638</v>
      </c>
      <c r="G17" s="289"/>
      <c r="H17" s="289"/>
      <c r="I17" s="289"/>
      <c r="J17" s="289"/>
      <c r="K17" s="287"/>
    </row>
    <row r="18" spans="2:11" ht="15" customHeight="1">
      <c r="B18" s="290"/>
      <c r="C18" s="291"/>
      <c r="D18" s="291"/>
      <c r="E18" s="292" t="s">
        <v>639</v>
      </c>
      <c r="F18" s="289" t="s">
        <v>640</v>
      </c>
      <c r="G18" s="289"/>
      <c r="H18" s="289"/>
      <c r="I18" s="289"/>
      <c r="J18" s="289"/>
      <c r="K18" s="287"/>
    </row>
    <row r="19" spans="2:11" ht="15" customHeight="1">
      <c r="B19" s="290"/>
      <c r="C19" s="291"/>
      <c r="D19" s="291"/>
      <c r="E19" s="292" t="s">
        <v>641</v>
      </c>
      <c r="F19" s="289" t="s">
        <v>642</v>
      </c>
      <c r="G19" s="289"/>
      <c r="H19" s="289"/>
      <c r="I19" s="289"/>
      <c r="J19" s="289"/>
      <c r="K19" s="287"/>
    </row>
    <row r="20" spans="2:11" ht="15" customHeight="1">
      <c r="B20" s="290"/>
      <c r="C20" s="291"/>
      <c r="D20" s="291"/>
      <c r="E20" s="292" t="s">
        <v>643</v>
      </c>
      <c r="F20" s="289" t="s">
        <v>644</v>
      </c>
      <c r="G20" s="289"/>
      <c r="H20" s="289"/>
      <c r="I20" s="289"/>
      <c r="J20" s="289"/>
      <c r="K20" s="287"/>
    </row>
    <row r="21" spans="2:11" ht="15" customHeight="1">
      <c r="B21" s="290"/>
      <c r="C21" s="291"/>
      <c r="D21" s="291"/>
      <c r="E21" s="292" t="s">
        <v>645</v>
      </c>
      <c r="F21" s="289" t="s">
        <v>646</v>
      </c>
      <c r="G21" s="289"/>
      <c r="H21" s="289"/>
      <c r="I21" s="289"/>
      <c r="J21" s="289"/>
      <c r="K21" s="287"/>
    </row>
    <row r="22" spans="2:11" ht="12.75" customHeight="1">
      <c r="B22" s="290"/>
      <c r="C22" s="291"/>
      <c r="D22" s="291"/>
      <c r="E22" s="291"/>
      <c r="F22" s="291"/>
      <c r="G22" s="291"/>
      <c r="H22" s="291"/>
      <c r="I22" s="291"/>
      <c r="J22" s="291"/>
      <c r="K22" s="287"/>
    </row>
    <row r="23" spans="2:11" ht="15" customHeight="1">
      <c r="B23" s="290"/>
      <c r="C23" s="289" t="s">
        <v>647</v>
      </c>
      <c r="D23" s="289"/>
      <c r="E23" s="289"/>
      <c r="F23" s="289"/>
      <c r="G23" s="289"/>
      <c r="H23" s="289"/>
      <c r="I23" s="289"/>
      <c r="J23" s="289"/>
      <c r="K23" s="287"/>
    </row>
    <row r="24" spans="2:11" ht="15" customHeight="1">
      <c r="B24" s="290"/>
      <c r="C24" s="289" t="s">
        <v>648</v>
      </c>
      <c r="D24" s="289"/>
      <c r="E24" s="289"/>
      <c r="F24" s="289"/>
      <c r="G24" s="289"/>
      <c r="H24" s="289"/>
      <c r="I24" s="289"/>
      <c r="J24" s="289"/>
      <c r="K24" s="287"/>
    </row>
    <row r="25" spans="2:11" ht="15" customHeight="1">
      <c r="B25" s="290"/>
      <c r="C25" s="289"/>
      <c r="D25" s="289" t="s">
        <v>649</v>
      </c>
      <c r="E25" s="289"/>
      <c r="F25" s="289"/>
      <c r="G25" s="289"/>
      <c r="H25" s="289"/>
      <c r="I25" s="289"/>
      <c r="J25" s="289"/>
      <c r="K25" s="287"/>
    </row>
    <row r="26" spans="2:11" ht="15" customHeight="1">
      <c r="B26" s="290"/>
      <c r="C26" s="291"/>
      <c r="D26" s="289" t="s">
        <v>650</v>
      </c>
      <c r="E26" s="289"/>
      <c r="F26" s="289"/>
      <c r="G26" s="289"/>
      <c r="H26" s="289"/>
      <c r="I26" s="289"/>
      <c r="J26" s="289"/>
      <c r="K26" s="287"/>
    </row>
    <row r="27" spans="2:11" ht="12.75" customHeight="1">
      <c r="B27" s="290"/>
      <c r="C27" s="291"/>
      <c r="D27" s="291"/>
      <c r="E27" s="291"/>
      <c r="F27" s="291"/>
      <c r="G27" s="291"/>
      <c r="H27" s="291"/>
      <c r="I27" s="291"/>
      <c r="J27" s="291"/>
      <c r="K27" s="287"/>
    </row>
    <row r="28" spans="2:11" ht="15" customHeight="1">
      <c r="B28" s="290"/>
      <c r="C28" s="291"/>
      <c r="D28" s="289" t="s">
        <v>651</v>
      </c>
      <c r="E28" s="289"/>
      <c r="F28" s="289"/>
      <c r="G28" s="289"/>
      <c r="H28" s="289"/>
      <c r="I28" s="289"/>
      <c r="J28" s="289"/>
      <c r="K28" s="287"/>
    </row>
    <row r="29" spans="2:11" ht="15" customHeight="1">
      <c r="B29" s="290"/>
      <c r="C29" s="291"/>
      <c r="D29" s="289" t="s">
        <v>652</v>
      </c>
      <c r="E29" s="289"/>
      <c r="F29" s="289"/>
      <c r="G29" s="289"/>
      <c r="H29" s="289"/>
      <c r="I29" s="289"/>
      <c r="J29" s="289"/>
      <c r="K29" s="287"/>
    </row>
    <row r="30" spans="2:11" ht="12.75" customHeight="1">
      <c r="B30" s="290"/>
      <c r="C30" s="291"/>
      <c r="D30" s="291"/>
      <c r="E30" s="291"/>
      <c r="F30" s="291"/>
      <c r="G30" s="291"/>
      <c r="H30" s="291"/>
      <c r="I30" s="291"/>
      <c r="J30" s="291"/>
      <c r="K30" s="287"/>
    </row>
    <row r="31" spans="2:11" ht="15" customHeight="1">
      <c r="B31" s="290"/>
      <c r="C31" s="291"/>
      <c r="D31" s="289" t="s">
        <v>653</v>
      </c>
      <c r="E31" s="289"/>
      <c r="F31" s="289"/>
      <c r="G31" s="289"/>
      <c r="H31" s="289"/>
      <c r="I31" s="289"/>
      <c r="J31" s="289"/>
      <c r="K31" s="287"/>
    </row>
    <row r="32" spans="2:11" ht="15" customHeight="1">
      <c r="B32" s="290"/>
      <c r="C32" s="291"/>
      <c r="D32" s="289" t="s">
        <v>654</v>
      </c>
      <c r="E32" s="289"/>
      <c r="F32" s="289"/>
      <c r="G32" s="289"/>
      <c r="H32" s="289"/>
      <c r="I32" s="289"/>
      <c r="J32" s="289"/>
      <c r="K32" s="287"/>
    </row>
    <row r="33" spans="2:11" ht="15" customHeight="1">
      <c r="B33" s="290"/>
      <c r="C33" s="291"/>
      <c r="D33" s="289" t="s">
        <v>655</v>
      </c>
      <c r="E33" s="289"/>
      <c r="F33" s="289"/>
      <c r="G33" s="289"/>
      <c r="H33" s="289"/>
      <c r="I33" s="289"/>
      <c r="J33" s="289"/>
      <c r="K33" s="287"/>
    </row>
    <row r="34" spans="2:11" ht="15" customHeight="1">
      <c r="B34" s="290"/>
      <c r="C34" s="291"/>
      <c r="D34" s="289"/>
      <c r="E34" s="293" t="s">
        <v>108</v>
      </c>
      <c r="F34" s="289"/>
      <c r="G34" s="289" t="s">
        <v>656</v>
      </c>
      <c r="H34" s="289"/>
      <c r="I34" s="289"/>
      <c r="J34" s="289"/>
      <c r="K34" s="287"/>
    </row>
    <row r="35" spans="2:11" ht="30.75" customHeight="1">
      <c r="B35" s="290"/>
      <c r="C35" s="291"/>
      <c r="D35" s="289"/>
      <c r="E35" s="293" t="s">
        <v>657</v>
      </c>
      <c r="F35" s="289"/>
      <c r="G35" s="289" t="s">
        <v>658</v>
      </c>
      <c r="H35" s="289"/>
      <c r="I35" s="289"/>
      <c r="J35" s="289"/>
      <c r="K35" s="287"/>
    </row>
    <row r="36" spans="2:11" ht="15" customHeight="1">
      <c r="B36" s="290"/>
      <c r="C36" s="291"/>
      <c r="D36" s="289"/>
      <c r="E36" s="293" t="s">
        <v>51</v>
      </c>
      <c r="F36" s="289"/>
      <c r="G36" s="289" t="s">
        <v>659</v>
      </c>
      <c r="H36" s="289"/>
      <c r="I36" s="289"/>
      <c r="J36" s="289"/>
      <c r="K36" s="287"/>
    </row>
    <row r="37" spans="2:11" ht="15" customHeight="1">
      <c r="B37" s="290"/>
      <c r="C37" s="291"/>
      <c r="D37" s="289"/>
      <c r="E37" s="293" t="s">
        <v>109</v>
      </c>
      <c r="F37" s="289"/>
      <c r="G37" s="289" t="s">
        <v>660</v>
      </c>
      <c r="H37" s="289"/>
      <c r="I37" s="289"/>
      <c r="J37" s="289"/>
      <c r="K37" s="287"/>
    </row>
    <row r="38" spans="2:11" ht="15" customHeight="1">
      <c r="B38" s="290"/>
      <c r="C38" s="291"/>
      <c r="D38" s="289"/>
      <c r="E38" s="293" t="s">
        <v>110</v>
      </c>
      <c r="F38" s="289"/>
      <c r="G38" s="289" t="s">
        <v>661</v>
      </c>
      <c r="H38" s="289"/>
      <c r="I38" s="289"/>
      <c r="J38" s="289"/>
      <c r="K38" s="287"/>
    </row>
    <row r="39" spans="2:11" ht="15" customHeight="1">
      <c r="B39" s="290"/>
      <c r="C39" s="291"/>
      <c r="D39" s="289"/>
      <c r="E39" s="293" t="s">
        <v>111</v>
      </c>
      <c r="F39" s="289"/>
      <c r="G39" s="289" t="s">
        <v>662</v>
      </c>
      <c r="H39" s="289"/>
      <c r="I39" s="289"/>
      <c r="J39" s="289"/>
      <c r="K39" s="287"/>
    </row>
    <row r="40" spans="2:11" ht="15" customHeight="1">
      <c r="B40" s="290"/>
      <c r="C40" s="291"/>
      <c r="D40" s="289"/>
      <c r="E40" s="293" t="s">
        <v>663</v>
      </c>
      <c r="F40" s="289"/>
      <c r="G40" s="289" t="s">
        <v>664</v>
      </c>
      <c r="H40" s="289"/>
      <c r="I40" s="289"/>
      <c r="J40" s="289"/>
      <c r="K40" s="287"/>
    </row>
    <row r="41" spans="2:11" ht="15" customHeight="1">
      <c r="B41" s="290"/>
      <c r="C41" s="291"/>
      <c r="D41" s="289"/>
      <c r="E41" s="293"/>
      <c r="F41" s="289"/>
      <c r="G41" s="289" t="s">
        <v>665</v>
      </c>
      <c r="H41" s="289"/>
      <c r="I41" s="289"/>
      <c r="J41" s="289"/>
      <c r="K41" s="287"/>
    </row>
    <row r="42" spans="2:11" ht="15" customHeight="1">
      <c r="B42" s="290"/>
      <c r="C42" s="291"/>
      <c r="D42" s="289"/>
      <c r="E42" s="293" t="s">
        <v>666</v>
      </c>
      <c r="F42" s="289"/>
      <c r="G42" s="289" t="s">
        <v>667</v>
      </c>
      <c r="H42" s="289"/>
      <c r="I42" s="289"/>
      <c r="J42" s="289"/>
      <c r="K42" s="287"/>
    </row>
    <row r="43" spans="2:11" ht="15" customHeight="1">
      <c r="B43" s="290"/>
      <c r="C43" s="291"/>
      <c r="D43" s="289"/>
      <c r="E43" s="293" t="s">
        <v>113</v>
      </c>
      <c r="F43" s="289"/>
      <c r="G43" s="289" t="s">
        <v>668</v>
      </c>
      <c r="H43" s="289"/>
      <c r="I43" s="289"/>
      <c r="J43" s="289"/>
      <c r="K43" s="287"/>
    </row>
    <row r="44" spans="2:11" ht="12.75" customHeight="1">
      <c r="B44" s="290"/>
      <c r="C44" s="291"/>
      <c r="D44" s="289"/>
      <c r="E44" s="289"/>
      <c r="F44" s="289"/>
      <c r="G44" s="289"/>
      <c r="H44" s="289"/>
      <c r="I44" s="289"/>
      <c r="J44" s="289"/>
      <c r="K44" s="287"/>
    </row>
    <row r="45" spans="2:11" ht="15" customHeight="1">
      <c r="B45" s="290"/>
      <c r="C45" s="291"/>
      <c r="D45" s="289" t="s">
        <v>669</v>
      </c>
      <c r="E45" s="289"/>
      <c r="F45" s="289"/>
      <c r="G45" s="289"/>
      <c r="H45" s="289"/>
      <c r="I45" s="289"/>
      <c r="J45" s="289"/>
      <c r="K45" s="287"/>
    </row>
    <row r="46" spans="2:11" ht="15" customHeight="1">
      <c r="B46" s="290"/>
      <c r="C46" s="291"/>
      <c r="D46" s="291"/>
      <c r="E46" s="289" t="s">
        <v>670</v>
      </c>
      <c r="F46" s="289"/>
      <c r="G46" s="289"/>
      <c r="H46" s="289"/>
      <c r="I46" s="289"/>
      <c r="J46" s="289"/>
      <c r="K46" s="287"/>
    </row>
    <row r="47" spans="2:11" ht="15" customHeight="1">
      <c r="B47" s="290"/>
      <c r="C47" s="291"/>
      <c r="D47" s="291"/>
      <c r="E47" s="289" t="s">
        <v>671</v>
      </c>
      <c r="F47" s="289"/>
      <c r="G47" s="289"/>
      <c r="H47" s="289"/>
      <c r="I47" s="289"/>
      <c r="J47" s="289"/>
      <c r="K47" s="287"/>
    </row>
    <row r="48" spans="2:11" ht="15" customHeight="1">
      <c r="B48" s="290"/>
      <c r="C48" s="291"/>
      <c r="D48" s="291"/>
      <c r="E48" s="289" t="s">
        <v>672</v>
      </c>
      <c r="F48" s="289"/>
      <c r="G48" s="289"/>
      <c r="H48" s="289"/>
      <c r="I48" s="289"/>
      <c r="J48" s="289"/>
      <c r="K48" s="287"/>
    </row>
    <row r="49" spans="2:11" ht="15" customHeight="1">
      <c r="B49" s="290"/>
      <c r="C49" s="291"/>
      <c r="D49" s="289" t="s">
        <v>673</v>
      </c>
      <c r="E49" s="289"/>
      <c r="F49" s="289"/>
      <c r="G49" s="289"/>
      <c r="H49" s="289"/>
      <c r="I49" s="289"/>
      <c r="J49" s="289"/>
      <c r="K49" s="287"/>
    </row>
    <row r="50" spans="2:11" ht="25.5" customHeight="1">
      <c r="B50" s="285"/>
      <c r="C50" s="286" t="s">
        <v>674</v>
      </c>
      <c r="D50" s="286"/>
      <c r="E50" s="286"/>
      <c r="F50" s="286"/>
      <c r="G50" s="286"/>
      <c r="H50" s="286"/>
      <c r="I50" s="286"/>
      <c r="J50" s="286"/>
      <c r="K50" s="287"/>
    </row>
    <row r="51" spans="2:11" ht="5.25" customHeight="1">
      <c r="B51" s="285"/>
      <c r="C51" s="288"/>
      <c r="D51" s="288"/>
      <c r="E51" s="288"/>
      <c r="F51" s="288"/>
      <c r="G51" s="288"/>
      <c r="H51" s="288"/>
      <c r="I51" s="288"/>
      <c r="J51" s="288"/>
      <c r="K51" s="287"/>
    </row>
    <row r="52" spans="2:11" ht="15" customHeight="1">
      <c r="B52" s="285"/>
      <c r="C52" s="289" t="s">
        <v>675</v>
      </c>
      <c r="D52" s="289"/>
      <c r="E52" s="289"/>
      <c r="F52" s="289"/>
      <c r="G52" s="289"/>
      <c r="H52" s="289"/>
      <c r="I52" s="289"/>
      <c r="J52" s="289"/>
      <c r="K52" s="287"/>
    </row>
    <row r="53" spans="2:11" ht="15" customHeight="1">
      <c r="B53" s="285"/>
      <c r="C53" s="289" t="s">
        <v>676</v>
      </c>
      <c r="D53" s="289"/>
      <c r="E53" s="289"/>
      <c r="F53" s="289"/>
      <c r="G53" s="289"/>
      <c r="H53" s="289"/>
      <c r="I53" s="289"/>
      <c r="J53" s="289"/>
      <c r="K53" s="287"/>
    </row>
    <row r="54" spans="2:11" ht="12.75" customHeight="1">
      <c r="B54" s="285"/>
      <c r="C54" s="289"/>
      <c r="D54" s="289"/>
      <c r="E54" s="289"/>
      <c r="F54" s="289"/>
      <c r="G54" s="289"/>
      <c r="H54" s="289"/>
      <c r="I54" s="289"/>
      <c r="J54" s="289"/>
      <c r="K54" s="287"/>
    </row>
    <row r="55" spans="2:11" ht="15" customHeight="1">
      <c r="B55" s="285"/>
      <c r="C55" s="289" t="s">
        <v>677</v>
      </c>
      <c r="D55" s="289"/>
      <c r="E55" s="289"/>
      <c r="F55" s="289"/>
      <c r="G55" s="289"/>
      <c r="H55" s="289"/>
      <c r="I55" s="289"/>
      <c r="J55" s="289"/>
      <c r="K55" s="287"/>
    </row>
    <row r="56" spans="2:11" ht="15" customHeight="1">
      <c r="B56" s="285"/>
      <c r="C56" s="291"/>
      <c r="D56" s="289" t="s">
        <v>678</v>
      </c>
      <c r="E56" s="289"/>
      <c r="F56" s="289"/>
      <c r="G56" s="289"/>
      <c r="H56" s="289"/>
      <c r="I56" s="289"/>
      <c r="J56" s="289"/>
      <c r="K56" s="287"/>
    </row>
    <row r="57" spans="2:11" ht="15" customHeight="1">
      <c r="B57" s="285"/>
      <c r="C57" s="291"/>
      <c r="D57" s="289" t="s">
        <v>679</v>
      </c>
      <c r="E57" s="289"/>
      <c r="F57" s="289"/>
      <c r="G57" s="289"/>
      <c r="H57" s="289"/>
      <c r="I57" s="289"/>
      <c r="J57" s="289"/>
      <c r="K57" s="287"/>
    </row>
    <row r="58" spans="2:11" ht="15" customHeight="1">
      <c r="B58" s="285"/>
      <c r="C58" s="291"/>
      <c r="D58" s="289" t="s">
        <v>680</v>
      </c>
      <c r="E58" s="289"/>
      <c r="F58" s="289"/>
      <c r="G58" s="289"/>
      <c r="H58" s="289"/>
      <c r="I58" s="289"/>
      <c r="J58" s="289"/>
      <c r="K58" s="287"/>
    </row>
    <row r="59" spans="2:11" ht="15" customHeight="1">
      <c r="B59" s="285"/>
      <c r="C59" s="291"/>
      <c r="D59" s="289" t="s">
        <v>681</v>
      </c>
      <c r="E59" s="289"/>
      <c r="F59" s="289"/>
      <c r="G59" s="289"/>
      <c r="H59" s="289"/>
      <c r="I59" s="289"/>
      <c r="J59" s="289"/>
      <c r="K59" s="287"/>
    </row>
    <row r="60" spans="2:11" ht="15" customHeight="1">
      <c r="B60" s="285"/>
      <c r="C60" s="291"/>
      <c r="D60" s="294" t="s">
        <v>682</v>
      </c>
      <c r="E60" s="294"/>
      <c r="F60" s="294"/>
      <c r="G60" s="294"/>
      <c r="H60" s="294"/>
      <c r="I60" s="294"/>
      <c r="J60" s="294"/>
      <c r="K60" s="287"/>
    </row>
    <row r="61" spans="2:11" ht="15" customHeight="1">
      <c r="B61" s="285"/>
      <c r="C61" s="291"/>
      <c r="D61" s="289" t="s">
        <v>683</v>
      </c>
      <c r="E61" s="289"/>
      <c r="F61" s="289"/>
      <c r="G61" s="289"/>
      <c r="H61" s="289"/>
      <c r="I61" s="289"/>
      <c r="J61" s="289"/>
      <c r="K61" s="287"/>
    </row>
    <row r="62" spans="2:11" ht="12.75" customHeight="1">
      <c r="B62" s="285"/>
      <c r="C62" s="291"/>
      <c r="D62" s="291"/>
      <c r="E62" s="295"/>
      <c r="F62" s="291"/>
      <c r="G62" s="291"/>
      <c r="H62" s="291"/>
      <c r="I62" s="291"/>
      <c r="J62" s="291"/>
      <c r="K62" s="287"/>
    </row>
    <row r="63" spans="2:11" ht="15" customHeight="1">
      <c r="B63" s="285"/>
      <c r="C63" s="291"/>
      <c r="D63" s="289" t="s">
        <v>684</v>
      </c>
      <c r="E63" s="289"/>
      <c r="F63" s="289"/>
      <c r="G63" s="289"/>
      <c r="H63" s="289"/>
      <c r="I63" s="289"/>
      <c r="J63" s="289"/>
      <c r="K63" s="287"/>
    </row>
    <row r="64" spans="2:11" ht="15" customHeight="1">
      <c r="B64" s="285"/>
      <c r="C64" s="291"/>
      <c r="D64" s="294" t="s">
        <v>685</v>
      </c>
      <c r="E64" s="294"/>
      <c r="F64" s="294"/>
      <c r="G64" s="294"/>
      <c r="H64" s="294"/>
      <c r="I64" s="294"/>
      <c r="J64" s="294"/>
      <c r="K64" s="287"/>
    </row>
    <row r="65" spans="2:11" ht="15" customHeight="1">
      <c r="B65" s="285"/>
      <c r="C65" s="291"/>
      <c r="D65" s="289" t="s">
        <v>686</v>
      </c>
      <c r="E65" s="289"/>
      <c r="F65" s="289"/>
      <c r="G65" s="289"/>
      <c r="H65" s="289"/>
      <c r="I65" s="289"/>
      <c r="J65" s="289"/>
      <c r="K65" s="287"/>
    </row>
    <row r="66" spans="2:11" ht="15" customHeight="1">
      <c r="B66" s="285"/>
      <c r="C66" s="291"/>
      <c r="D66" s="289" t="s">
        <v>687</v>
      </c>
      <c r="E66" s="289"/>
      <c r="F66" s="289"/>
      <c r="G66" s="289"/>
      <c r="H66" s="289"/>
      <c r="I66" s="289"/>
      <c r="J66" s="289"/>
      <c r="K66" s="287"/>
    </row>
    <row r="67" spans="2:11" ht="15" customHeight="1">
      <c r="B67" s="285"/>
      <c r="C67" s="291"/>
      <c r="D67" s="289" t="s">
        <v>688</v>
      </c>
      <c r="E67" s="289"/>
      <c r="F67" s="289"/>
      <c r="G67" s="289"/>
      <c r="H67" s="289"/>
      <c r="I67" s="289"/>
      <c r="J67" s="289"/>
      <c r="K67" s="287"/>
    </row>
    <row r="68" spans="2:11" ht="15" customHeight="1">
      <c r="B68" s="285"/>
      <c r="C68" s="291"/>
      <c r="D68" s="289" t="s">
        <v>689</v>
      </c>
      <c r="E68" s="289"/>
      <c r="F68" s="289"/>
      <c r="G68" s="289"/>
      <c r="H68" s="289"/>
      <c r="I68" s="289"/>
      <c r="J68" s="289"/>
      <c r="K68" s="287"/>
    </row>
    <row r="69" spans="2:11" ht="12.75" customHeight="1">
      <c r="B69" s="296"/>
      <c r="C69" s="297"/>
      <c r="D69" s="297"/>
      <c r="E69" s="297"/>
      <c r="F69" s="297"/>
      <c r="G69" s="297"/>
      <c r="H69" s="297"/>
      <c r="I69" s="297"/>
      <c r="J69" s="297"/>
      <c r="K69" s="298"/>
    </row>
    <row r="70" spans="2:11" ht="18.75" customHeight="1">
      <c r="B70" s="299"/>
      <c r="C70" s="299"/>
      <c r="D70" s="299"/>
      <c r="E70" s="299"/>
      <c r="F70" s="299"/>
      <c r="G70" s="299"/>
      <c r="H70" s="299"/>
      <c r="I70" s="299"/>
      <c r="J70" s="299"/>
      <c r="K70" s="300"/>
    </row>
    <row r="71" spans="2:11" ht="18.75" customHeight="1">
      <c r="B71" s="300"/>
      <c r="C71" s="300"/>
      <c r="D71" s="300"/>
      <c r="E71" s="300"/>
      <c r="F71" s="300"/>
      <c r="G71" s="300"/>
      <c r="H71" s="300"/>
      <c r="I71" s="300"/>
      <c r="J71" s="300"/>
      <c r="K71" s="300"/>
    </row>
    <row r="72" spans="2:11" ht="7.5" customHeight="1">
      <c r="B72" s="301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ht="45" customHeight="1">
      <c r="B73" s="304"/>
      <c r="C73" s="305" t="s">
        <v>93</v>
      </c>
      <c r="D73" s="305"/>
      <c r="E73" s="305"/>
      <c r="F73" s="305"/>
      <c r="G73" s="305"/>
      <c r="H73" s="305"/>
      <c r="I73" s="305"/>
      <c r="J73" s="305"/>
      <c r="K73" s="306"/>
    </row>
    <row r="74" spans="2:11" ht="17.25" customHeight="1">
      <c r="B74" s="304"/>
      <c r="C74" s="307" t="s">
        <v>690</v>
      </c>
      <c r="D74" s="307"/>
      <c r="E74" s="307"/>
      <c r="F74" s="307" t="s">
        <v>691</v>
      </c>
      <c r="G74" s="308"/>
      <c r="H74" s="307" t="s">
        <v>109</v>
      </c>
      <c r="I74" s="307" t="s">
        <v>55</v>
      </c>
      <c r="J74" s="307" t="s">
        <v>692</v>
      </c>
      <c r="K74" s="306"/>
    </row>
    <row r="75" spans="2:11" ht="17.25" customHeight="1">
      <c r="B75" s="304"/>
      <c r="C75" s="309" t="s">
        <v>693</v>
      </c>
      <c r="D75" s="309"/>
      <c r="E75" s="309"/>
      <c r="F75" s="310" t="s">
        <v>694</v>
      </c>
      <c r="G75" s="311"/>
      <c r="H75" s="309"/>
      <c r="I75" s="309"/>
      <c r="J75" s="309" t="s">
        <v>695</v>
      </c>
      <c r="K75" s="306"/>
    </row>
    <row r="76" spans="2:11" ht="5.25" customHeight="1">
      <c r="B76" s="304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4"/>
      <c r="C77" s="293" t="s">
        <v>51</v>
      </c>
      <c r="D77" s="312"/>
      <c r="E77" s="312"/>
      <c r="F77" s="314" t="s">
        <v>696</v>
      </c>
      <c r="G77" s="313"/>
      <c r="H77" s="293" t="s">
        <v>697</v>
      </c>
      <c r="I77" s="293" t="s">
        <v>698</v>
      </c>
      <c r="J77" s="293">
        <v>20</v>
      </c>
      <c r="K77" s="306"/>
    </row>
    <row r="78" spans="2:11" ht="15" customHeight="1">
      <c r="B78" s="304"/>
      <c r="C78" s="293" t="s">
        <v>699</v>
      </c>
      <c r="D78" s="293"/>
      <c r="E78" s="293"/>
      <c r="F78" s="314" t="s">
        <v>696</v>
      </c>
      <c r="G78" s="313"/>
      <c r="H78" s="293" t="s">
        <v>700</v>
      </c>
      <c r="I78" s="293" t="s">
        <v>698</v>
      </c>
      <c r="J78" s="293">
        <v>120</v>
      </c>
      <c r="K78" s="306"/>
    </row>
    <row r="79" spans="2:11" ht="15" customHeight="1">
      <c r="B79" s="315"/>
      <c r="C79" s="293" t="s">
        <v>701</v>
      </c>
      <c r="D79" s="293"/>
      <c r="E79" s="293"/>
      <c r="F79" s="314" t="s">
        <v>702</v>
      </c>
      <c r="G79" s="313"/>
      <c r="H79" s="293" t="s">
        <v>703</v>
      </c>
      <c r="I79" s="293" t="s">
        <v>698</v>
      </c>
      <c r="J79" s="293">
        <v>50</v>
      </c>
      <c r="K79" s="306"/>
    </row>
    <row r="80" spans="2:11" ht="15" customHeight="1">
      <c r="B80" s="315"/>
      <c r="C80" s="293" t="s">
        <v>704</v>
      </c>
      <c r="D80" s="293"/>
      <c r="E80" s="293"/>
      <c r="F80" s="314" t="s">
        <v>696</v>
      </c>
      <c r="G80" s="313"/>
      <c r="H80" s="293" t="s">
        <v>705</v>
      </c>
      <c r="I80" s="293" t="s">
        <v>706</v>
      </c>
      <c r="J80" s="293"/>
      <c r="K80" s="306"/>
    </row>
    <row r="81" spans="2:11" ht="15" customHeight="1">
      <c r="B81" s="315"/>
      <c r="C81" s="316" t="s">
        <v>707</v>
      </c>
      <c r="D81" s="316"/>
      <c r="E81" s="316"/>
      <c r="F81" s="317" t="s">
        <v>702</v>
      </c>
      <c r="G81" s="316"/>
      <c r="H81" s="316" t="s">
        <v>708</v>
      </c>
      <c r="I81" s="316" t="s">
        <v>698</v>
      </c>
      <c r="J81" s="316">
        <v>15</v>
      </c>
      <c r="K81" s="306"/>
    </row>
    <row r="82" spans="2:11" ht="15" customHeight="1">
      <c r="B82" s="315"/>
      <c r="C82" s="316" t="s">
        <v>709</v>
      </c>
      <c r="D82" s="316"/>
      <c r="E82" s="316"/>
      <c r="F82" s="317" t="s">
        <v>702</v>
      </c>
      <c r="G82" s="316"/>
      <c r="H82" s="316" t="s">
        <v>710</v>
      </c>
      <c r="I82" s="316" t="s">
        <v>698</v>
      </c>
      <c r="J82" s="316">
        <v>15</v>
      </c>
      <c r="K82" s="306"/>
    </row>
    <row r="83" spans="2:11" ht="15" customHeight="1">
      <c r="B83" s="315"/>
      <c r="C83" s="316" t="s">
        <v>711</v>
      </c>
      <c r="D83" s="316"/>
      <c r="E83" s="316"/>
      <c r="F83" s="317" t="s">
        <v>702</v>
      </c>
      <c r="G83" s="316"/>
      <c r="H83" s="316" t="s">
        <v>712</v>
      </c>
      <c r="I83" s="316" t="s">
        <v>698</v>
      </c>
      <c r="J83" s="316">
        <v>20</v>
      </c>
      <c r="K83" s="306"/>
    </row>
    <row r="84" spans="2:11" ht="15" customHeight="1">
      <c r="B84" s="315"/>
      <c r="C84" s="316" t="s">
        <v>713</v>
      </c>
      <c r="D84" s="316"/>
      <c r="E84" s="316"/>
      <c r="F84" s="317" t="s">
        <v>702</v>
      </c>
      <c r="G84" s="316"/>
      <c r="H84" s="316" t="s">
        <v>714</v>
      </c>
      <c r="I84" s="316" t="s">
        <v>698</v>
      </c>
      <c r="J84" s="316">
        <v>20</v>
      </c>
      <c r="K84" s="306"/>
    </row>
    <row r="85" spans="2:11" ht="15" customHeight="1">
      <c r="B85" s="315"/>
      <c r="C85" s="293" t="s">
        <v>715</v>
      </c>
      <c r="D85" s="293"/>
      <c r="E85" s="293"/>
      <c r="F85" s="314" t="s">
        <v>702</v>
      </c>
      <c r="G85" s="313"/>
      <c r="H85" s="293" t="s">
        <v>716</v>
      </c>
      <c r="I85" s="293" t="s">
        <v>698</v>
      </c>
      <c r="J85" s="293">
        <v>50</v>
      </c>
      <c r="K85" s="306"/>
    </row>
    <row r="86" spans="2:11" ht="15" customHeight="1">
      <c r="B86" s="315"/>
      <c r="C86" s="293" t="s">
        <v>717</v>
      </c>
      <c r="D86" s="293"/>
      <c r="E86" s="293"/>
      <c r="F86" s="314" t="s">
        <v>702</v>
      </c>
      <c r="G86" s="313"/>
      <c r="H86" s="293" t="s">
        <v>718</v>
      </c>
      <c r="I86" s="293" t="s">
        <v>698</v>
      </c>
      <c r="J86" s="293">
        <v>20</v>
      </c>
      <c r="K86" s="306"/>
    </row>
    <row r="87" spans="2:11" ht="15" customHeight="1">
      <c r="B87" s="315"/>
      <c r="C87" s="293" t="s">
        <v>719</v>
      </c>
      <c r="D87" s="293"/>
      <c r="E87" s="293"/>
      <c r="F87" s="314" t="s">
        <v>702</v>
      </c>
      <c r="G87" s="313"/>
      <c r="H87" s="293" t="s">
        <v>720</v>
      </c>
      <c r="I87" s="293" t="s">
        <v>698</v>
      </c>
      <c r="J87" s="293">
        <v>20</v>
      </c>
      <c r="K87" s="306"/>
    </row>
    <row r="88" spans="2:11" ht="15" customHeight="1">
      <c r="B88" s="315"/>
      <c r="C88" s="293" t="s">
        <v>721</v>
      </c>
      <c r="D88" s="293"/>
      <c r="E88" s="293"/>
      <c r="F88" s="314" t="s">
        <v>702</v>
      </c>
      <c r="G88" s="313"/>
      <c r="H88" s="293" t="s">
        <v>722</v>
      </c>
      <c r="I88" s="293" t="s">
        <v>698</v>
      </c>
      <c r="J88" s="293">
        <v>50</v>
      </c>
      <c r="K88" s="306"/>
    </row>
    <row r="89" spans="2:11" ht="15" customHeight="1">
      <c r="B89" s="315"/>
      <c r="C89" s="293" t="s">
        <v>723</v>
      </c>
      <c r="D89" s="293"/>
      <c r="E89" s="293"/>
      <c r="F89" s="314" t="s">
        <v>702</v>
      </c>
      <c r="G89" s="313"/>
      <c r="H89" s="293" t="s">
        <v>723</v>
      </c>
      <c r="I89" s="293" t="s">
        <v>698</v>
      </c>
      <c r="J89" s="293">
        <v>50</v>
      </c>
      <c r="K89" s="306"/>
    </row>
    <row r="90" spans="2:11" ht="15" customHeight="1">
      <c r="B90" s="315"/>
      <c r="C90" s="293" t="s">
        <v>114</v>
      </c>
      <c r="D90" s="293"/>
      <c r="E90" s="293"/>
      <c r="F90" s="314" t="s">
        <v>702</v>
      </c>
      <c r="G90" s="313"/>
      <c r="H90" s="293" t="s">
        <v>724</v>
      </c>
      <c r="I90" s="293" t="s">
        <v>698</v>
      </c>
      <c r="J90" s="293">
        <v>255</v>
      </c>
      <c r="K90" s="306"/>
    </row>
    <row r="91" spans="2:11" ht="15" customHeight="1">
      <c r="B91" s="315"/>
      <c r="C91" s="293" t="s">
        <v>725</v>
      </c>
      <c r="D91" s="293"/>
      <c r="E91" s="293"/>
      <c r="F91" s="314" t="s">
        <v>696</v>
      </c>
      <c r="G91" s="313"/>
      <c r="H91" s="293" t="s">
        <v>726</v>
      </c>
      <c r="I91" s="293" t="s">
        <v>727</v>
      </c>
      <c r="J91" s="293"/>
      <c r="K91" s="306"/>
    </row>
    <row r="92" spans="2:11" ht="15" customHeight="1">
      <c r="B92" s="315"/>
      <c r="C92" s="293" t="s">
        <v>728</v>
      </c>
      <c r="D92" s="293"/>
      <c r="E92" s="293"/>
      <c r="F92" s="314" t="s">
        <v>696</v>
      </c>
      <c r="G92" s="313"/>
      <c r="H92" s="293" t="s">
        <v>729</v>
      </c>
      <c r="I92" s="293" t="s">
        <v>730</v>
      </c>
      <c r="J92" s="293"/>
      <c r="K92" s="306"/>
    </row>
    <row r="93" spans="2:11" ht="15" customHeight="1">
      <c r="B93" s="315"/>
      <c r="C93" s="293" t="s">
        <v>731</v>
      </c>
      <c r="D93" s="293"/>
      <c r="E93" s="293"/>
      <c r="F93" s="314" t="s">
        <v>696</v>
      </c>
      <c r="G93" s="313"/>
      <c r="H93" s="293" t="s">
        <v>731</v>
      </c>
      <c r="I93" s="293" t="s">
        <v>730</v>
      </c>
      <c r="J93" s="293"/>
      <c r="K93" s="306"/>
    </row>
    <row r="94" spans="2:11" ht="15" customHeight="1">
      <c r="B94" s="315"/>
      <c r="C94" s="293" t="s">
        <v>36</v>
      </c>
      <c r="D94" s="293"/>
      <c r="E94" s="293"/>
      <c r="F94" s="314" t="s">
        <v>696</v>
      </c>
      <c r="G94" s="313"/>
      <c r="H94" s="293" t="s">
        <v>732</v>
      </c>
      <c r="I94" s="293" t="s">
        <v>730</v>
      </c>
      <c r="J94" s="293"/>
      <c r="K94" s="306"/>
    </row>
    <row r="95" spans="2:11" ht="15" customHeight="1">
      <c r="B95" s="315"/>
      <c r="C95" s="293" t="s">
        <v>46</v>
      </c>
      <c r="D95" s="293"/>
      <c r="E95" s="293"/>
      <c r="F95" s="314" t="s">
        <v>696</v>
      </c>
      <c r="G95" s="313"/>
      <c r="H95" s="293" t="s">
        <v>733</v>
      </c>
      <c r="I95" s="293" t="s">
        <v>730</v>
      </c>
      <c r="J95" s="293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0"/>
      <c r="C98" s="300"/>
      <c r="D98" s="300"/>
      <c r="E98" s="300"/>
      <c r="F98" s="300"/>
      <c r="G98" s="300"/>
      <c r="H98" s="300"/>
      <c r="I98" s="300"/>
      <c r="J98" s="300"/>
      <c r="K98" s="300"/>
    </row>
    <row r="99" spans="2:11" ht="7.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3"/>
    </row>
    <row r="100" spans="2:11" ht="45" customHeight="1">
      <c r="B100" s="304"/>
      <c r="C100" s="305" t="s">
        <v>734</v>
      </c>
      <c r="D100" s="305"/>
      <c r="E100" s="305"/>
      <c r="F100" s="305"/>
      <c r="G100" s="305"/>
      <c r="H100" s="305"/>
      <c r="I100" s="305"/>
      <c r="J100" s="305"/>
      <c r="K100" s="306"/>
    </row>
    <row r="101" spans="2:11" ht="17.25" customHeight="1">
      <c r="B101" s="304"/>
      <c r="C101" s="307" t="s">
        <v>690</v>
      </c>
      <c r="D101" s="307"/>
      <c r="E101" s="307"/>
      <c r="F101" s="307" t="s">
        <v>691</v>
      </c>
      <c r="G101" s="308"/>
      <c r="H101" s="307" t="s">
        <v>109</v>
      </c>
      <c r="I101" s="307" t="s">
        <v>55</v>
      </c>
      <c r="J101" s="307" t="s">
        <v>692</v>
      </c>
      <c r="K101" s="306"/>
    </row>
    <row r="102" spans="2:11" ht="17.25" customHeight="1">
      <c r="B102" s="304"/>
      <c r="C102" s="309" t="s">
        <v>693</v>
      </c>
      <c r="D102" s="309"/>
      <c r="E102" s="309"/>
      <c r="F102" s="310" t="s">
        <v>694</v>
      </c>
      <c r="G102" s="311"/>
      <c r="H102" s="309"/>
      <c r="I102" s="309"/>
      <c r="J102" s="309" t="s">
        <v>695</v>
      </c>
      <c r="K102" s="306"/>
    </row>
    <row r="103" spans="2:11" ht="5.25" customHeight="1">
      <c r="B103" s="304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4"/>
      <c r="C104" s="293" t="s">
        <v>51</v>
      </c>
      <c r="D104" s="312"/>
      <c r="E104" s="312"/>
      <c r="F104" s="314" t="s">
        <v>696</v>
      </c>
      <c r="G104" s="323"/>
      <c r="H104" s="293" t="s">
        <v>735</v>
      </c>
      <c r="I104" s="293" t="s">
        <v>698</v>
      </c>
      <c r="J104" s="293">
        <v>20</v>
      </c>
      <c r="K104" s="306"/>
    </row>
    <row r="105" spans="2:11" ht="15" customHeight="1">
      <c r="B105" s="304"/>
      <c r="C105" s="293" t="s">
        <v>699</v>
      </c>
      <c r="D105" s="293"/>
      <c r="E105" s="293"/>
      <c r="F105" s="314" t="s">
        <v>696</v>
      </c>
      <c r="G105" s="293"/>
      <c r="H105" s="293" t="s">
        <v>735</v>
      </c>
      <c r="I105" s="293" t="s">
        <v>698</v>
      </c>
      <c r="J105" s="293">
        <v>120</v>
      </c>
      <c r="K105" s="306"/>
    </row>
    <row r="106" spans="2:11" ht="15" customHeight="1">
      <c r="B106" s="315"/>
      <c r="C106" s="293" t="s">
        <v>701</v>
      </c>
      <c r="D106" s="293"/>
      <c r="E106" s="293"/>
      <c r="F106" s="314" t="s">
        <v>702</v>
      </c>
      <c r="G106" s="293"/>
      <c r="H106" s="293" t="s">
        <v>735</v>
      </c>
      <c r="I106" s="293" t="s">
        <v>698</v>
      </c>
      <c r="J106" s="293">
        <v>50</v>
      </c>
      <c r="K106" s="306"/>
    </row>
    <row r="107" spans="2:11" ht="15" customHeight="1">
      <c r="B107" s="315"/>
      <c r="C107" s="293" t="s">
        <v>704</v>
      </c>
      <c r="D107" s="293"/>
      <c r="E107" s="293"/>
      <c r="F107" s="314" t="s">
        <v>696</v>
      </c>
      <c r="G107" s="293"/>
      <c r="H107" s="293" t="s">
        <v>735</v>
      </c>
      <c r="I107" s="293" t="s">
        <v>706</v>
      </c>
      <c r="J107" s="293"/>
      <c r="K107" s="306"/>
    </row>
    <row r="108" spans="2:11" ht="15" customHeight="1">
      <c r="B108" s="315"/>
      <c r="C108" s="293" t="s">
        <v>715</v>
      </c>
      <c r="D108" s="293"/>
      <c r="E108" s="293"/>
      <c r="F108" s="314" t="s">
        <v>702</v>
      </c>
      <c r="G108" s="293"/>
      <c r="H108" s="293" t="s">
        <v>735</v>
      </c>
      <c r="I108" s="293" t="s">
        <v>698</v>
      </c>
      <c r="J108" s="293">
        <v>50</v>
      </c>
      <c r="K108" s="306"/>
    </row>
    <row r="109" spans="2:11" ht="15" customHeight="1">
      <c r="B109" s="315"/>
      <c r="C109" s="293" t="s">
        <v>723</v>
      </c>
      <c r="D109" s="293"/>
      <c r="E109" s="293"/>
      <c r="F109" s="314" t="s">
        <v>702</v>
      </c>
      <c r="G109" s="293"/>
      <c r="H109" s="293" t="s">
        <v>735</v>
      </c>
      <c r="I109" s="293" t="s">
        <v>698</v>
      </c>
      <c r="J109" s="293">
        <v>50</v>
      </c>
      <c r="K109" s="306"/>
    </row>
    <row r="110" spans="2:11" ht="15" customHeight="1">
      <c r="B110" s="315"/>
      <c r="C110" s="293" t="s">
        <v>721</v>
      </c>
      <c r="D110" s="293"/>
      <c r="E110" s="293"/>
      <c r="F110" s="314" t="s">
        <v>702</v>
      </c>
      <c r="G110" s="293"/>
      <c r="H110" s="293" t="s">
        <v>735</v>
      </c>
      <c r="I110" s="293" t="s">
        <v>698</v>
      </c>
      <c r="J110" s="293">
        <v>50</v>
      </c>
      <c r="K110" s="306"/>
    </row>
    <row r="111" spans="2:11" ht="15" customHeight="1">
      <c r="B111" s="315"/>
      <c r="C111" s="293" t="s">
        <v>51</v>
      </c>
      <c r="D111" s="293"/>
      <c r="E111" s="293"/>
      <c r="F111" s="314" t="s">
        <v>696</v>
      </c>
      <c r="G111" s="293"/>
      <c r="H111" s="293" t="s">
        <v>736</v>
      </c>
      <c r="I111" s="293" t="s">
        <v>698</v>
      </c>
      <c r="J111" s="293">
        <v>20</v>
      </c>
      <c r="K111" s="306"/>
    </row>
    <row r="112" spans="2:11" ht="15" customHeight="1">
      <c r="B112" s="315"/>
      <c r="C112" s="293" t="s">
        <v>737</v>
      </c>
      <c r="D112" s="293"/>
      <c r="E112" s="293"/>
      <c r="F112" s="314" t="s">
        <v>696</v>
      </c>
      <c r="G112" s="293"/>
      <c r="H112" s="293" t="s">
        <v>738</v>
      </c>
      <c r="I112" s="293" t="s">
        <v>698</v>
      </c>
      <c r="J112" s="293">
        <v>120</v>
      </c>
      <c r="K112" s="306"/>
    </row>
    <row r="113" spans="2:11" ht="15" customHeight="1">
      <c r="B113" s="315"/>
      <c r="C113" s="293" t="s">
        <v>36</v>
      </c>
      <c r="D113" s="293"/>
      <c r="E113" s="293"/>
      <c r="F113" s="314" t="s">
        <v>696</v>
      </c>
      <c r="G113" s="293"/>
      <c r="H113" s="293" t="s">
        <v>739</v>
      </c>
      <c r="I113" s="293" t="s">
        <v>730</v>
      </c>
      <c r="J113" s="293"/>
      <c r="K113" s="306"/>
    </row>
    <row r="114" spans="2:11" ht="15" customHeight="1">
      <c r="B114" s="315"/>
      <c r="C114" s="293" t="s">
        <v>46</v>
      </c>
      <c r="D114" s="293"/>
      <c r="E114" s="293"/>
      <c r="F114" s="314" t="s">
        <v>696</v>
      </c>
      <c r="G114" s="293"/>
      <c r="H114" s="293" t="s">
        <v>740</v>
      </c>
      <c r="I114" s="293" t="s">
        <v>730</v>
      </c>
      <c r="J114" s="293"/>
      <c r="K114" s="306"/>
    </row>
    <row r="115" spans="2:11" ht="15" customHeight="1">
      <c r="B115" s="315"/>
      <c r="C115" s="293" t="s">
        <v>55</v>
      </c>
      <c r="D115" s="293"/>
      <c r="E115" s="293"/>
      <c r="F115" s="314" t="s">
        <v>696</v>
      </c>
      <c r="G115" s="293"/>
      <c r="H115" s="293" t="s">
        <v>741</v>
      </c>
      <c r="I115" s="293" t="s">
        <v>742</v>
      </c>
      <c r="J115" s="293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89"/>
      <c r="D117" s="289"/>
      <c r="E117" s="289"/>
      <c r="F117" s="326"/>
      <c r="G117" s="289"/>
      <c r="H117" s="289"/>
      <c r="I117" s="289"/>
      <c r="J117" s="289"/>
      <c r="K117" s="325"/>
    </row>
    <row r="118" spans="2:11" ht="18.75" customHeight="1"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283" t="s">
        <v>743</v>
      </c>
      <c r="D120" s="283"/>
      <c r="E120" s="283"/>
      <c r="F120" s="283"/>
      <c r="G120" s="283"/>
      <c r="H120" s="283"/>
      <c r="I120" s="283"/>
      <c r="J120" s="283"/>
      <c r="K120" s="331"/>
    </row>
    <row r="121" spans="2:11" ht="17.25" customHeight="1">
      <c r="B121" s="332"/>
      <c r="C121" s="307" t="s">
        <v>690</v>
      </c>
      <c r="D121" s="307"/>
      <c r="E121" s="307"/>
      <c r="F121" s="307" t="s">
        <v>691</v>
      </c>
      <c r="G121" s="308"/>
      <c r="H121" s="307" t="s">
        <v>109</v>
      </c>
      <c r="I121" s="307" t="s">
        <v>55</v>
      </c>
      <c r="J121" s="307" t="s">
        <v>692</v>
      </c>
      <c r="K121" s="333"/>
    </row>
    <row r="122" spans="2:11" ht="17.25" customHeight="1">
      <c r="B122" s="332"/>
      <c r="C122" s="309" t="s">
        <v>693</v>
      </c>
      <c r="D122" s="309"/>
      <c r="E122" s="309"/>
      <c r="F122" s="310" t="s">
        <v>694</v>
      </c>
      <c r="G122" s="311"/>
      <c r="H122" s="309"/>
      <c r="I122" s="309"/>
      <c r="J122" s="309" t="s">
        <v>695</v>
      </c>
      <c r="K122" s="333"/>
    </row>
    <row r="123" spans="2:11" ht="5.25" customHeight="1">
      <c r="B123" s="334"/>
      <c r="C123" s="312"/>
      <c r="D123" s="312"/>
      <c r="E123" s="312"/>
      <c r="F123" s="312"/>
      <c r="G123" s="293"/>
      <c r="H123" s="312"/>
      <c r="I123" s="312"/>
      <c r="J123" s="312"/>
      <c r="K123" s="335"/>
    </row>
    <row r="124" spans="2:11" ht="15" customHeight="1">
      <c r="B124" s="334"/>
      <c r="C124" s="293" t="s">
        <v>699</v>
      </c>
      <c r="D124" s="312"/>
      <c r="E124" s="312"/>
      <c r="F124" s="314" t="s">
        <v>696</v>
      </c>
      <c r="G124" s="293"/>
      <c r="H124" s="293" t="s">
        <v>735</v>
      </c>
      <c r="I124" s="293" t="s">
        <v>698</v>
      </c>
      <c r="J124" s="293">
        <v>120</v>
      </c>
      <c r="K124" s="336"/>
    </row>
    <row r="125" spans="2:11" ht="15" customHeight="1">
      <c r="B125" s="334"/>
      <c r="C125" s="293" t="s">
        <v>744</v>
      </c>
      <c r="D125" s="293"/>
      <c r="E125" s="293"/>
      <c r="F125" s="314" t="s">
        <v>696</v>
      </c>
      <c r="G125" s="293"/>
      <c r="H125" s="293" t="s">
        <v>745</v>
      </c>
      <c r="I125" s="293" t="s">
        <v>698</v>
      </c>
      <c r="J125" s="293" t="s">
        <v>746</v>
      </c>
      <c r="K125" s="336"/>
    </row>
    <row r="126" spans="2:11" ht="15" customHeight="1">
      <c r="B126" s="334"/>
      <c r="C126" s="293" t="s">
        <v>645</v>
      </c>
      <c r="D126" s="293"/>
      <c r="E126" s="293"/>
      <c r="F126" s="314" t="s">
        <v>696</v>
      </c>
      <c r="G126" s="293"/>
      <c r="H126" s="293" t="s">
        <v>747</v>
      </c>
      <c r="I126" s="293" t="s">
        <v>698</v>
      </c>
      <c r="J126" s="293" t="s">
        <v>746</v>
      </c>
      <c r="K126" s="336"/>
    </row>
    <row r="127" spans="2:11" ht="15" customHeight="1">
      <c r="B127" s="334"/>
      <c r="C127" s="293" t="s">
        <v>707</v>
      </c>
      <c r="D127" s="293"/>
      <c r="E127" s="293"/>
      <c r="F127" s="314" t="s">
        <v>702</v>
      </c>
      <c r="G127" s="293"/>
      <c r="H127" s="293" t="s">
        <v>708</v>
      </c>
      <c r="I127" s="293" t="s">
        <v>698</v>
      </c>
      <c r="J127" s="293">
        <v>15</v>
      </c>
      <c r="K127" s="336"/>
    </row>
    <row r="128" spans="2:11" ht="15" customHeight="1">
      <c r="B128" s="334"/>
      <c r="C128" s="316" t="s">
        <v>709</v>
      </c>
      <c r="D128" s="316"/>
      <c r="E128" s="316"/>
      <c r="F128" s="317" t="s">
        <v>702</v>
      </c>
      <c r="G128" s="316"/>
      <c r="H128" s="316" t="s">
        <v>710</v>
      </c>
      <c r="I128" s="316" t="s">
        <v>698</v>
      </c>
      <c r="J128" s="316">
        <v>15</v>
      </c>
      <c r="K128" s="336"/>
    </row>
    <row r="129" spans="2:11" ht="15" customHeight="1">
      <c r="B129" s="334"/>
      <c r="C129" s="316" t="s">
        <v>711</v>
      </c>
      <c r="D129" s="316"/>
      <c r="E129" s="316"/>
      <c r="F129" s="317" t="s">
        <v>702</v>
      </c>
      <c r="G129" s="316"/>
      <c r="H129" s="316" t="s">
        <v>712</v>
      </c>
      <c r="I129" s="316" t="s">
        <v>698</v>
      </c>
      <c r="J129" s="316">
        <v>20</v>
      </c>
      <c r="K129" s="336"/>
    </row>
    <row r="130" spans="2:11" ht="15" customHeight="1">
      <c r="B130" s="334"/>
      <c r="C130" s="316" t="s">
        <v>713</v>
      </c>
      <c r="D130" s="316"/>
      <c r="E130" s="316"/>
      <c r="F130" s="317" t="s">
        <v>702</v>
      </c>
      <c r="G130" s="316"/>
      <c r="H130" s="316" t="s">
        <v>714</v>
      </c>
      <c r="I130" s="316" t="s">
        <v>698</v>
      </c>
      <c r="J130" s="316">
        <v>20</v>
      </c>
      <c r="K130" s="336"/>
    </row>
    <row r="131" spans="2:11" ht="15" customHeight="1">
      <c r="B131" s="334"/>
      <c r="C131" s="293" t="s">
        <v>701</v>
      </c>
      <c r="D131" s="293"/>
      <c r="E131" s="293"/>
      <c r="F131" s="314" t="s">
        <v>702</v>
      </c>
      <c r="G131" s="293"/>
      <c r="H131" s="293" t="s">
        <v>735</v>
      </c>
      <c r="I131" s="293" t="s">
        <v>698</v>
      </c>
      <c r="J131" s="293">
        <v>50</v>
      </c>
      <c r="K131" s="336"/>
    </row>
    <row r="132" spans="2:11" ht="15" customHeight="1">
      <c r="B132" s="334"/>
      <c r="C132" s="293" t="s">
        <v>715</v>
      </c>
      <c r="D132" s="293"/>
      <c r="E132" s="293"/>
      <c r="F132" s="314" t="s">
        <v>702</v>
      </c>
      <c r="G132" s="293"/>
      <c r="H132" s="293" t="s">
        <v>735</v>
      </c>
      <c r="I132" s="293" t="s">
        <v>698</v>
      </c>
      <c r="J132" s="293">
        <v>50</v>
      </c>
      <c r="K132" s="336"/>
    </row>
    <row r="133" spans="2:11" ht="15" customHeight="1">
      <c r="B133" s="334"/>
      <c r="C133" s="293" t="s">
        <v>721</v>
      </c>
      <c r="D133" s="293"/>
      <c r="E133" s="293"/>
      <c r="F133" s="314" t="s">
        <v>702</v>
      </c>
      <c r="G133" s="293"/>
      <c r="H133" s="293" t="s">
        <v>735</v>
      </c>
      <c r="I133" s="293" t="s">
        <v>698</v>
      </c>
      <c r="J133" s="293">
        <v>50</v>
      </c>
      <c r="K133" s="336"/>
    </row>
    <row r="134" spans="2:11" ht="15" customHeight="1">
      <c r="B134" s="334"/>
      <c r="C134" s="293" t="s">
        <v>723</v>
      </c>
      <c r="D134" s="293"/>
      <c r="E134" s="293"/>
      <c r="F134" s="314" t="s">
        <v>702</v>
      </c>
      <c r="G134" s="293"/>
      <c r="H134" s="293" t="s">
        <v>735</v>
      </c>
      <c r="I134" s="293" t="s">
        <v>698</v>
      </c>
      <c r="J134" s="293">
        <v>50</v>
      </c>
      <c r="K134" s="336"/>
    </row>
    <row r="135" spans="2:11" ht="15" customHeight="1">
      <c r="B135" s="334"/>
      <c r="C135" s="293" t="s">
        <v>114</v>
      </c>
      <c r="D135" s="293"/>
      <c r="E135" s="293"/>
      <c r="F135" s="314" t="s">
        <v>702</v>
      </c>
      <c r="G135" s="293"/>
      <c r="H135" s="293" t="s">
        <v>748</v>
      </c>
      <c r="I135" s="293" t="s">
        <v>698</v>
      </c>
      <c r="J135" s="293">
        <v>255</v>
      </c>
      <c r="K135" s="336"/>
    </row>
    <row r="136" spans="2:11" ht="15" customHeight="1">
      <c r="B136" s="334"/>
      <c r="C136" s="293" t="s">
        <v>725</v>
      </c>
      <c r="D136" s="293"/>
      <c r="E136" s="293"/>
      <c r="F136" s="314" t="s">
        <v>696</v>
      </c>
      <c r="G136" s="293"/>
      <c r="H136" s="293" t="s">
        <v>749</v>
      </c>
      <c r="I136" s="293" t="s">
        <v>727</v>
      </c>
      <c r="J136" s="293"/>
      <c r="K136" s="336"/>
    </row>
    <row r="137" spans="2:11" ht="15" customHeight="1">
      <c r="B137" s="334"/>
      <c r="C137" s="293" t="s">
        <v>728</v>
      </c>
      <c r="D137" s="293"/>
      <c r="E137" s="293"/>
      <c r="F137" s="314" t="s">
        <v>696</v>
      </c>
      <c r="G137" s="293"/>
      <c r="H137" s="293" t="s">
        <v>750</v>
      </c>
      <c r="I137" s="293" t="s">
        <v>730</v>
      </c>
      <c r="J137" s="293"/>
      <c r="K137" s="336"/>
    </row>
    <row r="138" spans="2:11" ht="15" customHeight="1">
      <c r="B138" s="334"/>
      <c r="C138" s="293" t="s">
        <v>731</v>
      </c>
      <c r="D138" s="293"/>
      <c r="E138" s="293"/>
      <c r="F138" s="314" t="s">
        <v>696</v>
      </c>
      <c r="G138" s="293"/>
      <c r="H138" s="293" t="s">
        <v>731</v>
      </c>
      <c r="I138" s="293" t="s">
        <v>730</v>
      </c>
      <c r="J138" s="293"/>
      <c r="K138" s="336"/>
    </row>
    <row r="139" spans="2:11" ht="15" customHeight="1">
      <c r="B139" s="334"/>
      <c r="C139" s="293" t="s">
        <v>36</v>
      </c>
      <c r="D139" s="293"/>
      <c r="E139" s="293"/>
      <c r="F139" s="314" t="s">
        <v>696</v>
      </c>
      <c r="G139" s="293"/>
      <c r="H139" s="293" t="s">
        <v>751</v>
      </c>
      <c r="I139" s="293" t="s">
        <v>730</v>
      </c>
      <c r="J139" s="293"/>
      <c r="K139" s="336"/>
    </row>
    <row r="140" spans="2:11" ht="15" customHeight="1">
      <c r="B140" s="334"/>
      <c r="C140" s="293" t="s">
        <v>752</v>
      </c>
      <c r="D140" s="293"/>
      <c r="E140" s="293"/>
      <c r="F140" s="314" t="s">
        <v>696</v>
      </c>
      <c r="G140" s="293"/>
      <c r="H140" s="293" t="s">
        <v>753</v>
      </c>
      <c r="I140" s="293" t="s">
        <v>730</v>
      </c>
      <c r="J140" s="293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89"/>
      <c r="C142" s="289"/>
      <c r="D142" s="289"/>
      <c r="E142" s="289"/>
      <c r="F142" s="326"/>
      <c r="G142" s="289"/>
      <c r="H142" s="289"/>
      <c r="I142" s="289"/>
      <c r="J142" s="289"/>
      <c r="K142" s="289"/>
    </row>
    <row r="143" spans="2:11" ht="18.75" customHeight="1">
      <c r="B143" s="300"/>
      <c r="C143" s="300"/>
      <c r="D143" s="300"/>
      <c r="E143" s="300"/>
      <c r="F143" s="300"/>
      <c r="G143" s="300"/>
      <c r="H143" s="300"/>
      <c r="I143" s="300"/>
      <c r="J143" s="300"/>
      <c r="K143" s="300"/>
    </row>
    <row r="144" spans="2:11" ht="7.5" customHeight="1">
      <c r="B144" s="301"/>
      <c r="C144" s="302"/>
      <c r="D144" s="302"/>
      <c r="E144" s="302"/>
      <c r="F144" s="302"/>
      <c r="G144" s="302"/>
      <c r="H144" s="302"/>
      <c r="I144" s="302"/>
      <c r="J144" s="302"/>
      <c r="K144" s="303"/>
    </row>
    <row r="145" spans="2:11" ht="45" customHeight="1">
      <c r="B145" s="304"/>
      <c r="C145" s="305" t="s">
        <v>754</v>
      </c>
      <c r="D145" s="305"/>
      <c r="E145" s="305"/>
      <c r="F145" s="305"/>
      <c r="G145" s="305"/>
      <c r="H145" s="305"/>
      <c r="I145" s="305"/>
      <c r="J145" s="305"/>
      <c r="K145" s="306"/>
    </row>
    <row r="146" spans="2:11" ht="17.25" customHeight="1">
      <c r="B146" s="304"/>
      <c r="C146" s="307" t="s">
        <v>690</v>
      </c>
      <c r="D146" s="307"/>
      <c r="E146" s="307"/>
      <c r="F146" s="307" t="s">
        <v>691</v>
      </c>
      <c r="G146" s="308"/>
      <c r="H146" s="307" t="s">
        <v>109</v>
      </c>
      <c r="I146" s="307" t="s">
        <v>55</v>
      </c>
      <c r="J146" s="307" t="s">
        <v>692</v>
      </c>
      <c r="K146" s="306"/>
    </row>
    <row r="147" spans="2:11" ht="17.25" customHeight="1">
      <c r="B147" s="304"/>
      <c r="C147" s="309" t="s">
        <v>693</v>
      </c>
      <c r="D147" s="309"/>
      <c r="E147" s="309"/>
      <c r="F147" s="310" t="s">
        <v>694</v>
      </c>
      <c r="G147" s="311"/>
      <c r="H147" s="309"/>
      <c r="I147" s="309"/>
      <c r="J147" s="309" t="s">
        <v>695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699</v>
      </c>
      <c r="D149" s="293"/>
      <c r="E149" s="293"/>
      <c r="F149" s="341" t="s">
        <v>696</v>
      </c>
      <c r="G149" s="293"/>
      <c r="H149" s="340" t="s">
        <v>735</v>
      </c>
      <c r="I149" s="340" t="s">
        <v>698</v>
      </c>
      <c r="J149" s="340">
        <v>120</v>
      </c>
      <c r="K149" s="336"/>
    </row>
    <row r="150" spans="2:11" ht="15" customHeight="1">
      <c r="B150" s="315"/>
      <c r="C150" s="340" t="s">
        <v>744</v>
      </c>
      <c r="D150" s="293"/>
      <c r="E150" s="293"/>
      <c r="F150" s="341" t="s">
        <v>696</v>
      </c>
      <c r="G150" s="293"/>
      <c r="H150" s="340" t="s">
        <v>755</v>
      </c>
      <c r="I150" s="340" t="s">
        <v>698</v>
      </c>
      <c r="J150" s="340" t="s">
        <v>746</v>
      </c>
      <c r="K150" s="336"/>
    </row>
    <row r="151" spans="2:11" ht="15" customHeight="1">
      <c r="B151" s="315"/>
      <c r="C151" s="340" t="s">
        <v>645</v>
      </c>
      <c r="D151" s="293"/>
      <c r="E151" s="293"/>
      <c r="F151" s="341" t="s">
        <v>696</v>
      </c>
      <c r="G151" s="293"/>
      <c r="H151" s="340" t="s">
        <v>756</v>
      </c>
      <c r="I151" s="340" t="s">
        <v>698</v>
      </c>
      <c r="J151" s="340" t="s">
        <v>746</v>
      </c>
      <c r="K151" s="336"/>
    </row>
    <row r="152" spans="2:11" ht="15" customHeight="1">
      <c r="B152" s="315"/>
      <c r="C152" s="340" t="s">
        <v>701</v>
      </c>
      <c r="D152" s="293"/>
      <c r="E152" s="293"/>
      <c r="F152" s="341" t="s">
        <v>702</v>
      </c>
      <c r="G152" s="293"/>
      <c r="H152" s="340" t="s">
        <v>735</v>
      </c>
      <c r="I152" s="340" t="s">
        <v>698</v>
      </c>
      <c r="J152" s="340">
        <v>50</v>
      </c>
      <c r="K152" s="336"/>
    </row>
    <row r="153" spans="2:11" ht="15" customHeight="1">
      <c r="B153" s="315"/>
      <c r="C153" s="340" t="s">
        <v>704</v>
      </c>
      <c r="D153" s="293"/>
      <c r="E153" s="293"/>
      <c r="F153" s="341" t="s">
        <v>696</v>
      </c>
      <c r="G153" s="293"/>
      <c r="H153" s="340" t="s">
        <v>735</v>
      </c>
      <c r="I153" s="340" t="s">
        <v>706</v>
      </c>
      <c r="J153" s="340"/>
      <c r="K153" s="336"/>
    </row>
    <row r="154" spans="2:11" ht="15" customHeight="1">
      <c r="B154" s="315"/>
      <c r="C154" s="340" t="s">
        <v>715</v>
      </c>
      <c r="D154" s="293"/>
      <c r="E154" s="293"/>
      <c r="F154" s="341" t="s">
        <v>702</v>
      </c>
      <c r="G154" s="293"/>
      <c r="H154" s="340" t="s">
        <v>735</v>
      </c>
      <c r="I154" s="340" t="s">
        <v>698</v>
      </c>
      <c r="J154" s="340">
        <v>50</v>
      </c>
      <c r="K154" s="336"/>
    </row>
    <row r="155" spans="2:11" ht="15" customHeight="1">
      <c r="B155" s="315"/>
      <c r="C155" s="340" t="s">
        <v>723</v>
      </c>
      <c r="D155" s="293"/>
      <c r="E155" s="293"/>
      <c r="F155" s="341" t="s">
        <v>702</v>
      </c>
      <c r="G155" s="293"/>
      <c r="H155" s="340" t="s">
        <v>735</v>
      </c>
      <c r="I155" s="340" t="s">
        <v>698</v>
      </c>
      <c r="J155" s="340">
        <v>50</v>
      </c>
      <c r="K155" s="336"/>
    </row>
    <row r="156" spans="2:11" ht="15" customHeight="1">
      <c r="B156" s="315"/>
      <c r="C156" s="340" t="s">
        <v>721</v>
      </c>
      <c r="D156" s="293"/>
      <c r="E156" s="293"/>
      <c r="F156" s="341" t="s">
        <v>702</v>
      </c>
      <c r="G156" s="293"/>
      <c r="H156" s="340" t="s">
        <v>735</v>
      </c>
      <c r="I156" s="340" t="s">
        <v>698</v>
      </c>
      <c r="J156" s="340">
        <v>50</v>
      </c>
      <c r="K156" s="336"/>
    </row>
    <row r="157" spans="2:11" ht="15" customHeight="1">
      <c r="B157" s="315"/>
      <c r="C157" s="340" t="s">
        <v>98</v>
      </c>
      <c r="D157" s="293"/>
      <c r="E157" s="293"/>
      <c r="F157" s="341" t="s">
        <v>696</v>
      </c>
      <c r="G157" s="293"/>
      <c r="H157" s="340" t="s">
        <v>757</v>
      </c>
      <c r="I157" s="340" t="s">
        <v>698</v>
      </c>
      <c r="J157" s="340" t="s">
        <v>758</v>
      </c>
      <c r="K157" s="336"/>
    </row>
    <row r="158" spans="2:11" ht="15" customHeight="1">
      <c r="B158" s="315"/>
      <c r="C158" s="340" t="s">
        <v>759</v>
      </c>
      <c r="D158" s="293"/>
      <c r="E158" s="293"/>
      <c r="F158" s="341" t="s">
        <v>696</v>
      </c>
      <c r="G158" s="293"/>
      <c r="H158" s="340" t="s">
        <v>760</v>
      </c>
      <c r="I158" s="340" t="s">
        <v>730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89"/>
      <c r="C160" s="293"/>
      <c r="D160" s="293"/>
      <c r="E160" s="293"/>
      <c r="F160" s="314"/>
      <c r="G160" s="293"/>
      <c r="H160" s="293"/>
      <c r="I160" s="293"/>
      <c r="J160" s="293"/>
      <c r="K160" s="289"/>
    </row>
    <row r="161" spans="2:11" ht="18.75" customHeight="1">
      <c r="B161" s="300"/>
      <c r="C161" s="300"/>
      <c r="D161" s="300"/>
      <c r="E161" s="300"/>
      <c r="F161" s="300"/>
      <c r="G161" s="300"/>
      <c r="H161" s="300"/>
      <c r="I161" s="300"/>
      <c r="J161" s="300"/>
      <c r="K161" s="300"/>
    </row>
    <row r="162" spans="2:11" ht="7.5" customHeight="1">
      <c r="B162" s="279"/>
      <c r="C162" s="280"/>
      <c r="D162" s="280"/>
      <c r="E162" s="280"/>
      <c r="F162" s="280"/>
      <c r="G162" s="280"/>
      <c r="H162" s="280"/>
      <c r="I162" s="280"/>
      <c r="J162" s="280"/>
      <c r="K162" s="281"/>
    </row>
    <row r="163" spans="2:11" ht="45" customHeight="1">
      <c r="B163" s="282"/>
      <c r="C163" s="283" t="s">
        <v>761</v>
      </c>
      <c r="D163" s="283"/>
      <c r="E163" s="283"/>
      <c r="F163" s="283"/>
      <c r="G163" s="283"/>
      <c r="H163" s="283"/>
      <c r="I163" s="283"/>
      <c r="J163" s="283"/>
      <c r="K163" s="284"/>
    </row>
    <row r="164" spans="2:11" ht="17.25" customHeight="1">
      <c r="B164" s="282"/>
      <c r="C164" s="307" t="s">
        <v>690</v>
      </c>
      <c r="D164" s="307"/>
      <c r="E164" s="307"/>
      <c r="F164" s="307" t="s">
        <v>691</v>
      </c>
      <c r="G164" s="344"/>
      <c r="H164" s="345" t="s">
        <v>109</v>
      </c>
      <c r="I164" s="345" t="s">
        <v>55</v>
      </c>
      <c r="J164" s="307" t="s">
        <v>692</v>
      </c>
      <c r="K164" s="284"/>
    </row>
    <row r="165" spans="2:11" ht="17.25" customHeight="1">
      <c r="B165" s="285"/>
      <c r="C165" s="309" t="s">
        <v>693</v>
      </c>
      <c r="D165" s="309"/>
      <c r="E165" s="309"/>
      <c r="F165" s="310" t="s">
        <v>694</v>
      </c>
      <c r="G165" s="346"/>
      <c r="H165" s="347"/>
      <c r="I165" s="347"/>
      <c r="J165" s="309" t="s">
        <v>695</v>
      </c>
      <c r="K165" s="287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3" t="s">
        <v>699</v>
      </c>
      <c r="D167" s="293"/>
      <c r="E167" s="293"/>
      <c r="F167" s="314" t="s">
        <v>696</v>
      </c>
      <c r="G167" s="293"/>
      <c r="H167" s="293" t="s">
        <v>735</v>
      </c>
      <c r="I167" s="293" t="s">
        <v>698</v>
      </c>
      <c r="J167" s="293">
        <v>120</v>
      </c>
      <c r="K167" s="336"/>
    </row>
    <row r="168" spans="2:11" ht="15" customHeight="1">
      <c r="B168" s="315"/>
      <c r="C168" s="293" t="s">
        <v>744</v>
      </c>
      <c r="D168" s="293"/>
      <c r="E168" s="293"/>
      <c r="F168" s="314" t="s">
        <v>696</v>
      </c>
      <c r="G168" s="293"/>
      <c r="H168" s="293" t="s">
        <v>745</v>
      </c>
      <c r="I168" s="293" t="s">
        <v>698</v>
      </c>
      <c r="J168" s="293" t="s">
        <v>746</v>
      </c>
      <c r="K168" s="336"/>
    </row>
    <row r="169" spans="2:11" ht="15" customHeight="1">
      <c r="B169" s="315"/>
      <c r="C169" s="293" t="s">
        <v>645</v>
      </c>
      <c r="D169" s="293"/>
      <c r="E169" s="293"/>
      <c r="F169" s="314" t="s">
        <v>696</v>
      </c>
      <c r="G169" s="293"/>
      <c r="H169" s="293" t="s">
        <v>762</v>
      </c>
      <c r="I169" s="293" t="s">
        <v>698</v>
      </c>
      <c r="J169" s="293" t="s">
        <v>746</v>
      </c>
      <c r="K169" s="336"/>
    </row>
    <row r="170" spans="2:11" ht="15" customHeight="1">
      <c r="B170" s="315"/>
      <c r="C170" s="293" t="s">
        <v>701</v>
      </c>
      <c r="D170" s="293"/>
      <c r="E170" s="293"/>
      <c r="F170" s="314" t="s">
        <v>702</v>
      </c>
      <c r="G170" s="293"/>
      <c r="H170" s="293" t="s">
        <v>762</v>
      </c>
      <c r="I170" s="293" t="s">
        <v>698</v>
      </c>
      <c r="J170" s="293">
        <v>50</v>
      </c>
      <c r="K170" s="336"/>
    </row>
    <row r="171" spans="2:11" ht="15" customHeight="1">
      <c r="B171" s="315"/>
      <c r="C171" s="293" t="s">
        <v>704</v>
      </c>
      <c r="D171" s="293"/>
      <c r="E171" s="293"/>
      <c r="F171" s="314" t="s">
        <v>696</v>
      </c>
      <c r="G171" s="293"/>
      <c r="H171" s="293" t="s">
        <v>762</v>
      </c>
      <c r="I171" s="293" t="s">
        <v>706</v>
      </c>
      <c r="J171" s="293"/>
      <c r="K171" s="336"/>
    </row>
    <row r="172" spans="2:11" ht="15" customHeight="1">
      <c r="B172" s="315"/>
      <c r="C172" s="293" t="s">
        <v>715</v>
      </c>
      <c r="D172" s="293"/>
      <c r="E172" s="293"/>
      <c r="F172" s="314" t="s">
        <v>702</v>
      </c>
      <c r="G172" s="293"/>
      <c r="H172" s="293" t="s">
        <v>762</v>
      </c>
      <c r="I172" s="293" t="s">
        <v>698</v>
      </c>
      <c r="J172" s="293">
        <v>50</v>
      </c>
      <c r="K172" s="336"/>
    </row>
    <row r="173" spans="2:11" ht="15" customHeight="1">
      <c r="B173" s="315"/>
      <c r="C173" s="293" t="s">
        <v>723</v>
      </c>
      <c r="D173" s="293"/>
      <c r="E173" s="293"/>
      <c r="F173" s="314" t="s">
        <v>702</v>
      </c>
      <c r="G173" s="293"/>
      <c r="H173" s="293" t="s">
        <v>762</v>
      </c>
      <c r="I173" s="293" t="s">
        <v>698</v>
      </c>
      <c r="J173" s="293">
        <v>50</v>
      </c>
      <c r="K173" s="336"/>
    </row>
    <row r="174" spans="2:11" ht="15" customHeight="1">
      <c r="B174" s="315"/>
      <c r="C174" s="293" t="s">
        <v>721</v>
      </c>
      <c r="D174" s="293"/>
      <c r="E174" s="293"/>
      <c r="F174" s="314" t="s">
        <v>702</v>
      </c>
      <c r="G174" s="293"/>
      <c r="H174" s="293" t="s">
        <v>762</v>
      </c>
      <c r="I174" s="293" t="s">
        <v>698</v>
      </c>
      <c r="J174" s="293">
        <v>50</v>
      </c>
      <c r="K174" s="336"/>
    </row>
    <row r="175" spans="2:11" ht="15" customHeight="1">
      <c r="B175" s="315"/>
      <c r="C175" s="293" t="s">
        <v>108</v>
      </c>
      <c r="D175" s="293"/>
      <c r="E175" s="293"/>
      <c r="F175" s="314" t="s">
        <v>696</v>
      </c>
      <c r="G175" s="293"/>
      <c r="H175" s="293" t="s">
        <v>763</v>
      </c>
      <c r="I175" s="293" t="s">
        <v>764</v>
      </c>
      <c r="J175" s="293"/>
      <c r="K175" s="336"/>
    </row>
    <row r="176" spans="2:11" ht="15" customHeight="1">
      <c r="B176" s="315"/>
      <c r="C176" s="293" t="s">
        <v>55</v>
      </c>
      <c r="D176" s="293"/>
      <c r="E176" s="293"/>
      <c r="F176" s="314" t="s">
        <v>696</v>
      </c>
      <c r="G176" s="293"/>
      <c r="H176" s="293" t="s">
        <v>765</v>
      </c>
      <c r="I176" s="293" t="s">
        <v>766</v>
      </c>
      <c r="J176" s="293">
        <v>1</v>
      </c>
      <c r="K176" s="336"/>
    </row>
    <row r="177" spans="2:11" ht="15" customHeight="1">
      <c r="B177" s="315"/>
      <c r="C177" s="293" t="s">
        <v>51</v>
      </c>
      <c r="D177" s="293"/>
      <c r="E177" s="293"/>
      <c r="F177" s="314" t="s">
        <v>696</v>
      </c>
      <c r="G177" s="293"/>
      <c r="H177" s="293" t="s">
        <v>767</v>
      </c>
      <c r="I177" s="293" t="s">
        <v>698</v>
      </c>
      <c r="J177" s="293">
        <v>20</v>
      </c>
      <c r="K177" s="336"/>
    </row>
    <row r="178" spans="2:11" ht="15" customHeight="1">
      <c r="B178" s="315"/>
      <c r="C178" s="293" t="s">
        <v>109</v>
      </c>
      <c r="D178" s="293"/>
      <c r="E178" s="293"/>
      <c r="F178" s="314" t="s">
        <v>696</v>
      </c>
      <c r="G178" s="293"/>
      <c r="H178" s="293" t="s">
        <v>768</v>
      </c>
      <c r="I178" s="293" t="s">
        <v>698</v>
      </c>
      <c r="J178" s="293">
        <v>255</v>
      </c>
      <c r="K178" s="336"/>
    </row>
    <row r="179" spans="2:11" ht="15" customHeight="1">
      <c r="B179" s="315"/>
      <c r="C179" s="293" t="s">
        <v>110</v>
      </c>
      <c r="D179" s="293"/>
      <c r="E179" s="293"/>
      <c r="F179" s="314" t="s">
        <v>696</v>
      </c>
      <c r="G179" s="293"/>
      <c r="H179" s="293" t="s">
        <v>661</v>
      </c>
      <c r="I179" s="293" t="s">
        <v>698</v>
      </c>
      <c r="J179" s="293">
        <v>10</v>
      </c>
      <c r="K179" s="336"/>
    </row>
    <row r="180" spans="2:11" ht="15" customHeight="1">
      <c r="B180" s="315"/>
      <c r="C180" s="293" t="s">
        <v>111</v>
      </c>
      <c r="D180" s="293"/>
      <c r="E180" s="293"/>
      <c r="F180" s="314" t="s">
        <v>696</v>
      </c>
      <c r="G180" s="293"/>
      <c r="H180" s="293" t="s">
        <v>769</v>
      </c>
      <c r="I180" s="293" t="s">
        <v>730</v>
      </c>
      <c r="J180" s="293"/>
      <c r="K180" s="336"/>
    </row>
    <row r="181" spans="2:11" ht="15" customHeight="1">
      <c r="B181" s="315"/>
      <c r="C181" s="293" t="s">
        <v>770</v>
      </c>
      <c r="D181" s="293"/>
      <c r="E181" s="293"/>
      <c r="F181" s="314" t="s">
        <v>696</v>
      </c>
      <c r="G181" s="293"/>
      <c r="H181" s="293" t="s">
        <v>771</v>
      </c>
      <c r="I181" s="293" t="s">
        <v>730</v>
      </c>
      <c r="J181" s="293"/>
      <c r="K181" s="336"/>
    </row>
    <row r="182" spans="2:11" ht="15" customHeight="1">
      <c r="B182" s="315"/>
      <c r="C182" s="293" t="s">
        <v>759</v>
      </c>
      <c r="D182" s="293"/>
      <c r="E182" s="293"/>
      <c r="F182" s="314" t="s">
        <v>696</v>
      </c>
      <c r="G182" s="293"/>
      <c r="H182" s="293" t="s">
        <v>772</v>
      </c>
      <c r="I182" s="293" t="s">
        <v>730</v>
      </c>
      <c r="J182" s="293"/>
      <c r="K182" s="336"/>
    </row>
    <row r="183" spans="2:11" ht="15" customHeight="1">
      <c r="B183" s="315"/>
      <c r="C183" s="293" t="s">
        <v>113</v>
      </c>
      <c r="D183" s="293"/>
      <c r="E183" s="293"/>
      <c r="F183" s="314" t="s">
        <v>702</v>
      </c>
      <c r="G183" s="293"/>
      <c r="H183" s="293" t="s">
        <v>773</v>
      </c>
      <c r="I183" s="293" t="s">
        <v>698</v>
      </c>
      <c r="J183" s="293">
        <v>50</v>
      </c>
      <c r="K183" s="336"/>
    </row>
    <row r="184" spans="2:11" ht="15" customHeight="1">
      <c r="B184" s="315"/>
      <c r="C184" s="293" t="s">
        <v>774</v>
      </c>
      <c r="D184" s="293"/>
      <c r="E184" s="293"/>
      <c r="F184" s="314" t="s">
        <v>702</v>
      </c>
      <c r="G184" s="293"/>
      <c r="H184" s="293" t="s">
        <v>775</v>
      </c>
      <c r="I184" s="293" t="s">
        <v>776</v>
      </c>
      <c r="J184" s="293"/>
      <c r="K184" s="336"/>
    </row>
    <row r="185" spans="2:11" ht="15" customHeight="1">
      <c r="B185" s="315"/>
      <c r="C185" s="293" t="s">
        <v>777</v>
      </c>
      <c r="D185" s="293"/>
      <c r="E185" s="293"/>
      <c r="F185" s="314" t="s">
        <v>702</v>
      </c>
      <c r="G185" s="293"/>
      <c r="H185" s="293" t="s">
        <v>778</v>
      </c>
      <c r="I185" s="293" t="s">
        <v>776</v>
      </c>
      <c r="J185" s="293"/>
      <c r="K185" s="336"/>
    </row>
    <row r="186" spans="2:11" ht="15" customHeight="1">
      <c r="B186" s="315"/>
      <c r="C186" s="293" t="s">
        <v>779</v>
      </c>
      <c r="D186" s="293"/>
      <c r="E186" s="293"/>
      <c r="F186" s="314" t="s">
        <v>702</v>
      </c>
      <c r="G186" s="293"/>
      <c r="H186" s="293" t="s">
        <v>780</v>
      </c>
      <c r="I186" s="293" t="s">
        <v>776</v>
      </c>
      <c r="J186" s="293"/>
      <c r="K186" s="336"/>
    </row>
    <row r="187" spans="2:11" ht="15" customHeight="1">
      <c r="B187" s="315"/>
      <c r="C187" s="348" t="s">
        <v>781</v>
      </c>
      <c r="D187" s="293"/>
      <c r="E187" s="293"/>
      <c r="F187" s="314" t="s">
        <v>702</v>
      </c>
      <c r="G187" s="293"/>
      <c r="H187" s="293" t="s">
        <v>782</v>
      </c>
      <c r="I187" s="293" t="s">
        <v>783</v>
      </c>
      <c r="J187" s="349" t="s">
        <v>784</v>
      </c>
      <c r="K187" s="336"/>
    </row>
    <row r="188" spans="2:11" ht="15" customHeight="1">
      <c r="B188" s="315"/>
      <c r="C188" s="299" t="s">
        <v>40</v>
      </c>
      <c r="D188" s="293"/>
      <c r="E188" s="293"/>
      <c r="F188" s="314" t="s">
        <v>696</v>
      </c>
      <c r="G188" s="293"/>
      <c r="H188" s="289" t="s">
        <v>785</v>
      </c>
      <c r="I188" s="293" t="s">
        <v>786</v>
      </c>
      <c r="J188" s="293"/>
      <c r="K188" s="336"/>
    </row>
    <row r="189" spans="2:11" ht="15" customHeight="1">
      <c r="B189" s="315"/>
      <c r="C189" s="299" t="s">
        <v>787</v>
      </c>
      <c r="D189" s="293"/>
      <c r="E189" s="293"/>
      <c r="F189" s="314" t="s">
        <v>696</v>
      </c>
      <c r="G189" s="293"/>
      <c r="H189" s="293" t="s">
        <v>788</v>
      </c>
      <c r="I189" s="293" t="s">
        <v>730</v>
      </c>
      <c r="J189" s="293"/>
      <c r="K189" s="336"/>
    </row>
    <row r="190" spans="2:11" ht="15" customHeight="1">
      <c r="B190" s="315"/>
      <c r="C190" s="299" t="s">
        <v>789</v>
      </c>
      <c r="D190" s="293"/>
      <c r="E190" s="293"/>
      <c r="F190" s="314" t="s">
        <v>696</v>
      </c>
      <c r="G190" s="293"/>
      <c r="H190" s="293" t="s">
        <v>790</v>
      </c>
      <c r="I190" s="293" t="s">
        <v>730</v>
      </c>
      <c r="J190" s="293"/>
      <c r="K190" s="336"/>
    </row>
    <row r="191" spans="2:11" ht="15" customHeight="1">
      <c r="B191" s="315"/>
      <c r="C191" s="299" t="s">
        <v>791</v>
      </c>
      <c r="D191" s="293"/>
      <c r="E191" s="293"/>
      <c r="F191" s="314" t="s">
        <v>702</v>
      </c>
      <c r="G191" s="293"/>
      <c r="H191" s="293" t="s">
        <v>792</v>
      </c>
      <c r="I191" s="293" t="s">
        <v>730</v>
      </c>
      <c r="J191" s="293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89"/>
      <c r="C193" s="293"/>
      <c r="D193" s="293"/>
      <c r="E193" s="293"/>
      <c r="F193" s="314"/>
      <c r="G193" s="293"/>
      <c r="H193" s="293"/>
      <c r="I193" s="293"/>
      <c r="J193" s="293"/>
      <c r="K193" s="289"/>
    </row>
    <row r="194" spans="2:11" ht="18.75" customHeight="1">
      <c r="B194" s="289"/>
      <c r="C194" s="293"/>
      <c r="D194" s="293"/>
      <c r="E194" s="293"/>
      <c r="F194" s="314"/>
      <c r="G194" s="293"/>
      <c r="H194" s="293"/>
      <c r="I194" s="293"/>
      <c r="J194" s="293"/>
      <c r="K194" s="289"/>
    </row>
    <row r="195" spans="2:11" ht="18.75" customHeight="1">
      <c r="B195" s="300"/>
      <c r="C195" s="300"/>
      <c r="D195" s="300"/>
      <c r="E195" s="300"/>
      <c r="F195" s="300"/>
      <c r="G195" s="300"/>
      <c r="H195" s="300"/>
      <c r="I195" s="300"/>
      <c r="J195" s="300"/>
      <c r="K195" s="300"/>
    </row>
    <row r="196" spans="2:11" ht="13.5">
      <c r="B196" s="279"/>
      <c r="C196" s="280"/>
      <c r="D196" s="280"/>
      <c r="E196" s="280"/>
      <c r="F196" s="280"/>
      <c r="G196" s="280"/>
      <c r="H196" s="280"/>
      <c r="I196" s="280"/>
      <c r="J196" s="280"/>
      <c r="K196" s="281"/>
    </row>
    <row r="197" spans="2:11" ht="21">
      <c r="B197" s="282"/>
      <c r="C197" s="283" t="s">
        <v>793</v>
      </c>
      <c r="D197" s="283"/>
      <c r="E197" s="283"/>
      <c r="F197" s="283"/>
      <c r="G197" s="283"/>
      <c r="H197" s="283"/>
      <c r="I197" s="283"/>
      <c r="J197" s="283"/>
      <c r="K197" s="284"/>
    </row>
    <row r="198" spans="2:11" ht="25.5" customHeight="1">
      <c r="B198" s="282"/>
      <c r="C198" s="351" t="s">
        <v>794</v>
      </c>
      <c r="D198" s="351"/>
      <c r="E198" s="351"/>
      <c r="F198" s="351" t="s">
        <v>795</v>
      </c>
      <c r="G198" s="352"/>
      <c r="H198" s="351" t="s">
        <v>796</v>
      </c>
      <c r="I198" s="351"/>
      <c r="J198" s="351"/>
      <c r="K198" s="284"/>
    </row>
    <row r="199" spans="2:11" ht="5.25" customHeight="1">
      <c r="B199" s="315"/>
      <c r="C199" s="312"/>
      <c r="D199" s="312"/>
      <c r="E199" s="312"/>
      <c r="F199" s="312"/>
      <c r="G199" s="293"/>
      <c r="H199" s="312"/>
      <c r="I199" s="312"/>
      <c r="J199" s="312"/>
      <c r="K199" s="336"/>
    </row>
    <row r="200" spans="2:11" ht="15" customHeight="1">
      <c r="B200" s="315"/>
      <c r="C200" s="293" t="s">
        <v>786</v>
      </c>
      <c r="D200" s="293"/>
      <c r="E200" s="293"/>
      <c r="F200" s="314" t="s">
        <v>41</v>
      </c>
      <c r="G200" s="293"/>
      <c r="H200" s="293" t="s">
        <v>797</v>
      </c>
      <c r="I200" s="293"/>
      <c r="J200" s="293"/>
      <c r="K200" s="336"/>
    </row>
    <row r="201" spans="2:11" ht="15" customHeight="1">
      <c r="B201" s="315"/>
      <c r="C201" s="321"/>
      <c r="D201" s="293"/>
      <c r="E201" s="293"/>
      <c r="F201" s="314" t="s">
        <v>42</v>
      </c>
      <c r="G201" s="293"/>
      <c r="H201" s="293" t="s">
        <v>798</v>
      </c>
      <c r="I201" s="293"/>
      <c r="J201" s="293"/>
      <c r="K201" s="336"/>
    </row>
    <row r="202" spans="2:11" ht="15" customHeight="1">
      <c r="B202" s="315"/>
      <c r="C202" s="321"/>
      <c r="D202" s="293"/>
      <c r="E202" s="293"/>
      <c r="F202" s="314" t="s">
        <v>45</v>
      </c>
      <c r="G202" s="293"/>
      <c r="H202" s="293" t="s">
        <v>799</v>
      </c>
      <c r="I202" s="293"/>
      <c r="J202" s="293"/>
      <c r="K202" s="336"/>
    </row>
    <row r="203" spans="2:11" ht="15" customHeight="1">
      <c r="B203" s="315"/>
      <c r="C203" s="293"/>
      <c r="D203" s="293"/>
      <c r="E203" s="293"/>
      <c r="F203" s="314" t="s">
        <v>43</v>
      </c>
      <c r="G203" s="293"/>
      <c r="H203" s="293" t="s">
        <v>800</v>
      </c>
      <c r="I203" s="293"/>
      <c r="J203" s="293"/>
      <c r="K203" s="336"/>
    </row>
    <row r="204" spans="2:11" ht="15" customHeight="1">
      <c r="B204" s="315"/>
      <c r="C204" s="293"/>
      <c r="D204" s="293"/>
      <c r="E204" s="293"/>
      <c r="F204" s="314" t="s">
        <v>44</v>
      </c>
      <c r="G204" s="293"/>
      <c r="H204" s="293" t="s">
        <v>801</v>
      </c>
      <c r="I204" s="293"/>
      <c r="J204" s="293"/>
      <c r="K204" s="336"/>
    </row>
    <row r="205" spans="2:11" ht="15" customHeight="1">
      <c r="B205" s="315"/>
      <c r="C205" s="293"/>
      <c r="D205" s="293"/>
      <c r="E205" s="293"/>
      <c r="F205" s="314"/>
      <c r="G205" s="293"/>
      <c r="H205" s="293"/>
      <c r="I205" s="293"/>
      <c r="J205" s="293"/>
      <c r="K205" s="336"/>
    </row>
    <row r="206" spans="2:11" ht="15" customHeight="1">
      <c r="B206" s="315"/>
      <c r="C206" s="293" t="s">
        <v>742</v>
      </c>
      <c r="D206" s="293"/>
      <c r="E206" s="293"/>
      <c r="F206" s="314" t="s">
        <v>77</v>
      </c>
      <c r="G206" s="293"/>
      <c r="H206" s="293" t="s">
        <v>802</v>
      </c>
      <c r="I206" s="293"/>
      <c r="J206" s="293"/>
      <c r="K206" s="336"/>
    </row>
    <row r="207" spans="2:11" ht="15" customHeight="1">
      <c r="B207" s="315"/>
      <c r="C207" s="321"/>
      <c r="D207" s="293"/>
      <c r="E207" s="293"/>
      <c r="F207" s="314" t="s">
        <v>639</v>
      </c>
      <c r="G207" s="293"/>
      <c r="H207" s="293" t="s">
        <v>640</v>
      </c>
      <c r="I207" s="293"/>
      <c r="J207" s="293"/>
      <c r="K207" s="336"/>
    </row>
    <row r="208" spans="2:11" ht="15" customHeight="1">
      <c r="B208" s="315"/>
      <c r="C208" s="293"/>
      <c r="D208" s="293"/>
      <c r="E208" s="293"/>
      <c r="F208" s="314" t="s">
        <v>637</v>
      </c>
      <c r="G208" s="293"/>
      <c r="H208" s="293" t="s">
        <v>803</v>
      </c>
      <c r="I208" s="293"/>
      <c r="J208" s="293"/>
      <c r="K208" s="336"/>
    </row>
    <row r="209" spans="2:11" ht="15" customHeight="1">
      <c r="B209" s="353"/>
      <c r="C209" s="321"/>
      <c r="D209" s="321"/>
      <c r="E209" s="321"/>
      <c r="F209" s="314" t="s">
        <v>641</v>
      </c>
      <c r="G209" s="299"/>
      <c r="H209" s="340" t="s">
        <v>642</v>
      </c>
      <c r="I209" s="340"/>
      <c r="J209" s="340"/>
      <c r="K209" s="354"/>
    </row>
    <row r="210" spans="2:11" ht="15" customHeight="1">
      <c r="B210" s="353"/>
      <c r="C210" s="321"/>
      <c r="D210" s="321"/>
      <c r="E210" s="321"/>
      <c r="F210" s="314" t="s">
        <v>643</v>
      </c>
      <c r="G210" s="299"/>
      <c r="H210" s="340" t="s">
        <v>611</v>
      </c>
      <c r="I210" s="340"/>
      <c r="J210" s="340"/>
      <c r="K210" s="354"/>
    </row>
    <row r="211" spans="2:11" ht="15" customHeight="1">
      <c r="B211" s="353"/>
      <c r="C211" s="321"/>
      <c r="D211" s="321"/>
      <c r="E211" s="321"/>
      <c r="F211" s="355"/>
      <c r="G211" s="299"/>
      <c r="H211" s="356"/>
      <c r="I211" s="356"/>
      <c r="J211" s="356"/>
      <c r="K211" s="354"/>
    </row>
    <row r="212" spans="2:11" ht="15" customHeight="1">
      <c r="B212" s="353"/>
      <c r="C212" s="293" t="s">
        <v>766</v>
      </c>
      <c r="D212" s="321"/>
      <c r="E212" s="321"/>
      <c r="F212" s="314">
        <v>1</v>
      </c>
      <c r="G212" s="299"/>
      <c r="H212" s="340" t="s">
        <v>804</v>
      </c>
      <c r="I212" s="340"/>
      <c r="J212" s="340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299"/>
      <c r="H213" s="340" t="s">
        <v>805</v>
      </c>
      <c r="I213" s="340"/>
      <c r="J213" s="340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299"/>
      <c r="H214" s="340" t="s">
        <v>806</v>
      </c>
      <c r="I214" s="340"/>
      <c r="J214" s="340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299"/>
      <c r="H215" s="340" t="s">
        <v>807</v>
      </c>
      <c r="I215" s="340"/>
      <c r="J215" s="340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2018-05-28T10:00:08Z</dcterms:created>
  <dcterms:modified xsi:type="dcterms:W3CDTF">2018-05-28T10:00:18Z</dcterms:modified>
  <cp:category/>
  <cp:version/>
  <cp:contentType/>
  <cp:contentStatus/>
</cp:coreProperties>
</file>