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 activeTab="3"/>
  </bookViews>
  <sheets>
    <sheet name="Rekapitulace stavby" sheetId="1" r:id="rId1"/>
    <sheet name="000 - Vedlejší a ostatní ..." sheetId="2" r:id="rId2"/>
    <sheet name="001 - Soupis prací" sheetId="3" r:id="rId3"/>
    <sheet name="Pokyny pro vyplnění" sheetId="4" r:id="rId4"/>
  </sheets>
  <definedNames>
    <definedName name="_xlnm._FilterDatabase" localSheetId="1" hidden="1">'000 - Vedlejší a ostatní ...'!$C$78:$K$85</definedName>
    <definedName name="_xlnm._FilterDatabase" localSheetId="2" hidden="1">'001 - Soupis prací'!$C$80:$K$134</definedName>
    <definedName name="_xlnm.Print_Titles" localSheetId="1">'000 - Vedlejší a ostatní ...'!$78:$78</definedName>
    <definedName name="_xlnm.Print_Titles" localSheetId="2">'001 - Soupis prací'!$80:$80</definedName>
    <definedName name="_xlnm.Print_Titles" localSheetId="0">'Rekapitulace stavby'!$49:$49</definedName>
    <definedName name="_xlnm.Print_Area" localSheetId="1">'000 - Vedlejší a ostatní ...'!$C$4:$J$36,'000 - Vedlejší a ostatní ...'!$C$42:$J$60,'000 - Vedlejší a ostatní ...'!$C$66:$K$85</definedName>
    <definedName name="_xlnm.Print_Area" localSheetId="2">'001 - Soupis prací'!$C$4:$J$36,'001 - Soupis prací'!$C$42:$J$62,'001 - Soupis prací'!$C$68:$K$134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5725"/>
</workbook>
</file>

<file path=xl/calcChain.xml><?xml version="1.0" encoding="utf-8"?>
<calcChain xmlns="http://schemas.openxmlformats.org/spreadsheetml/2006/main">
  <c r="AY53" i="1"/>
  <c r="AX53"/>
  <c r="BI134" i="3"/>
  <c r="BH134"/>
  <c r="BG134"/>
  <c r="BF134"/>
  <c r="T134"/>
  <c r="T133"/>
  <c r="R134"/>
  <c r="R133"/>
  <c r="P134"/>
  <c r="P133"/>
  <c r="BK134"/>
  <c r="BK133"/>
  <c r="J133" s="1"/>
  <c r="J61" s="1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 s="1"/>
  <c r="J60" s="1"/>
  <c r="J126"/>
  <c r="BE126" s="1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 s="1"/>
  <c r="J59" s="1"/>
  <c r="J113"/>
  <c r="BE113" s="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F34"/>
  <c r="BD53" i="1" s="1"/>
  <c r="BH84" i="3"/>
  <c r="F33" s="1"/>
  <c r="BC53" i="1" s="1"/>
  <c r="BG84" i="3"/>
  <c r="F32"/>
  <c r="BB53" i="1" s="1"/>
  <c r="BF84" i="3"/>
  <c r="F31" s="1"/>
  <c r="BA53" i="1" s="1"/>
  <c r="T84" i="3"/>
  <c r="T83"/>
  <c r="T82" s="1"/>
  <c r="T81" s="1"/>
  <c r="R84"/>
  <c r="R83"/>
  <c r="R82" s="1"/>
  <c r="R81" s="1"/>
  <c r="P84"/>
  <c r="P83"/>
  <c r="P82" s="1"/>
  <c r="P81" s="1"/>
  <c r="AU53" i="1" s="1"/>
  <c r="BK84" i="3"/>
  <c r="BK83" s="1"/>
  <c r="J84"/>
  <c r="BE84" s="1"/>
  <c r="J77"/>
  <c r="F77"/>
  <c r="F75"/>
  <c r="E73"/>
  <c r="J51"/>
  <c r="F51"/>
  <c r="F49"/>
  <c r="E47"/>
  <c r="J18"/>
  <c r="E18"/>
  <c r="F52" s="1"/>
  <c r="J17"/>
  <c r="J12"/>
  <c r="J49" s="1"/>
  <c r="E7"/>
  <c r="E45" s="1"/>
  <c r="E71"/>
  <c r="AY52" i="1"/>
  <c r="AX52"/>
  <c r="BI85" i="2"/>
  <c r="BH85"/>
  <c r="BG85"/>
  <c r="BF85"/>
  <c r="T85"/>
  <c r="T84" s="1"/>
  <c r="R85"/>
  <c r="R84" s="1"/>
  <c r="P85"/>
  <c r="P84" s="1"/>
  <c r="BK85"/>
  <c r="BK84" s="1"/>
  <c r="J84" s="1"/>
  <c r="J59" s="1"/>
  <c r="J85"/>
  <c r="BE85"/>
  <c r="BI83"/>
  <c r="BH83"/>
  <c r="BG83"/>
  <c r="BF83"/>
  <c r="T83"/>
  <c r="R83"/>
  <c r="P83"/>
  <c r="BK83"/>
  <c r="J83"/>
  <c r="BE83" s="1"/>
  <c r="BI82"/>
  <c r="F34" s="1"/>
  <c r="BD52" i="1" s="1"/>
  <c r="BD51" s="1"/>
  <c r="W30" s="1"/>
  <c r="BH82" i="2"/>
  <c r="F33"/>
  <c r="BC52" i="1" s="1"/>
  <c r="BC51" s="1"/>
  <c r="BG82" i="2"/>
  <c r="F32" s="1"/>
  <c r="BB52" i="1" s="1"/>
  <c r="BB51" s="1"/>
  <c r="BF82" i="2"/>
  <c r="J31"/>
  <c r="AW52" i="1" s="1"/>
  <c r="F31" i="2"/>
  <c r="BA52" i="1" s="1"/>
  <c r="BA51" s="1"/>
  <c r="T82" i="2"/>
  <c r="T81" s="1"/>
  <c r="R82"/>
  <c r="R81" s="1"/>
  <c r="R80" s="1"/>
  <c r="R79" s="1"/>
  <c r="P82"/>
  <c r="P81" s="1"/>
  <c r="P80" s="1"/>
  <c r="P79" s="1"/>
  <c r="AU52" i="1" s="1"/>
  <c r="AU51" s="1"/>
  <c r="BK82" i="2"/>
  <c r="BK81"/>
  <c r="BK80" s="1"/>
  <c r="J82"/>
  <c r="BE82"/>
  <c r="J30" s="1"/>
  <c r="AV52" i="1" s="1"/>
  <c r="AT52" s="1"/>
  <c r="J75" i="2"/>
  <c r="F75"/>
  <c r="F73"/>
  <c r="E71"/>
  <c r="J51"/>
  <c r="F51"/>
  <c r="F49"/>
  <c r="E47"/>
  <c r="J18"/>
  <c r="E18"/>
  <c r="F76"/>
  <c r="F52"/>
  <c r="J17"/>
  <c r="J12"/>
  <c r="J73"/>
  <c r="J49"/>
  <c r="E7"/>
  <c r="E69" s="1"/>
  <c r="AS51" i="1"/>
  <c r="L47"/>
  <c r="AM46"/>
  <c r="L46"/>
  <c r="AM44"/>
  <c r="L44"/>
  <c r="L42"/>
  <c r="L41"/>
  <c r="W27" l="1"/>
  <c r="AW51"/>
  <c r="AK27" s="1"/>
  <c r="AY51"/>
  <c r="W29"/>
  <c r="BK79" i="2"/>
  <c r="J79" s="1"/>
  <c r="J80"/>
  <c r="J57" s="1"/>
  <c r="W28" i="1"/>
  <c r="AX51"/>
  <c r="J83" i="3"/>
  <c r="J58" s="1"/>
  <c r="BK82"/>
  <c r="T80" i="2"/>
  <c r="T79" s="1"/>
  <c r="F30" i="3"/>
  <c r="AZ53" i="1" s="1"/>
  <c r="J30" i="3"/>
  <c r="AV53" i="1" s="1"/>
  <c r="E45" i="2"/>
  <c r="F30"/>
  <c r="AZ52" i="1" s="1"/>
  <c r="J81" i="2"/>
  <c r="J58" s="1"/>
  <c r="J31" i="3"/>
  <c r="AW53" i="1" s="1"/>
  <c r="J75" i="3"/>
  <c r="F78"/>
  <c r="J27" i="2" l="1"/>
  <c r="J56"/>
  <c r="AT53" i="1"/>
  <c r="BK81" i="3"/>
  <c r="J81" s="1"/>
  <c r="J82"/>
  <c r="J57" s="1"/>
  <c r="AZ51" i="1"/>
  <c r="J27" i="3" l="1"/>
  <c r="J56"/>
  <c r="AG52" i="1"/>
  <c r="J36" i="2"/>
  <c r="AV51" i="1"/>
  <c r="W26"/>
  <c r="AT51" l="1"/>
  <c r="AK26"/>
  <c r="J36" i="3"/>
  <c r="AG53" i="1"/>
  <c r="AN53" s="1"/>
  <c r="AN52"/>
  <c r="AG51" l="1"/>
  <c r="AN51" l="1"/>
  <c r="AK23"/>
  <c r="AK32" s="1"/>
</calcChain>
</file>

<file path=xl/sharedStrings.xml><?xml version="1.0" encoding="utf-8"?>
<sst xmlns="http://schemas.openxmlformats.org/spreadsheetml/2006/main" count="1502" uniqueCount="451">
  <si>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</si>
  <si>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</si>
  <si>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</si>
  <si>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</si>
  <si>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</si>
  <si>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</si>
  <si>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</si>
  <si>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{e5385dab-7999-4fc8-a953-54cec2cebea2}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</si>
  <si>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</si>
  <si>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</si>
  <si>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</si>
  <si>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</si>
  <si>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</si>
  <si>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</si>
  <si>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</si>
  <si>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</si>
  <si>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</si>
  <si>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001685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</si>
  <si>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</si>
  <si>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</si>
  <si>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Vyústní objekt a dešťová kanalizace na ppč. 1945/1 a ppč. 1955/2 k-ú- Trutnov</t>
  </si>
  <si>
    <t>KSO:</t>
  </si>
  <si>
    <t>CC-CZ:</t>
  </si>
  <si>
    <t>Místo:</t>
  </si>
  <si>
    <t>Trutnov</t>
  </si>
  <si>
    <t>Datum:</t>
  </si>
  <si>
    <t>27. 3. 2018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</si>
  <si>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</si>
  <si>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</si>
  <si>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</si>
  <si>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</si>
  <si>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</si>
  <si>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</si>
  <si>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</si>
  <si>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Jaroslav Marková</t>
  </si>
  <si>
    <t>True</t>
  </si>
  <si>
    <t>Poznámka: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</si>
  <si>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ÚRS._x000D_
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</si>
  <si>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</si>
  <si>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</si>
  <si>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</si>
  <si>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</si>
  <si>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</si>
  <si>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</si>
  <si>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</si>
  <si>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</si>
  <si>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</si>
  <si>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</si>
  <si>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</si>
  <si>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</si>
  <si>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</si>
  <si>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</si>
  <si>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</si>
  <si>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</si>
  <si>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</si>
  <si>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</si>
  <si>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</si>
  <si>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</si>
  <si>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</si>
  <si>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</si>
  <si>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</si>
  <si>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</si>
  <si>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</si>
  <si>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</si>
  <si>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</si>
  <si>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</si>
  <si>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</si>
  <si>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</si>
  <si>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</si>
  <si>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</si>
  <si>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</si>
  <si>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</si>
  <si>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</si>
  <si>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</si>
  <si>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</si>
  <si>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</si>
  <si>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</si>
  <si>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</si>
  <si>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</si>
  <si>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</si>
  <si>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</si>
  <si>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{539c11d0-906c-458f-b88b-4591a31cbfa3}</t>
  </si>
  <si>
    <t>2</t>
  </si>
  <si>
    <t>001</t>
  </si>
  <si>
    <t>Soupis prací</t>
  </si>
  <si>
    <t>STA</t>
  </si>
  <si>
    <t>{3280c75d-03af-4357-925b-bfc1eef6ab38}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</si>
  <si>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</si>
  <si>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</si>
  <si>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</si>
  <si>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</si>
  <si>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</si>
  <si>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</si>
  <si>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</si>
  <si>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</si>
  <si>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</si>
  <si>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</si>
  <si>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</si>
  <si>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</si>
  <si>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</si>
  <si>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</si>
  <si>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</si>
  <si>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</si>
  <si>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</si>
  <si>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</si>
  <si>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</si>
  <si>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</si>
  <si>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</si>
  <si>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</si>
  <si>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</si>
  <si>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</si>
  <si>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</si>
  <si>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</si>
  <si>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</si>
  <si>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</si>
  <si>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</si>
  <si>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</si>
  <si>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</si>
  <si>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</si>
  <si>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</si>
  <si>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</si>
  <si>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</si>
  <si>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</si>
  <si>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</si>
  <si>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</si>
  <si>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 (vytýčení, zaměření, geometrický plán oddělovací)</t>
  </si>
  <si>
    <t>kpl</t>
  </si>
  <si>
    <t>CS ÚRS 2018 01</t>
  </si>
  <si>
    <t>1024</t>
  </si>
  <si>
    <t>-298697533</t>
  </si>
  <si>
    <t>3</t>
  </si>
  <si>
    <t>013002000</t>
  </si>
  <si>
    <t>Projektové práce (dokumentace skutečného provedení)</t>
  </si>
  <si>
    <t>-387232464</t>
  </si>
  <si>
    <t>VRN6</t>
  </si>
  <si>
    <t>Územní vlivy</t>
  </si>
  <si>
    <t>060001000</t>
  </si>
  <si>
    <t>Územní vlivy (ztížený přístup)</t>
  </si>
  <si>
    <t>815887260</t>
  </si>
  <si>
    <t>rýha</t>
  </si>
  <si>
    <t>24,75</t>
  </si>
  <si>
    <t>lože</t>
  </si>
  <si>
    <t>10,49</t>
  </si>
  <si>
    <t>beton</t>
  </si>
  <si>
    <t>1,8</t>
  </si>
  <si>
    <t>zásyp</t>
  </si>
  <si>
    <t>12,46</t>
  </si>
  <si>
    <t>tráva</t>
  </si>
  <si>
    <t>30</t>
  </si>
  <si>
    <t>001 - Soupis prací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</si>
  <si>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</si>
  <si>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</si>
  <si>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</si>
  <si>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</si>
  <si>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</si>
  <si>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HSV</t>
  </si>
  <si>
    <t>Práce a dodávky HSV</t>
  </si>
  <si>
    <t>Zemní práce</t>
  </si>
  <si>
    <t>111103212</t>
  </si>
  <si>
    <t>Kosení ve vegetačním období divokého porostu středně hustého</t>
  </si>
  <si>
    <t>ha</t>
  </si>
  <si>
    <t>4</t>
  </si>
  <si>
    <t>-1765326186</t>
  </si>
  <si>
    <t>121101101</t>
  </si>
  <si>
    <t>Sejmutí ornice s přemístěním na vzdálenost do 50 m</t>
  </si>
  <si>
    <t>m3</t>
  </si>
  <si>
    <t>1561981772</t>
  </si>
  <si>
    <t>VV</t>
  </si>
  <si>
    <t>15*1,5*0,15</t>
  </si>
  <si>
    <t>129103101</t>
  </si>
  <si>
    <t>Čištění otevřených koryt vodotečí š dna do 5 m hl do 2,5 m v hornině tř. 1 a 2</t>
  </si>
  <si>
    <t>1395898316</t>
  </si>
  <si>
    <t>15*(0,7*2+0,6)*0,3</t>
  </si>
  <si>
    <t>132212201</t>
  </si>
  <si>
    <t>Hloubení rýh š přes 600 do 2000 mm ručním nebo pneum nářadím v soudržných horninách tř. 3</t>
  </si>
  <si>
    <t>864299083</t>
  </si>
  <si>
    <t>"pro nové potrubí"</t>
  </si>
  <si>
    <t>15*1,1*1,5</t>
  </si>
  <si>
    <t>Součet</t>
  </si>
  <si>
    <t>171201101</t>
  </si>
  <si>
    <t>Uložení sypaniny do násypů nezhutněných</t>
  </si>
  <si>
    <t>-1477764988</t>
  </si>
  <si>
    <t>"úprava okolního terénu - použití přebytečné zeminy"</t>
  </si>
  <si>
    <t>rýha-zásyp</t>
  </si>
  <si>
    <t>6</t>
  </si>
  <si>
    <t>174101101</t>
  </si>
  <si>
    <t>Zásyp jam, šachet rýh nebo kolem objektů sypaninou se zhutněním</t>
  </si>
  <si>
    <t>1837636969</t>
  </si>
  <si>
    <t>rýha-lože-beton</t>
  </si>
  <si>
    <t>7</t>
  </si>
  <si>
    <t>181111111</t>
  </si>
  <si>
    <t>Plošná úprava terénu do 500 m2 zemina tř 1 až 4 nerovnosti do 100 mm v rovinně a svahu do 1:5</t>
  </si>
  <si>
    <t>m2</t>
  </si>
  <si>
    <t>2055599429</t>
  </si>
  <si>
    <t>8</t>
  </si>
  <si>
    <t>181301102</t>
  </si>
  <si>
    <t>Rozprostření ornice tl vrstvy do 150 mm pl do 500 m2 v rovině nebo ve svahu do 1:5</t>
  </si>
  <si>
    <t>1023733723</t>
  </si>
  <si>
    <t>15*1,5</t>
  </si>
  <si>
    <t>9</t>
  </si>
  <si>
    <t>181411121</t>
  </si>
  <si>
    <t>Založení lučního trávníku výsevem plochy do 1000 m2 v rovině a ve svahu do 1:5</t>
  </si>
  <si>
    <t>-1311610345</t>
  </si>
  <si>
    <t>10</t>
  </si>
  <si>
    <t>M</t>
  </si>
  <si>
    <t>00572472</t>
  </si>
  <si>
    <t>osivo směs travní krajinná-rovinná</t>
  </si>
  <si>
    <t>kg</t>
  </si>
  <si>
    <t>1170001664</t>
  </si>
  <si>
    <t>tráva*0,015</t>
  </si>
  <si>
    <t>11</t>
  </si>
  <si>
    <t>181951101</t>
  </si>
  <si>
    <t>Úprava pláně v hornině tř. 1 až 4 bez zhutnění</t>
  </si>
  <si>
    <t>-252281563</t>
  </si>
  <si>
    <t>"okolní terén"</t>
  </si>
  <si>
    <t>Vodorovné konstrukce</t>
  </si>
  <si>
    <t>12</t>
  </si>
  <si>
    <t>451311521</t>
  </si>
  <si>
    <t>Podklad pro dlažbu z betonu prostého mrazuvzdorného tř. C 25/30 vrstva tl nad 100 do 150 mm</t>
  </si>
  <si>
    <t>743557886</t>
  </si>
  <si>
    <t>13</t>
  </si>
  <si>
    <t>451573111</t>
  </si>
  <si>
    <t>Lože pod potrubí otevřený výkop ze štěrkopísku</t>
  </si>
  <si>
    <t>352465691</t>
  </si>
  <si>
    <t>15*(1,1*0,7-pi*(0,15)^2)</t>
  </si>
  <si>
    <t>14</t>
  </si>
  <si>
    <t>452312141</t>
  </si>
  <si>
    <t>Sedlové lože z betonu prostého tř. C 16/20 otevřený výkop</t>
  </si>
  <si>
    <t>-14408000</t>
  </si>
  <si>
    <t>15*0,8*0,15</t>
  </si>
  <si>
    <t>463212111</t>
  </si>
  <si>
    <t>Rovnanina z lomového kamene upraveného s vyklínováním spár úlomky kamene</t>
  </si>
  <si>
    <t>-1248075249</t>
  </si>
  <si>
    <t>10*(0,7*2+0,6)*0,3</t>
  </si>
  <si>
    <t>10*1,5*0,3</t>
  </si>
  <si>
    <t>16</t>
  </si>
  <si>
    <t>465513227</t>
  </si>
  <si>
    <t>Dlažba z lomového kamene na cementovou maltu s vyspárováním tl 250 mm pro hydromeliorace</t>
  </si>
  <si>
    <t>-66491239</t>
  </si>
  <si>
    <t>Trubní vedení</t>
  </si>
  <si>
    <t>17</t>
  </si>
  <si>
    <t>812372121</t>
  </si>
  <si>
    <t>Montáž potrubí z trub TBP těsněných pryžovými kroužky otevřený výkop sklon do 20 % DN 300</t>
  </si>
  <si>
    <t>m</t>
  </si>
  <si>
    <t>-1385369657</t>
  </si>
  <si>
    <t>18</t>
  </si>
  <si>
    <t>59223020</t>
  </si>
  <si>
    <t>trouba betonová se zabudovaným těsnením D 30x250x6 cm</t>
  </si>
  <si>
    <t>1739029904</t>
  </si>
  <si>
    <t>15,000*1,05</t>
  </si>
  <si>
    <t>19</t>
  </si>
  <si>
    <t>817372121R</t>
  </si>
  <si>
    <t>Kompl. dod. + mtž. napojení na stávající kanalizaci kolenem</t>
  </si>
  <si>
    <t>kus</t>
  </si>
  <si>
    <t>771646069</t>
  </si>
  <si>
    <t>P</t>
  </si>
  <si>
    <t>Poznámka k položce:
cena zahrnuje kompletní provedení vč. dodávky potřebného materiálu</t>
  </si>
  <si>
    <t>20</t>
  </si>
  <si>
    <t>8999001</t>
  </si>
  <si>
    <t>Úprava (seříznutí) vyústění betonového potrubí do sklonu</t>
  </si>
  <si>
    <t>-927947022</t>
  </si>
  <si>
    <t>721290113R</t>
  </si>
  <si>
    <t>Zkouška těsnosti potrubí kanalizace vodou do DN 300</t>
  </si>
  <si>
    <t>-443678483</t>
  </si>
  <si>
    <t>998</t>
  </si>
  <si>
    <t>Přesun hmot</t>
  </si>
  <si>
    <t>22</t>
  </si>
  <si>
    <t>998274101</t>
  </si>
  <si>
    <t>Přesun hmot pro trubní vedení z trub betonových otevřený výkop</t>
  </si>
  <si>
    <t>t</t>
  </si>
  <si>
    <t>-807635389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</si>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</sst>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0000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0" t="s">
        <v>8</v>
      </c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7" t="s">
        <v>17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8"/>
      <c r="AQ5" s="30"/>
      <c r="BE5" s="305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9" t="s">
        <v>20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8"/>
      <c r="AQ6" s="30"/>
      <c r="BE6" s="306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06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06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6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06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06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6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06"/>
      <c r="BS13" s="23" t="s">
        <v>9</v>
      </c>
    </row>
    <row r="14" spans="1:74">
      <c r="B14" s="27"/>
      <c r="C14" s="28"/>
      <c r="D14" s="28"/>
      <c r="E14" s="310" t="s">
        <v>32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06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6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06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06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6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6"/>
      <c r="BS19" s="23" t="s">
        <v>9</v>
      </c>
    </row>
    <row r="20" spans="2:71" ht="71.25" customHeight="1">
      <c r="B20" s="27"/>
      <c r="C20" s="28"/>
      <c r="D20" s="28"/>
      <c r="E20" s="312" t="s">
        <v>37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306"/>
      <c r="BS20" s="23" t="s">
        <v>35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6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30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39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41</v>
      </c>
      <c r="AL25" s="315"/>
      <c r="AM25" s="315"/>
      <c r="AN25" s="315"/>
      <c r="AO25" s="315"/>
      <c r="AP25" s="41"/>
      <c r="AQ25" s="44"/>
      <c r="BE25" s="306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16">
        <v>0.21</v>
      </c>
      <c r="M26" s="317"/>
      <c r="N26" s="317"/>
      <c r="O26" s="317"/>
      <c r="P26" s="47"/>
      <c r="Q26" s="47"/>
      <c r="R26" s="47"/>
      <c r="S26" s="47"/>
      <c r="T26" s="47"/>
      <c r="U26" s="47"/>
      <c r="V26" s="47"/>
      <c r="W26" s="318">
        <f>ROUND(AZ51,2)</f>
        <v>0</v>
      </c>
      <c r="X26" s="317"/>
      <c r="Y26" s="317"/>
      <c r="Z26" s="317"/>
      <c r="AA26" s="317"/>
      <c r="AB26" s="317"/>
      <c r="AC26" s="317"/>
      <c r="AD26" s="317"/>
      <c r="AE26" s="317"/>
      <c r="AF26" s="47"/>
      <c r="AG26" s="47"/>
      <c r="AH26" s="47"/>
      <c r="AI26" s="47"/>
      <c r="AJ26" s="47"/>
      <c r="AK26" s="318">
        <f>ROUND(AV51,2)</f>
        <v>0</v>
      </c>
      <c r="AL26" s="317"/>
      <c r="AM26" s="317"/>
      <c r="AN26" s="317"/>
      <c r="AO26" s="317"/>
      <c r="AP26" s="47"/>
      <c r="AQ26" s="49"/>
      <c r="BE26" s="306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16">
        <v>0.15</v>
      </c>
      <c r="M27" s="317"/>
      <c r="N27" s="317"/>
      <c r="O27" s="317"/>
      <c r="P27" s="47"/>
      <c r="Q27" s="47"/>
      <c r="R27" s="47"/>
      <c r="S27" s="47"/>
      <c r="T27" s="47"/>
      <c r="U27" s="47"/>
      <c r="V27" s="47"/>
      <c r="W27" s="318">
        <f>ROUND(BA51,2)</f>
        <v>0</v>
      </c>
      <c r="X27" s="317"/>
      <c r="Y27" s="317"/>
      <c r="Z27" s="317"/>
      <c r="AA27" s="317"/>
      <c r="AB27" s="317"/>
      <c r="AC27" s="317"/>
      <c r="AD27" s="317"/>
      <c r="AE27" s="317"/>
      <c r="AF27" s="47"/>
      <c r="AG27" s="47"/>
      <c r="AH27" s="47"/>
      <c r="AI27" s="47"/>
      <c r="AJ27" s="47"/>
      <c r="AK27" s="318">
        <f>ROUND(AW51,2)</f>
        <v>0</v>
      </c>
      <c r="AL27" s="317"/>
      <c r="AM27" s="317"/>
      <c r="AN27" s="317"/>
      <c r="AO27" s="317"/>
      <c r="AP27" s="47"/>
      <c r="AQ27" s="49"/>
      <c r="BE27" s="306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16">
        <v>0.21</v>
      </c>
      <c r="M28" s="317"/>
      <c r="N28" s="317"/>
      <c r="O28" s="317"/>
      <c r="P28" s="47"/>
      <c r="Q28" s="47"/>
      <c r="R28" s="47"/>
      <c r="S28" s="47"/>
      <c r="T28" s="47"/>
      <c r="U28" s="47"/>
      <c r="V28" s="47"/>
      <c r="W28" s="318">
        <f>ROUND(BB51,2)</f>
        <v>0</v>
      </c>
      <c r="X28" s="317"/>
      <c r="Y28" s="317"/>
      <c r="Z28" s="317"/>
      <c r="AA28" s="317"/>
      <c r="AB28" s="317"/>
      <c r="AC28" s="317"/>
      <c r="AD28" s="317"/>
      <c r="AE28" s="317"/>
      <c r="AF28" s="47"/>
      <c r="AG28" s="47"/>
      <c r="AH28" s="47"/>
      <c r="AI28" s="47"/>
      <c r="AJ28" s="47"/>
      <c r="AK28" s="318">
        <v>0</v>
      </c>
      <c r="AL28" s="317"/>
      <c r="AM28" s="317"/>
      <c r="AN28" s="317"/>
      <c r="AO28" s="317"/>
      <c r="AP28" s="47"/>
      <c r="AQ28" s="49"/>
      <c r="BE28" s="306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16">
        <v>0.15</v>
      </c>
      <c r="M29" s="317"/>
      <c r="N29" s="317"/>
      <c r="O29" s="317"/>
      <c r="P29" s="47"/>
      <c r="Q29" s="47"/>
      <c r="R29" s="47"/>
      <c r="S29" s="47"/>
      <c r="T29" s="47"/>
      <c r="U29" s="47"/>
      <c r="V29" s="47"/>
      <c r="W29" s="318">
        <f>ROUND(BC51,2)</f>
        <v>0</v>
      </c>
      <c r="X29" s="317"/>
      <c r="Y29" s="317"/>
      <c r="Z29" s="317"/>
      <c r="AA29" s="317"/>
      <c r="AB29" s="317"/>
      <c r="AC29" s="317"/>
      <c r="AD29" s="317"/>
      <c r="AE29" s="317"/>
      <c r="AF29" s="47"/>
      <c r="AG29" s="47"/>
      <c r="AH29" s="47"/>
      <c r="AI29" s="47"/>
      <c r="AJ29" s="47"/>
      <c r="AK29" s="318">
        <v>0</v>
      </c>
      <c r="AL29" s="317"/>
      <c r="AM29" s="317"/>
      <c r="AN29" s="317"/>
      <c r="AO29" s="317"/>
      <c r="AP29" s="47"/>
      <c r="AQ29" s="49"/>
      <c r="BE29" s="306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16">
        <v>0</v>
      </c>
      <c r="M30" s="317"/>
      <c r="N30" s="317"/>
      <c r="O30" s="317"/>
      <c r="P30" s="47"/>
      <c r="Q30" s="47"/>
      <c r="R30" s="47"/>
      <c r="S30" s="47"/>
      <c r="T30" s="47"/>
      <c r="U30" s="47"/>
      <c r="V30" s="47"/>
      <c r="W30" s="318">
        <f>ROUND(BD51,2)</f>
        <v>0</v>
      </c>
      <c r="X30" s="317"/>
      <c r="Y30" s="317"/>
      <c r="Z30" s="317"/>
      <c r="AA30" s="317"/>
      <c r="AB30" s="317"/>
      <c r="AC30" s="317"/>
      <c r="AD30" s="317"/>
      <c r="AE30" s="317"/>
      <c r="AF30" s="47"/>
      <c r="AG30" s="47"/>
      <c r="AH30" s="47"/>
      <c r="AI30" s="47"/>
      <c r="AJ30" s="47"/>
      <c r="AK30" s="318">
        <v>0</v>
      </c>
      <c r="AL30" s="317"/>
      <c r="AM30" s="317"/>
      <c r="AN30" s="317"/>
      <c r="AO30" s="317"/>
      <c r="AP30" s="47"/>
      <c r="AQ30" s="49"/>
      <c r="BE30" s="30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6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19" t="s">
        <v>50</v>
      </c>
      <c r="Y32" s="320"/>
      <c r="Z32" s="320"/>
      <c r="AA32" s="320"/>
      <c r="AB32" s="320"/>
      <c r="AC32" s="52"/>
      <c r="AD32" s="52"/>
      <c r="AE32" s="52"/>
      <c r="AF32" s="52"/>
      <c r="AG32" s="52"/>
      <c r="AH32" s="52"/>
      <c r="AI32" s="52"/>
      <c r="AJ32" s="52"/>
      <c r="AK32" s="321">
        <f>SUM(AK23:AK30)</f>
        <v>0</v>
      </c>
      <c r="AL32" s="320"/>
      <c r="AM32" s="320"/>
      <c r="AN32" s="320"/>
      <c r="AO32" s="322"/>
      <c r="AP32" s="50"/>
      <c r="AQ32" s="54"/>
      <c r="BE32" s="30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001685</v>
      </c>
      <c r="AR41" s="61"/>
    </row>
    <row r="42" spans="2:56" s="4" customFormat="1" ht="36.950000000000003" customHeight="1">
      <c r="B42" s="63"/>
      <c r="C42" s="64" t="s">
        <v>19</v>
      </c>
      <c r="L42" s="323" t="str">
        <f>K6</f>
        <v>Vyústní objekt a dešťová kanalizace na ppč. 1945/1 a ppč. 1955/2 k-ú- Trutnov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>Trutnov</v>
      </c>
      <c r="AI44" s="62" t="s">
        <v>25</v>
      </c>
      <c r="AM44" s="325" t="str">
        <f>IF(AN8= "","",AN8)</f>
        <v>27. 3. 2018</v>
      </c>
      <c r="AN44" s="325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>Město Trutnov</v>
      </c>
      <c r="AI46" s="62" t="s">
        <v>33</v>
      </c>
      <c r="AM46" s="326" t="str">
        <f>IF(E17="","",E17)</f>
        <v>Ing. Jaroslav Marková</v>
      </c>
      <c r="AN46" s="326"/>
      <c r="AO46" s="326"/>
      <c r="AP46" s="326"/>
      <c r="AR46" s="40"/>
      <c r="AS46" s="327" t="s">
        <v>52</v>
      </c>
      <c r="AT46" s="32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31</v>
      </c>
      <c r="L47" s="3" t="str">
        <f>IF(E14= "Vyplň údaj","",E14)</f>
        <v/>
      </c>
      <c r="AR47" s="40"/>
      <c r="AS47" s="329"/>
      <c r="AT47" s="33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9"/>
      <c r="AT48" s="33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1" t="s">
        <v>53</v>
      </c>
      <c r="D49" s="332"/>
      <c r="E49" s="332"/>
      <c r="F49" s="332"/>
      <c r="G49" s="332"/>
      <c r="H49" s="70"/>
      <c r="I49" s="333" t="s">
        <v>54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55</v>
      </c>
      <c r="AH49" s="332"/>
      <c r="AI49" s="332"/>
      <c r="AJ49" s="332"/>
      <c r="AK49" s="332"/>
      <c r="AL49" s="332"/>
      <c r="AM49" s="332"/>
      <c r="AN49" s="333" t="s">
        <v>56</v>
      </c>
      <c r="AO49" s="332"/>
      <c r="AP49" s="332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38">
        <f>ROUND(SUM(AG52:AG53),2)</f>
        <v>0</v>
      </c>
      <c r="AH51" s="338"/>
      <c r="AI51" s="338"/>
      <c r="AJ51" s="338"/>
      <c r="AK51" s="338"/>
      <c r="AL51" s="338"/>
      <c r="AM51" s="338"/>
      <c r="AN51" s="339">
        <f>SUM(AG51,AT51)</f>
        <v>0</v>
      </c>
      <c r="AO51" s="339"/>
      <c r="AP51" s="339"/>
      <c r="AQ51" s="78" t="s">
        <v>5</v>
      </c>
      <c r="AR51" s="63"/>
      <c r="AS51" s="79">
        <f>ROUND(SUM(AS52:AS53),2)</f>
        <v>0</v>
      </c>
      <c r="AT51" s="80">
        <f>ROUND(SUM(AV51:AW51),2)</f>
        <v>0</v>
      </c>
      <c r="AU51" s="81">
        <f>ROUND(SUM(AU52:AU53),5)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ROUND(SUM(AZ52:AZ53),2)</f>
        <v>0</v>
      </c>
      <c r="BA51" s="80">
        <f>ROUND(SUM(BA52:BA53),2)</f>
        <v>0</v>
      </c>
      <c r="BB51" s="80">
        <f>ROUND(SUM(BB52:BB53),2)</f>
        <v>0</v>
      </c>
      <c r="BC51" s="80">
        <f>ROUND(SUM(BC52:BC53),2)</f>
        <v>0</v>
      </c>
      <c r="BD51" s="82">
        <f>ROUND(SUM(BD52:BD53),2)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37" t="s">
        <v>77</v>
      </c>
      <c r="E52" s="337"/>
      <c r="F52" s="337"/>
      <c r="G52" s="337"/>
      <c r="H52" s="337"/>
      <c r="I52" s="87"/>
      <c r="J52" s="337" t="s">
        <v>78</v>
      </c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5">
        <f>'000 - Vedlejší a ostatní ...'!J27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88" t="s">
        <v>79</v>
      </c>
      <c r="AR52" s="85"/>
      <c r="AS52" s="89">
        <v>0</v>
      </c>
      <c r="AT52" s="90">
        <f>ROUND(SUM(AV52:AW52),2)</f>
        <v>0</v>
      </c>
      <c r="AU52" s="91">
        <f>'000 - Vedlejší a ostatní ...'!P79</f>
        <v>0</v>
      </c>
      <c r="AV52" s="90">
        <f>'000 - Vedlejší a ostatní ...'!J30</f>
        <v>0</v>
      </c>
      <c r="AW52" s="90">
        <f>'000 - Vedlejší a ostatní ...'!J31</f>
        <v>0</v>
      </c>
      <c r="AX52" s="90">
        <f>'000 - Vedlejší a ostatní ...'!J32</f>
        <v>0</v>
      </c>
      <c r="AY52" s="90">
        <f>'000 - Vedlejší a ostatní ...'!J33</f>
        <v>0</v>
      </c>
      <c r="AZ52" s="90">
        <f>'000 - Vedlejší a ostatní ...'!F30</f>
        <v>0</v>
      </c>
      <c r="BA52" s="90">
        <f>'000 - Vedlejší a ostatní ...'!F31</f>
        <v>0</v>
      </c>
      <c r="BB52" s="90">
        <f>'000 - Vedlejší a ostatní ...'!F32</f>
        <v>0</v>
      </c>
      <c r="BC52" s="90">
        <f>'000 - Vedlejší a ostatní ...'!F33</f>
        <v>0</v>
      </c>
      <c r="BD52" s="92">
        <f>'000 - Vedlejší a ostatní ...'!F34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5" customFormat="1" ht="16.5" customHeight="1">
      <c r="A53" s="84" t="s">
        <v>76</v>
      </c>
      <c r="B53" s="85"/>
      <c r="C53" s="86"/>
      <c r="D53" s="337" t="s">
        <v>83</v>
      </c>
      <c r="E53" s="337"/>
      <c r="F53" s="337"/>
      <c r="G53" s="337"/>
      <c r="H53" s="337"/>
      <c r="I53" s="87"/>
      <c r="J53" s="337" t="s">
        <v>84</v>
      </c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5">
        <f>'001 - Soupis prací'!J27</f>
        <v>0</v>
      </c>
      <c r="AH53" s="336"/>
      <c r="AI53" s="336"/>
      <c r="AJ53" s="336"/>
      <c r="AK53" s="336"/>
      <c r="AL53" s="336"/>
      <c r="AM53" s="336"/>
      <c r="AN53" s="335">
        <f>SUM(AG53,AT53)</f>
        <v>0</v>
      </c>
      <c r="AO53" s="336"/>
      <c r="AP53" s="336"/>
      <c r="AQ53" s="88" t="s">
        <v>85</v>
      </c>
      <c r="AR53" s="85"/>
      <c r="AS53" s="94">
        <v>0</v>
      </c>
      <c r="AT53" s="95">
        <f>ROUND(SUM(AV53:AW53),2)</f>
        <v>0</v>
      </c>
      <c r="AU53" s="96">
        <f>'001 - Soupis prací'!P81</f>
        <v>0</v>
      </c>
      <c r="AV53" s="95">
        <f>'001 - Soupis prací'!J30</f>
        <v>0</v>
      </c>
      <c r="AW53" s="95">
        <f>'001 - Soupis prací'!J31</f>
        <v>0</v>
      </c>
      <c r="AX53" s="95">
        <f>'001 - Soupis prací'!J32</f>
        <v>0</v>
      </c>
      <c r="AY53" s="95">
        <f>'001 - Soupis prací'!J33</f>
        <v>0</v>
      </c>
      <c r="AZ53" s="95">
        <f>'001 - Soupis prací'!F30</f>
        <v>0</v>
      </c>
      <c r="BA53" s="95">
        <f>'001 - Soupis prací'!F31</f>
        <v>0</v>
      </c>
      <c r="BB53" s="95">
        <f>'001 - Soupis prací'!F32</f>
        <v>0</v>
      </c>
      <c r="BC53" s="95">
        <f>'001 - Soupis prací'!F33</f>
        <v>0</v>
      </c>
      <c r="BD53" s="97">
        <f>'001 - Soupis prací'!F34</f>
        <v>0</v>
      </c>
      <c r="BT53" s="93" t="s">
        <v>80</v>
      </c>
      <c r="BV53" s="93" t="s">
        <v>74</v>
      </c>
      <c r="BW53" s="93" t="s">
        <v>86</v>
      </c>
      <c r="BX53" s="93" t="s">
        <v>7</v>
      </c>
      <c r="CL53" s="93" t="s">
        <v>5</v>
      </c>
      <c r="CM53" s="93" t="s">
        <v>82</v>
      </c>
    </row>
    <row r="54" spans="1:91" s="1" customFormat="1" ht="30" customHeight="1">
      <c r="B54" s="40"/>
      <c r="AR54" s="4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40"/>
    </row>
  </sheetData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0 - Vedlejší a ostatní ...'!C2" display="/"/>
    <hyperlink ref="A53" location="'001 - Soupis prac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50" t="s">
        <v>88</v>
      </c>
      <c r="H1" s="350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 t="s">
        <v>8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2" t="str">
        <f>'Rekapitulace stavby'!K6</f>
        <v>Vyústní objekt a dešťová kanalizace na ppč. 1945/1 a ppč. 1955/2 k-ú- Trutnov</v>
      </c>
      <c r="F7" s="343"/>
      <c r="G7" s="343"/>
      <c r="H7" s="343"/>
      <c r="I7" s="104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4" t="s">
        <v>94</v>
      </c>
      <c r="F9" s="345"/>
      <c r="G9" s="345"/>
      <c r="H9" s="345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27. 3. 2018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6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6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2" t="s">
        <v>5</v>
      </c>
      <c r="F24" s="312"/>
      <c r="G24" s="312"/>
      <c r="H24" s="312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ROUND(SUM(BE79:BE85), 2)</f>
        <v>0</v>
      </c>
      <c r="G30" s="41"/>
      <c r="H30" s="41"/>
      <c r="I30" s="118">
        <v>0.21</v>
      </c>
      <c r="J30" s="117">
        <f>ROUND(ROUND((SUM(BE79:BE85)),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ROUND(SUM(BF79:BF85), 2)</f>
        <v>0</v>
      </c>
      <c r="G31" s="41"/>
      <c r="H31" s="41"/>
      <c r="I31" s="118">
        <v>0.15</v>
      </c>
      <c r="J31" s="117">
        <f>ROUND(ROUND((SUM(BF79:BF85)),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ROUND(SUM(BG79:BG85),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ROUND(SUM(BH79:BH85),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ROUND(SUM(BI79:BI85),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2" t="str">
        <f>E7</f>
        <v>Vyústní objekt a dešťová kanalizace na ppč. 1945/1 a ppč. 1955/2 k-ú- Trutnov</v>
      </c>
      <c r="F45" s="343"/>
      <c r="G45" s="343"/>
      <c r="H45" s="34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4" t="str">
        <f>E9</f>
        <v>000 - Vedlejší a ostatní náklady</v>
      </c>
      <c r="F47" s="345"/>
      <c r="G47" s="345"/>
      <c r="H47" s="34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Trutnov</v>
      </c>
      <c r="G49" s="41"/>
      <c r="H49" s="41"/>
      <c r="I49" s="106" t="s">
        <v>25</v>
      </c>
      <c r="J49" s="107" t="str">
        <f>IF(J12="","",J12)</f>
        <v>27. 3. 2018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Trutnov</v>
      </c>
      <c r="G51" s="41"/>
      <c r="H51" s="41"/>
      <c r="I51" s="106" t="s">
        <v>33</v>
      </c>
      <c r="J51" s="312" t="str">
        <f>E21</f>
        <v>Ing. Jaroslav Marková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99</v>
      </c>
    </row>
    <row r="57" spans="2:47" s="7" customFormat="1" ht="24.95" customHeight="1">
      <c r="B57" s="134"/>
      <c r="C57" s="135"/>
      <c r="D57" s="136" t="s">
        <v>100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8" customFormat="1" ht="19.899999999999999" customHeight="1">
      <c r="B58" s="141"/>
      <c r="C58" s="142"/>
      <c r="D58" s="143" t="s">
        <v>101</v>
      </c>
      <c r="E58" s="144"/>
      <c r="F58" s="144"/>
      <c r="G58" s="144"/>
      <c r="H58" s="144"/>
      <c r="I58" s="145"/>
      <c r="J58" s="146">
        <f>J81</f>
        <v>0</v>
      </c>
      <c r="K58" s="147"/>
    </row>
    <row r="59" spans="2:47" s="8" customFormat="1" ht="19.899999999999999" customHeight="1">
      <c r="B59" s="141"/>
      <c r="C59" s="142"/>
      <c r="D59" s="143" t="s">
        <v>102</v>
      </c>
      <c r="E59" s="144"/>
      <c r="F59" s="144"/>
      <c r="G59" s="144"/>
      <c r="H59" s="144"/>
      <c r="I59" s="145"/>
      <c r="J59" s="146">
        <f>J84</f>
        <v>0</v>
      </c>
      <c r="K59" s="147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>
      <c r="B66" s="40"/>
      <c r="C66" s="60" t="s">
        <v>103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16.5" customHeight="1">
      <c r="B69" s="40"/>
      <c r="E69" s="347" t="str">
        <f>E7</f>
        <v>Vyústní objekt a dešťová kanalizace na ppč. 1945/1 a ppč. 1955/2 k-ú- Trutnov</v>
      </c>
      <c r="F69" s="348"/>
      <c r="G69" s="348"/>
      <c r="H69" s="348"/>
      <c r="L69" s="40"/>
    </row>
    <row r="70" spans="2:63" s="1" customFormat="1" ht="14.45" customHeight="1">
      <c r="B70" s="40"/>
      <c r="C70" s="62" t="s">
        <v>93</v>
      </c>
      <c r="L70" s="40"/>
    </row>
    <row r="71" spans="2:63" s="1" customFormat="1" ht="17.25" customHeight="1">
      <c r="B71" s="40"/>
      <c r="E71" s="323" t="str">
        <f>E9</f>
        <v>000 - Vedlejší a ostatní náklady</v>
      </c>
      <c r="F71" s="349"/>
      <c r="G71" s="349"/>
      <c r="H71" s="349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23</v>
      </c>
      <c r="F73" s="148" t="str">
        <f>F12</f>
        <v>Trutnov</v>
      </c>
      <c r="I73" s="149" t="s">
        <v>25</v>
      </c>
      <c r="J73" s="66" t="str">
        <f>IF(J12="","",J12)</f>
        <v>27. 3. 2018</v>
      </c>
      <c r="L73" s="40"/>
    </row>
    <row r="74" spans="2:63" s="1" customFormat="1" ht="6.95" customHeight="1">
      <c r="B74" s="40"/>
      <c r="L74" s="40"/>
    </row>
    <row r="75" spans="2:63" s="1" customFormat="1">
      <c r="B75" s="40"/>
      <c r="C75" s="62" t="s">
        <v>27</v>
      </c>
      <c r="F75" s="148" t="str">
        <f>E15</f>
        <v>Město Trutnov</v>
      </c>
      <c r="I75" s="149" t="s">
        <v>33</v>
      </c>
      <c r="J75" s="148" t="str">
        <f>E21</f>
        <v>Ing. Jaroslav Marková</v>
      </c>
      <c r="L75" s="40"/>
    </row>
    <row r="76" spans="2:63" s="1" customFormat="1" ht="14.45" customHeight="1">
      <c r="B76" s="40"/>
      <c r="C76" s="62" t="s">
        <v>31</v>
      </c>
      <c r="F76" s="148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0"/>
      <c r="C78" s="151" t="s">
        <v>104</v>
      </c>
      <c r="D78" s="152" t="s">
        <v>57</v>
      </c>
      <c r="E78" s="152" t="s">
        <v>53</v>
      </c>
      <c r="F78" s="152" t="s">
        <v>105</v>
      </c>
      <c r="G78" s="152" t="s">
        <v>106</v>
      </c>
      <c r="H78" s="152" t="s">
        <v>107</v>
      </c>
      <c r="I78" s="153" t="s">
        <v>108</v>
      </c>
      <c r="J78" s="152" t="s">
        <v>97</v>
      </c>
      <c r="K78" s="154" t="s">
        <v>109</v>
      </c>
      <c r="L78" s="150"/>
      <c r="M78" s="72" t="s">
        <v>110</v>
      </c>
      <c r="N78" s="73" t="s">
        <v>42</v>
      </c>
      <c r="O78" s="73" t="s">
        <v>111</v>
      </c>
      <c r="P78" s="73" t="s">
        <v>112</v>
      </c>
      <c r="Q78" s="73" t="s">
        <v>113</v>
      </c>
      <c r="R78" s="73" t="s">
        <v>114</v>
      </c>
      <c r="S78" s="73" t="s">
        <v>115</v>
      </c>
      <c r="T78" s="74" t="s">
        <v>116</v>
      </c>
    </row>
    <row r="79" spans="2:63" s="1" customFormat="1" ht="29.25" customHeight="1">
      <c r="B79" s="40"/>
      <c r="C79" s="76" t="s">
        <v>98</v>
      </c>
      <c r="J79" s="155">
        <f>BK79</f>
        <v>0</v>
      </c>
      <c r="L79" s="40"/>
      <c r="M79" s="75"/>
      <c r="N79" s="67"/>
      <c r="O79" s="67"/>
      <c r="P79" s="156">
        <f>P80</f>
        <v>0</v>
      </c>
      <c r="Q79" s="67"/>
      <c r="R79" s="156">
        <f>R80</f>
        <v>0</v>
      </c>
      <c r="S79" s="67"/>
      <c r="T79" s="157">
        <f>T80</f>
        <v>0</v>
      </c>
      <c r="AT79" s="23" t="s">
        <v>71</v>
      </c>
      <c r="AU79" s="23" t="s">
        <v>99</v>
      </c>
      <c r="BK79" s="158">
        <f>BK80</f>
        <v>0</v>
      </c>
    </row>
    <row r="80" spans="2:63" s="10" customFormat="1" ht="37.35" customHeight="1">
      <c r="B80" s="159"/>
      <c r="D80" s="160" t="s">
        <v>71</v>
      </c>
      <c r="E80" s="161" t="s">
        <v>117</v>
      </c>
      <c r="F80" s="161" t="s">
        <v>118</v>
      </c>
      <c r="I80" s="162"/>
      <c r="J80" s="163">
        <f>BK80</f>
        <v>0</v>
      </c>
      <c r="L80" s="159"/>
      <c r="M80" s="164"/>
      <c r="N80" s="165"/>
      <c r="O80" s="165"/>
      <c r="P80" s="166">
        <f>P81+P84</f>
        <v>0</v>
      </c>
      <c r="Q80" s="165"/>
      <c r="R80" s="166">
        <f>R81+R84</f>
        <v>0</v>
      </c>
      <c r="S80" s="165"/>
      <c r="T80" s="167">
        <f>T81+T84</f>
        <v>0</v>
      </c>
      <c r="AR80" s="160" t="s">
        <v>119</v>
      </c>
      <c r="AT80" s="168" t="s">
        <v>71</v>
      </c>
      <c r="AU80" s="168" t="s">
        <v>72</v>
      </c>
      <c r="AY80" s="160" t="s">
        <v>120</v>
      </c>
      <c r="BK80" s="169">
        <f>BK81+BK84</f>
        <v>0</v>
      </c>
    </row>
    <row r="81" spans="2:65" s="10" customFormat="1" ht="19.899999999999999" customHeight="1">
      <c r="B81" s="159"/>
      <c r="D81" s="160" t="s">
        <v>71</v>
      </c>
      <c r="E81" s="170" t="s">
        <v>121</v>
      </c>
      <c r="F81" s="170" t="s">
        <v>122</v>
      </c>
      <c r="I81" s="162"/>
      <c r="J81" s="171">
        <f>BK81</f>
        <v>0</v>
      </c>
      <c r="L81" s="159"/>
      <c r="M81" s="164"/>
      <c r="N81" s="165"/>
      <c r="O81" s="165"/>
      <c r="P81" s="166">
        <f>SUM(P82:P83)</f>
        <v>0</v>
      </c>
      <c r="Q81" s="165"/>
      <c r="R81" s="166">
        <f>SUM(R82:R83)</f>
        <v>0</v>
      </c>
      <c r="S81" s="165"/>
      <c r="T81" s="167">
        <f>SUM(T82:T83)</f>
        <v>0</v>
      </c>
      <c r="AR81" s="160" t="s">
        <v>119</v>
      </c>
      <c r="AT81" s="168" t="s">
        <v>71</v>
      </c>
      <c r="AU81" s="168" t="s">
        <v>80</v>
      </c>
      <c r="AY81" s="160" t="s">
        <v>120</v>
      </c>
      <c r="BK81" s="169">
        <f>SUM(BK82:BK83)</f>
        <v>0</v>
      </c>
    </row>
    <row r="82" spans="2:65" s="1" customFormat="1" ht="16.5" customHeight="1">
      <c r="B82" s="172"/>
      <c r="C82" s="173" t="s">
        <v>80</v>
      </c>
      <c r="D82" s="173" t="s">
        <v>123</v>
      </c>
      <c r="E82" s="174" t="s">
        <v>124</v>
      </c>
      <c r="F82" s="175" t="s">
        <v>125</v>
      </c>
      <c r="G82" s="176" t="s">
        <v>126</v>
      </c>
      <c r="H82" s="177">
        <v>1</v>
      </c>
      <c r="I82" s="178"/>
      <c r="J82" s="179">
        <f>ROUND(I82*H82,2)</f>
        <v>0</v>
      </c>
      <c r="K82" s="175" t="s">
        <v>127</v>
      </c>
      <c r="L82" s="40"/>
      <c r="M82" s="180" t="s">
        <v>5</v>
      </c>
      <c r="N82" s="181" t="s">
        <v>43</v>
      </c>
      <c r="O82" s="41"/>
      <c r="P82" s="182">
        <f>O82*H82</f>
        <v>0</v>
      </c>
      <c r="Q82" s="182">
        <v>0</v>
      </c>
      <c r="R82" s="182">
        <f>Q82*H82</f>
        <v>0</v>
      </c>
      <c r="S82" s="182">
        <v>0</v>
      </c>
      <c r="T82" s="183">
        <f>S82*H82</f>
        <v>0</v>
      </c>
      <c r="AR82" s="23" t="s">
        <v>128</v>
      </c>
      <c r="AT82" s="23" t="s">
        <v>123</v>
      </c>
      <c r="AU82" s="23" t="s">
        <v>82</v>
      </c>
      <c r="AY82" s="23" t="s">
        <v>120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23" t="s">
        <v>80</v>
      </c>
      <c r="BK82" s="184">
        <f>ROUND(I82*H82,2)</f>
        <v>0</v>
      </c>
      <c r="BL82" s="23" t="s">
        <v>128</v>
      </c>
      <c r="BM82" s="23" t="s">
        <v>129</v>
      </c>
    </row>
    <row r="83" spans="2:65" s="1" customFormat="1" ht="16.5" customHeight="1">
      <c r="B83" s="172"/>
      <c r="C83" s="173" t="s">
        <v>130</v>
      </c>
      <c r="D83" s="173" t="s">
        <v>123</v>
      </c>
      <c r="E83" s="174" t="s">
        <v>131</v>
      </c>
      <c r="F83" s="175" t="s">
        <v>132</v>
      </c>
      <c r="G83" s="176" t="s">
        <v>126</v>
      </c>
      <c r="H83" s="177">
        <v>1</v>
      </c>
      <c r="I83" s="178"/>
      <c r="J83" s="179">
        <f>ROUND(I83*H83,2)</f>
        <v>0</v>
      </c>
      <c r="K83" s="175" t="s">
        <v>127</v>
      </c>
      <c r="L83" s="40"/>
      <c r="M83" s="180" t="s">
        <v>5</v>
      </c>
      <c r="N83" s="181" t="s">
        <v>43</v>
      </c>
      <c r="O83" s="41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3" t="s">
        <v>128</v>
      </c>
      <c r="AT83" s="23" t="s">
        <v>123</v>
      </c>
      <c r="AU83" s="23" t="s">
        <v>82</v>
      </c>
      <c r="AY83" s="23" t="s">
        <v>120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3" t="s">
        <v>80</v>
      </c>
      <c r="BK83" s="184">
        <f>ROUND(I83*H83,2)</f>
        <v>0</v>
      </c>
      <c r="BL83" s="23" t="s">
        <v>128</v>
      </c>
      <c r="BM83" s="23" t="s">
        <v>133</v>
      </c>
    </row>
    <row r="84" spans="2:65" s="10" customFormat="1" ht="29.85" customHeight="1">
      <c r="B84" s="159"/>
      <c r="D84" s="160" t="s">
        <v>71</v>
      </c>
      <c r="E84" s="170" t="s">
        <v>134</v>
      </c>
      <c r="F84" s="170" t="s">
        <v>135</v>
      </c>
      <c r="I84" s="162"/>
      <c r="J84" s="171">
        <f>BK84</f>
        <v>0</v>
      </c>
      <c r="L84" s="159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0" t="s">
        <v>119</v>
      </c>
      <c r="AT84" s="168" t="s">
        <v>71</v>
      </c>
      <c r="AU84" s="168" t="s">
        <v>80</v>
      </c>
      <c r="AY84" s="160" t="s">
        <v>120</v>
      </c>
      <c r="BK84" s="169">
        <f>BK85</f>
        <v>0</v>
      </c>
    </row>
    <row r="85" spans="2:65" s="1" customFormat="1" ht="16.5" customHeight="1">
      <c r="B85" s="172"/>
      <c r="C85" s="173" t="s">
        <v>82</v>
      </c>
      <c r="D85" s="173" t="s">
        <v>123</v>
      </c>
      <c r="E85" s="174" t="s">
        <v>136</v>
      </c>
      <c r="F85" s="175" t="s">
        <v>137</v>
      </c>
      <c r="G85" s="176" t="s">
        <v>126</v>
      </c>
      <c r="H85" s="177">
        <v>1</v>
      </c>
      <c r="I85" s="178"/>
      <c r="J85" s="179">
        <f>ROUND(I85*H85,2)</f>
        <v>0</v>
      </c>
      <c r="K85" s="175" t="s">
        <v>127</v>
      </c>
      <c r="L85" s="40"/>
      <c r="M85" s="180" t="s">
        <v>5</v>
      </c>
      <c r="N85" s="185" t="s">
        <v>43</v>
      </c>
      <c r="O85" s="186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8">
        <f>S85*H85</f>
        <v>0</v>
      </c>
      <c r="AR85" s="23" t="s">
        <v>128</v>
      </c>
      <c r="AT85" s="23" t="s">
        <v>123</v>
      </c>
      <c r="AU85" s="23" t="s">
        <v>82</v>
      </c>
      <c r="AY85" s="23" t="s">
        <v>120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80</v>
      </c>
      <c r="BK85" s="184">
        <f>ROUND(I85*H85,2)</f>
        <v>0</v>
      </c>
      <c r="BL85" s="23" t="s">
        <v>128</v>
      </c>
      <c r="BM85" s="23" t="s">
        <v>138</v>
      </c>
    </row>
    <row r="86" spans="2:65" s="1" customFormat="1" ht="6.95" customHeight="1">
      <c r="B86" s="55"/>
      <c r="C86" s="56"/>
      <c r="D86" s="56"/>
      <c r="E86" s="56"/>
      <c r="F86" s="56"/>
      <c r="G86" s="56"/>
      <c r="H86" s="56"/>
      <c r="I86" s="126"/>
      <c r="J86" s="56"/>
      <c r="K86" s="56"/>
      <c r="L86" s="40"/>
    </row>
  </sheetData>
  <autoFilter ref="C78:K8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50" t="s">
        <v>88</v>
      </c>
      <c r="H1" s="350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 t="s">
        <v>8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86</v>
      </c>
      <c r="AZ2" s="189" t="s">
        <v>139</v>
      </c>
      <c r="BA2" s="189" t="s">
        <v>5</v>
      </c>
      <c r="BB2" s="189" t="s">
        <v>5</v>
      </c>
      <c r="BC2" s="189" t="s">
        <v>140</v>
      </c>
      <c r="BD2" s="189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82</v>
      </c>
      <c r="AZ3" s="189" t="s">
        <v>141</v>
      </c>
      <c r="BA3" s="189" t="s">
        <v>5</v>
      </c>
      <c r="BB3" s="189" t="s">
        <v>5</v>
      </c>
      <c r="BC3" s="189" t="s">
        <v>142</v>
      </c>
      <c r="BD3" s="189" t="s">
        <v>82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  <c r="AZ4" s="189" t="s">
        <v>143</v>
      </c>
      <c r="BA4" s="189" t="s">
        <v>5</v>
      </c>
      <c r="BB4" s="189" t="s">
        <v>5</v>
      </c>
      <c r="BC4" s="189" t="s">
        <v>144</v>
      </c>
      <c r="BD4" s="189" t="s">
        <v>82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  <c r="AZ5" s="189" t="s">
        <v>145</v>
      </c>
      <c r="BA5" s="189" t="s">
        <v>5</v>
      </c>
      <c r="BB5" s="189" t="s">
        <v>5</v>
      </c>
      <c r="BC5" s="189" t="s">
        <v>146</v>
      </c>
      <c r="BD5" s="189" t="s">
        <v>82</v>
      </c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  <c r="AZ6" s="189" t="s">
        <v>147</v>
      </c>
      <c r="BA6" s="189" t="s">
        <v>5</v>
      </c>
      <c r="BB6" s="189" t="s">
        <v>5</v>
      </c>
      <c r="BC6" s="189" t="s">
        <v>148</v>
      </c>
      <c r="BD6" s="189" t="s">
        <v>82</v>
      </c>
    </row>
    <row r="7" spans="1:70" ht="16.5" customHeight="1">
      <c r="B7" s="27"/>
      <c r="C7" s="28"/>
      <c r="D7" s="28"/>
      <c r="E7" s="342" t="str">
        <f>'Rekapitulace stavby'!K6</f>
        <v>Vyústní objekt a dešťová kanalizace na ppč. 1945/1 a ppč. 1955/2 k-ú- Trutnov</v>
      </c>
      <c r="F7" s="343"/>
      <c r="G7" s="343"/>
      <c r="H7" s="343"/>
      <c r="I7" s="104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4" t="s">
        <v>149</v>
      </c>
      <c r="F9" s="345"/>
      <c r="G9" s="345"/>
      <c r="H9" s="345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27. 3. 2018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6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6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2" t="s">
        <v>5</v>
      </c>
      <c r="F24" s="312"/>
      <c r="G24" s="312"/>
      <c r="H24" s="312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ROUND(SUM(BE81:BE134), 2)</f>
        <v>0</v>
      </c>
      <c r="G30" s="41"/>
      <c r="H30" s="41"/>
      <c r="I30" s="118">
        <v>0.21</v>
      </c>
      <c r="J30" s="117">
        <f>ROUND(ROUND((SUM(BE81:BE134)),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ROUND(SUM(BF81:BF134), 2)</f>
        <v>0</v>
      </c>
      <c r="G31" s="41"/>
      <c r="H31" s="41"/>
      <c r="I31" s="118">
        <v>0.15</v>
      </c>
      <c r="J31" s="117">
        <f>ROUND(ROUND((SUM(BF81:BF134)),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ROUND(SUM(BG81:BG134),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ROUND(SUM(BH81:BH134),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ROUND(SUM(BI81:BI134),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2" t="str">
        <f>E7</f>
        <v>Vyústní objekt a dešťová kanalizace na ppč. 1945/1 a ppč. 1955/2 k-ú- Trutnov</v>
      </c>
      <c r="F45" s="343"/>
      <c r="G45" s="343"/>
      <c r="H45" s="34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4" t="str">
        <f>E9</f>
        <v>001 - Soupis prací</v>
      </c>
      <c r="F47" s="345"/>
      <c r="G47" s="345"/>
      <c r="H47" s="34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Trutnov</v>
      </c>
      <c r="G49" s="41"/>
      <c r="H49" s="41"/>
      <c r="I49" s="106" t="s">
        <v>25</v>
      </c>
      <c r="J49" s="107" t="str">
        <f>IF(J12="","",J12)</f>
        <v>27. 3. 2018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Trutnov</v>
      </c>
      <c r="G51" s="41"/>
      <c r="H51" s="41"/>
      <c r="I51" s="106" t="s">
        <v>33</v>
      </c>
      <c r="J51" s="312" t="str">
        <f>E21</f>
        <v>Ing. Jaroslav Marková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99</v>
      </c>
    </row>
    <row r="57" spans="2:47" s="7" customFormat="1" ht="24.95" customHeight="1">
      <c r="B57" s="134"/>
      <c r="C57" s="135"/>
      <c r="D57" s="136" t="s">
        <v>150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>
      <c r="B58" s="141"/>
      <c r="C58" s="142"/>
      <c r="D58" s="143" t="s">
        <v>151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>
      <c r="B59" s="141"/>
      <c r="C59" s="142"/>
      <c r="D59" s="143" t="s">
        <v>152</v>
      </c>
      <c r="E59" s="144"/>
      <c r="F59" s="144"/>
      <c r="G59" s="144"/>
      <c r="H59" s="144"/>
      <c r="I59" s="145"/>
      <c r="J59" s="146">
        <f>J112</f>
        <v>0</v>
      </c>
      <c r="K59" s="147"/>
    </row>
    <row r="60" spans="2:47" s="8" customFormat="1" ht="19.899999999999999" customHeight="1">
      <c r="B60" s="141"/>
      <c r="C60" s="142"/>
      <c r="D60" s="143" t="s">
        <v>153</v>
      </c>
      <c r="E60" s="144"/>
      <c r="F60" s="144"/>
      <c r="G60" s="144"/>
      <c r="H60" s="144"/>
      <c r="I60" s="145"/>
      <c r="J60" s="146">
        <f>J125</f>
        <v>0</v>
      </c>
      <c r="K60" s="147"/>
    </row>
    <row r="61" spans="2:47" s="8" customFormat="1" ht="19.899999999999999" customHeight="1">
      <c r="B61" s="141"/>
      <c r="C61" s="142"/>
      <c r="D61" s="143" t="s">
        <v>154</v>
      </c>
      <c r="E61" s="144"/>
      <c r="F61" s="144"/>
      <c r="G61" s="144"/>
      <c r="H61" s="144"/>
      <c r="I61" s="145"/>
      <c r="J61" s="146">
        <f>J133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103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16.5" customHeight="1">
      <c r="B71" s="40"/>
      <c r="E71" s="347" t="str">
        <f>E7</f>
        <v>Vyústní objekt a dešťová kanalizace na ppč. 1945/1 a ppč. 1955/2 k-ú- Trutnov</v>
      </c>
      <c r="F71" s="348"/>
      <c r="G71" s="348"/>
      <c r="H71" s="348"/>
      <c r="L71" s="40"/>
    </row>
    <row r="72" spans="2:20" s="1" customFormat="1" ht="14.45" customHeight="1">
      <c r="B72" s="40"/>
      <c r="C72" s="62" t="s">
        <v>93</v>
      </c>
      <c r="L72" s="40"/>
    </row>
    <row r="73" spans="2:20" s="1" customFormat="1" ht="17.25" customHeight="1">
      <c r="B73" s="40"/>
      <c r="E73" s="323" t="str">
        <f>E9</f>
        <v>001 - Soupis prací</v>
      </c>
      <c r="F73" s="349"/>
      <c r="G73" s="349"/>
      <c r="H73" s="349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23</v>
      </c>
      <c r="F75" s="148" t="str">
        <f>F12</f>
        <v>Trutnov</v>
      </c>
      <c r="I75" s="149" t="s">
        <v>25</v>
      </c>
      <c r="J75" s="66" t="str">
        <f>IF(J12="","",J12)</f>
        <v>27. 3. 2018</v>
      </c>
      <c r="L75" s="40"/>
    </row>
    <row r="76" spans="2:20" s="1" customFormat="1" ht="6.95" customHeight="1">
      <c r="B76" s="40"/>
      <c r="L76" s="40"/>
    </row>
    <row r="77" spans="2:20" s="1" customFormat="1">
      <c r="B77" s="40"/>
      <c r="C77" s="62" t="s">
        <v>27</v>
      </c>
      <c r="F77" s="148" t="str">
        <f>E15</f>
        <v>Město Trutnov</v>
      </c>
      <c r="I77" s="149" t="s">
        <v>33</v>
      </c>
      <c r="J77" s="148" t="str">
        <f>E21</f>
        <v>Ing. Jaroslav Marková</v>
      </c>
      <c r="L77" s="40"/>
    </row>
    <row r="78" spans="2:20" s="1" customFormat="1" ht="14.45" customHeight="1">
      <c r="B78" s="40"/>
      <c r="C78" s="62" t="s">
        <v>31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104</v>
      </c>
      <c r="D80" s="152" t="s">
        <v>57</v>
      </c>
      <c r="E80" s="152" t="s">
        <v>53</v>
      </c>
      <c r="F80" s="152" t="s">
        <v>105</v>
      </c>
      <c r="G80" s="152" t="s">
        <v>106</v>
      </c>
      <c r="H80" s="152" t="s">
        <v>107</v>
      </c>
      <c r="I80" s="153" t="s">
        <v>108</v>
      </c>
      <c r="J80" s="152" t="s">
        <v>97</v>
      </c>
      <c r="K80" s="154" t="s">
        <v>109</v>
      </c>
      <c r="L80" s="150"/>
      <c r="M80" s="72" t="s">
        <v>110</v>
      </c>
      <c r="N80" s="73" t="s">
        <v>42</v>
      </c>
      <c r="O80" s="73" t="s">
        <v>111</v>
      </c>
      <c r="P80" s="73" t="s">
        <v>112</v>
      </c>
      <c r="Q80" s="73" t="s">
        <v>113</v>
      </c>
      <c r="R80" s="73" t="s">
        <v>114</v>
      </c>
      <c r="S80" s="73" t="s">
        <v>115</v>
      </c>
      <c r="T80" s="74" t="s">
        <v>116</v>
      </c>
    </row>
    <row r="81" spans="2:65" s="1" customFormat="1" ht="29.25" customHeight="1">
      <c r="B81" s="40"/>
      <c r="C81" s="76" t="s">
        <v>98</v>
      </c>
      <c r="J81" s="155">
        <f>BK81</f>
        <v>0</v>
      </c>
      <c r="L81" s="40"/>
      <c r="M81" s="75"/>
      <c r="N81" s="67"/>
      <c r="O81" s="67"/>
      <c r="P81" s="156">
        <f>P82</f>
        <v>0</v>
      </c>
      <c r="Q81" s="67"/>
      <c r="R81" s="156">
        <f>R82</f>
        <v>28.048720000000003</v>
      </c>
      <c r="S81" s="67"/>
      <c r="T81" s="157">
        <f>T82</f>
        <v>0</v>
      </c>
      <c r="AT81" s="23" t="s">
        <v>71</v>
      </c>
      <c r="AU81" s="23" t="s">
        <v>99</v>
      </c>
      <c r="BK81" s="158">
        <f>BK82</f>
        <v>0</v>
      </c>
    </row>
    <row r="82" spans="2:65" s="10" customFormat="1" ht="37.35" customHeight="1">
      <c r="B82" s="159"/>
      <c r="D82" s="160" t="s">
        <v>71</v>
      </c>
      <c r="E82" s="161" t="s">
        <v>155</v>
      </c>
      <c r="F82" s="161" t="s">
        <v>156</v>
      </c>
      <c r="I82" s="162"/>
      <c r="J82" s="163">
        <f>BK82</f>
        <v>0</v>
      </c>
      <c r="L82" s="159"/>
      <c r="M82" s="164"/>
      <c r="N82" s="165"/>
      <c r="O82" s="165"/>
      <c r="P82" s="166">
        <f>P83+P112+P125+P133</f>
        <v>0</v>
      </c>
      <c r="Q82" s="165"/>
      <c r="R82" s="166">
        <f>R83+R112+R125+R133</f>
        <v>28.048720000000003</v>
      </c>
      <c r="S82" s="165"/>
      <c r="T82" s="167">
        <f>T83+T112+T125+T133</f>
        <v>0</v>
      </c>
      <c r="AR82" s="160" t="s">
        <v>80</v>
      </c>
      <c r="AT82" s="168" t="s">
        <v>71</v>
      </c>
      <c r="AU82" s="168" t="s">
        <v>72</v>
      </c>
      <c r="AY82" s="160" t="s">
        <v>120</v>
      </c>
      <c r="BK82" s="169">
        <f>BK83+BK112+BK125+BK133</f>
        <v>0</v>
      </c>
    </row>
    <row r="83" spans="2:65" s="10" customFormat="1" ht="19.899999999999999" customHeight="1">
      <c r="B83" s="159"/>
      <c r="D83" s="160" t="s">
        <v>71</v>
      </c>
      <c r="E83" s="170" t="s">
        <v>80</v>
      </c>
      <c r="F83" s="170" t="s">
        <v>157</v>
      </c>
      <c r="I83" s="162"/>
      <c r="J83" s="171">
        <f>BK83</f>
        <v>0</v>
      </c>
      <c r="L83" s="159"/>
      <c r="M83" s="164"/>
      <c r="N83" s="165"/>
      <c r="O83" s="165"/>
      <c r="P83" s="166">
        <f>SUM(P84:P111)</f>
        <v>0</v>
      </c>
      <c r="Q83" s="165"/>
      <c r="R83" s="166">
        <f>SUM(R84:R111)</f>
        <v>4.5000000000000004E-4</v>
      </c>
      <c r="S83" s="165"/>
      <c r="T83" s="167">
        <f>SUM(T84:T111)</f>
        <v>0</v>
      </c>
      <c r="AR83" s="160" t="s">
        <v>80</v>
      </c>
      <c r="AT83" s="168" t="s">
        <v>71</v>
      </c>
      <c r="AU83" s="168" t="s">
        <v>80</v>
      </c>
      <c r="AY83" s="160" t="s">
        <v>120</v>
      </c>
      <c r="BK83" s="169">
        <f>SUM(BK84:BK111)</f>
        <v>0</v>
      </c>
    </row>
    <row r="84" spans="2:65" s="1" customFormat="1" ht="16.5" customHeight="1">
      <c r="B84" s="172"/>
      <c r="C84" s="173" t="s">
        <v>80</v>
      </c>
      <c r="D84" s="173" t="s">
        <v>123</v>
      </c>
      <c r="E84" s="174" t="s">
        <v>158</v>
      </c>
      <c r="F84" s="175" t="s">
        <v>159</v>
      </c>
      <c r="G84" s="176" t="s">
        <v>160</v>
      </c>
      <c r="H84" s="177">
        <v>0.05</v>
      </c>
      <c r="I84" s="178"/>
      <c r="J84" s="179">
        <f>ROUND(I84*H84,2)</f>
        <v>0</v>
      </c>
      <c r="K84" s="175" t="s">
        <v>127</v>
      </c>
      <c r="L84" s="40"/>
      <c r="M84" s="180" t="s">
        <v>5</v>
      </c>
      <c r="N84" s="181" t="s">
        <v>43</v>
      </c>
      <c r="O84" s="41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23" t="s">
        <v>161</v>
      </c>
      <c r="AT84" s="23" t="s">
        <v>123</v>
      </c>
      <c r="AU84" s="23" t="s">
        <v>82</v>
      </c>
      <c r="AY84" s="23" t="s">
        <v>120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23" t="s">
        <v>80</v>
      </c>
      <c r="BK84" s="184">
        <f>ROUND(I84*H84,2)</f>
        <v>0</v>
      </c>
      <c r="BL84" s="23" t="s">
        <v>161</v>
      </c>
      <c r="BM84" s="23" t="s">
        <v>162</v>
      </c>
    </row>
    <row r="85" spans="2:65" s="1" customFormat="1" ht="16.5" customHeight="1">
      <c r="B85" s="172"/>
      <c r="C85" s="173" t="s">
        <v>82</v>
      </c>
      <c r="D85" s="173" t="s">
        <v>123</v>
      </c>
      <c r="E85" s="174" t="s">
        <v>163</v>
      </c>
      <c r="F85" s="175" t="s">
        <v>164</v>
      </c>
      <c r="G85" s="176" t="s">
        <v>165</v>
      </c>
      <c r="H85" s="177">
        <v>3.375</v>
      </c>
      <c r="I85" s="178"/>
      <c r="J85" s="179">
        <f>ROUND(I85*H85,2)</f>
        <v>0</v>
      </c>
      <c r="K85" s="175" t="s">
        <v>127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161</v>
      </c>
      <c r="AT85" s="23" t="s">
        <v>123</v>
      </c>
      <c r="AU85" s="23" t="s">
        <v>82</v>
      </c>
      <c r="AY85" s="23" t="s">
        <v>120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80</v>
      </c>
      <c r="BK85" s="184">
        <f>ROUND(I85*H85,2)</f>
        <v>0</v>
      </c>
      <c r="BL85" s="23" t="s">
        <v>161</v>
      </c>
      <c r="BM85" s="23" t="s">
        <v>166</v>
      </c>
    </row>
    <row r="86" spans="2:65" s="11" customFormat="1" ht="13.5">
      <c r="B86" s="190"/>
      <c r="D86" s="191" t="s">
        <v>167</v>
      </c>
      <c r="E86" s="192" t="s">
        <v>5</v>
      </c>
      <c r="F86" s="193" t="s">
        <v>168</v>
      </c>
      <c r="H86" s="194">
        <v>3.375</v>
      </c>
      <c r="I86" s="195"/>
      <c r="L86" s="190"/>
      <c r="M86" s="196"/>
      <c r="N86" s="197"/>
      <c r="O86" s="197"/>
      <c r="P86" s="197"/>
      <c r="Q86" s="197"/>
      <c r="R86" s="197"/>
      <c r="S86" s="197"/>
      <c r="T86" s="198"/>
      <c r="AT86" s="192" t="s">
        <v>167</v>
      </c>
      <c r="AU86" s="192" t="s">
        <v>82</v>
      </c>
      <c r="AV86" s="11" t="s">
        <v>82</v>
      </c>
      <c r="AW86" s="11" t="s">
        <v>35</v>
      </c>
      <c r="AX86" s="11" t="s">
        <v>80</v>
      </c>
      <c r="AY86" s="192" t="s">
        <v>120</v>
      </c>
    </row>
    <row r="87" spans="2:65" s="1" customFormat="1" ht="25.5" customHeight="1">
      <c r="B87" s="172"/>
      <c r="C87" s="173" t="s">
        <v>130</v>
      </c>
      <c r="D87" s="173" t="s">
        <v>123</v>
      </c>
      <c r="E87" s="174" t="s">
        <v>169</v>
      </c>
      <c r="F87" s="175" t="s">
        <v>170</v>
      </c>
      <c r="G87" s="176" t="s">
        <v>165</v>
      </c>
      <c r="H87" s="177">
        <v>9</v>
      </c>
      <c r="I87" s="178"/>
      <c r="J87" s="179">
        <f>ROUND(I87*H87,2)</f>
        <v>0</v>
      </c>
      <c r="K87" s="175" t="s">
        <v>127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161</v>
      </c>
      <c r="AT87" s="23" t="s">
        <v>123</v>
      </c>
      <c r="AU87" s="23" t="s">
        <v>82</v>
      </c>
      <c r="AY87" s="23" t="s">
        <v>120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80</v>
      </c>
      <c r="BK87" s="184">
        <f>ROUND(I87*H87,2)</f>
        <v>0</v>
      </c>
      <c r="BL87" s="23" t="s">
        <v>161</v>
      </c>
      <c r="BM87" s="23" t="s">
        <v>171</v>
      </c>
    </row>
    <row r="88" spans="2:65" s="11" customFormat="1" ht="13.5">
      <c r="B88" s="190"/>
      <c r="D88" s="191" t="s">
        <v>167</v>
      </c>
      <c r="E88" s="192" t="s">
        <v>5</v>
      </c>
      <c r="F88" s="193" t="s">
        <v>172</v>
      </c>
      <c r="H88" s="194">
        <v>9</v>
      </c>
      <c r="I88" s="195"/>
      <c r="L88" s="190"/>
      <c r="M88" s="196"/>
      <c r="N88" s="197"/>
      <c r="O88" s="197"/>
      <c r="P88" s="197"/>
      <c r="Q88" s="197"/>
      <c r="R88" s="197"/>
      <c r="S88" s="197"/>
      <c r="T88" s="198"/>
      <c r="AT88" s="192" t="s">
        <v>167</v>
      </c>
      <c r="AU88" s="192" t="s">
        <v>82</v>
      </c>
      <c r="AV88" s="11" t="s">
        <v>82</v>
      </c>
      <c r="AW88" s="11" t="s">
        <v>35</v>
      </c>
      <c r="AX88" s="11" t="s">
        <v>80</v>
      </c>
      <c r="AY88" s="192" t="s">
        <v>120</v>
      </c>
    </row>
    <row r="89" spans="2:65" s="1" customFormat="1" ht="25.5" customHeight="1">
      <c r="B89" s="172"/>
      <c r="C89" s="173" t="s">
        <v>161</v>
      </c>
      <c r="D89" s="173" t="s">
        <v>123</v>
      </c>
      <c r="E89" s="174" t="s">
        <v>173</v>
      </c>
      <c r="F89" s="175" t="s">
        <v>174</v>
      </c>
      <c r="G89" s="176" t="s">
        <v>165</v>
      </c>
      <c r="H89" s="177">
        <v>24.75</v>
      </c>
      <c r="I89" s="178"/>
      <c r="J89" s="179">
        <f>ROUND(I89*H89,2)</f>
        <v>0</v>
      </c>
      <c r="K89" s="175" t="s">
        <v>127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161</v>
      </c>
      <c r="AT89" s="23" t="s">
        <v>123</v>
      </c>
      <c r="AU89" s="23" t="s">
        <v>82</v>
      </c>
      <c r="AY89" s="23" t="s">
        <v>120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80</v>
      </c>
      <c r="BK89" s="184">
        <f>ROUND(I89*H89,2)</f>
        <v>0</v>
      </c>
      <c r="BL89" s="23" t="s">
        <v>161</v>
      </c>
      <c r="BM89" s="23" t="s">
        <v>175</v>
      </c>
    </row>
    <row r="90" spans="2:65" s="12" customFormat="1" ht="13.5">
      <c r="B90" s="199"/>
      <c r="D90" s="191" t="s">
        <v>167</v>
      </c>
      <c r="E90" s="200" t="s">
        <v>5</v>
      </c>
      <c r="F90" s="201" t="s">
        <v>176</v>
      </c>
      <c r="H90" s="200" t="s">
        <v>5</v>
      </c>
      <c r="I90" s="202"/>
      <c r="L90" s="199"/>
      <c r="M90" s="203"/>
      <c r="N90" s="204"/>
      <c r="O90" s="204"/>
      <c r="P90" s="204"/>
      <c r="Q90" s="204"/>
      <c r="R90" s="204"/>
      <c r="S90" s="204"/>
      <c r="T90" s="205"/>
      <c r="AT90" s="200" t="s">
        <v>167</v>
      </c>
      <c r="AU90" s="200" t="s">
        <v>82</v>
      </c>
      <c r="AV90" s="12" t="s">
        <v>80</v>
      </c>
      <c r="AW90" s="12" t="s">
        <v>35</v>
      </c>
      <c r="AX90" s="12" t="s">
        <v>72</v>
      </c>
      <c r="AY90" s="200" t="s">
        <v>120</v>
      </c>
    </row>
    <row r="91" spans="2:65" s="11" customFormat="1" ht="13.5">
      <c r="B91" s="190"/>
      <c r="D91" s="191" t="s">
        <v>167</v>
      </c>
      <c r="E91" s="192" t="s">
        <v>5</v>
      </c>
      <c r="F91" s="193" t="s">
        <v>177</v>
      </c>
      <c r="H91" s="194">
        <v>24.75</v>
      </c>
      <c r="I91" s="195"/>
      <c r="L91" s="190"/>
      <c r="M91" s="196"/>
      <c r="N91" s="197"/>
      <c r="O91" s="197"/>
      <c r="P91" s="197"/>
      <c r="Q91" s="197"/>
      <c r="R91" s="197"/>
      <c r="S91" s="197"/>
      <c r="T91" s="198"/>
      <c r="AT91" s="192" t="s">
        <v>167</v>
      </c>
      <c r="AU91" s="192" t="s">
        <v>82</v>
      </c>
      <c r="AV91" s="11" t="s">
        <v>82</v>
      </c>
      <c r="AW91" s="11" t="s">
        <v>35</v>
      </c>
      <c r="AX91" s="11" t="s">
        <v>72</v>
      </c>
      <c r="AY91" s="192" t="s">
        <v>120</v>
      </c>
    </row>
    <row r="92" spans="2:65" s="13" customFormat="1" ht="13.5">
      <c r="B92" s="206"/>
      <c r="D92" s="191" t="s">
        <v>167</v>
      </c>
      <c r="E92" s="207" t="s">
        <v>139</v>
      </c>
      <c r="F92" s="208" t="s">
        <v>178</v>
      </c>
      <c r="H92" s="209">
        <v>24.75</v>
      </c>
      <c r="I92" s="210"/>
      <c r="L92" s="206"/>
      <c r="M92" s="211"/>
      <c r="N92" s="212"/>
      <c r="O92" s="212"/>
      <c r="P92" s="212"/>
      <c r="Q92" s="212"/>
      <c r="R92" s="212"/>
      <c r="S92" s="212"/>
      <c r="T92" s="213"/>
      <c r="AT92" s="207" t="s">
        <v>167</v>
      </c>
      <c r="AU92" s="207" t="s">
        <v>82</v>
      </c>
      <c r="AV92" s="13" t="s">
        <v>161</v>
      </c>
      <c r="AW92" s="13" t="s">
        <v>35</v>
      </c>
      <c r="AX92" s="13" t="s">
        <v>80</v>
      </c>
      <c r="AY92" s="207" t="s">
        <v>120</v>
      </c>
    </row>
    <row r="93" spans="2:65" s="1" customFormat="1" ht="16.5" customHeight="1">
      <c r="B93" s="172"/>
      <c r="C93" s="173" t="s">
        <v>119</v>
      </c>
      <c r="D93" s="173" t="s">
        <v>123</v>
      </c>
      <c r="E93" s="174" t="s">
        <v>179</v>
      </c>
      <c r="F93" s="175" t="s">
        <v>180</v>
      </c>
      <c r="G93" s="176" t="s">
        <v>165</v>
      </c>
      <c r="H93" s="177">
        <v>12.29</v>
      </c>
      <c r="I93" s="178"/>
      <c r="J93" s="179">
        <f>ROUND(I93*H93,2)</f>
        <v>0</v>
      </c>
      <c r="K93" s="175" t="s">
        <v>127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161</v>
      </c>
      <c r="AT93" s="23" t="s">
        <v>123</v>
      </c>
      <c r="AU93" s="23" t="s">
        <v>82</v>
      </c>
      <c r="AY93" s="23" t="s">
        <v>120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80</v>
      </c>
      <c r="BK93" s="184">
        <f>ROUND(I93*H93,2)</f>
        <v>0</v>
      </c>
      <c r="BL93" s="23" t="s">
        <v>161</v>
      </c>
      <c r="BM93" s="23" t="s">
        <v>181</v>
      </c>
    </row>
    <row r="94" spans="2:65" s="12" customFormat="1" ht="13.5">
      <c r="B94" s="199"/>
      <c r="D94" s="191" t="s">
        <v>167</v>
      </c>
      <c r="E94" s="200" t="s">
        <v>5</v>
      </c>
      <c r="F94" s="201" t="s">
        <v>182</v>
      </c>
      <c r="H94" s="200" t="s">
        <v>5</v>
      </c>
      <c r="I94" s="202"/>
      <c r="L94" s="199"/>
      <c r="M94" s="203"/>
      <c r="N94" s="204"/>
      <c r="O94" s="204"/>
      <c r="P94" s="204"/>
      <c r="Q94" s="204"/>
      <c r="R94" s="204"/>
      <c r="S94" s="204"/>
      <c r="T94" s="205"/>
      <c r="AT94" s="200" t="s">
        <v>167</v>
      </c>
      <c r="AU94" s="200" t="s">
        <v>82</v>
      </c>
      <c r="AV94" s="12" t="s">
        <v>80</v>
      </c>
      <c r="AW94" s="12" t="s">
        <v>35</v>
      </c>
      <c r="AX94" s="12" t="s">
        <v>72</v>
      </c>
      <c r="AY94" s="200" t="s">
        <v>120</v>
      </c>
    </row>
    <row r="95" spans="2:65" s="11" customFormat="1" ht="13.5">
      <c r="B95" s="190"/>
      <c r="D95" s="191" t="s">
        <v>167</v>
      </c>
      <c r="E95" s="192" t="s">
        <v>5</v>
      </c>
      <c r="F95" s="193" t="s">
        <v>183</v>
      </c>
      <c r="H95" s="194">
        <v>12.29</v>
      </c>
      <c r="I95" s="195"/>
      <c r="L95" s="190"/>
      <c r="M95" s="196"/>
      <c r="N95" s="197"/>
      <c r="O95" s="197"/>
      <c r="P95" s="197"/>
      <c r="Q95" s="197"/>
      <c r="R95" s="197"/>
      <c r="S95" s="197"/>
      <c r="T95" s="198"/>
      <c r="AT95" s="192" t="s">
        <v>167</v>
      </c>
      <c r="AU95" s="192" t="s">
        <v>82</v>
      </c>
      <c r="AV95" s="11" t="s">
        <v>82</v>
      </c>
      <c r="AW95" s="11" t="s">
        <v>35</v>
      </c>
      <c r="AX95" s="11" t="s">
        <v>72</v>
      </c>
      <c r="AY95" s="192" t="s">
        <v>120</v>
      </c>
    </row>
    <row r="96" spans="2:65" s="13" customFormat="1" ht="13.5">
      <c r="B96" s="206"/>
      <c r="D96" s="191" t="s">
        <v>167</v>
      </c>
      <c r="E96" s="207" t="s">
        <v>5</v>
      </c>
      <c r="F96" s="208" t="s">
        <v>178</v>
      </c>
      <c r="H96" s="209">
        <v>12.29</v>
      </c>
      <c r="I96" s="210"/>
      <c r="L96" s="206"/>
      <c r="M96" s="211"/>
      <c r="N96" s="212"/>
      <c r="O96" s="212"/>
      <c r="P96" s="212"/>
      <c r="Q96" s="212"/>
      <c r="R96" s="212"/>
      <c r="S96" s="212"/>
      <c r="T96" s="213"/>
      <c r="AT96" s="207" t="s">
        <v>167</v>
      </c>
      <c r="AU96" s="207" t="s">
        <v>82</v>
      </c>
      <c r="AV96" s="13" t="s">
        <v>161</v>
      </c>
      <c r="AW96" s="13" t="s">
        <v>35</v>
      </c>
      <c r="AX96" s="13" t="s">
        <v>80</v>
      </c>
      <c r="AY96" s="207" t="s">
        <v>120</v>
      </c>
    </row>
    <row r="97" spans="2:65" s="1" customFormat="1" ht="16.5" customHeight="1">
      <c r="B97" s="172"/>
      <c r="C97" s="173" t="s">
        <v>184</v>
      </c>
      <c r="D97" s="173" t="s">
        <v>123</v>
      </c>
      <c r="E97" s="174" t="s">
        <v>185</v>
      </c>
      <c r="F97" s="175" t="s">
        <v>186</v>
      </c>
      <c r="G97" s="176" t="s">
        <v>165</v>
      </c>
      <c r="H97" s="177">
        <v>12.46</v>
      </c>
      <c r="I97" s="178"/>
      <c r="J97" s="179">
        <f>ROUND(I97*H97,2)</f>
        <v>0</v>
      </c>
      <c r="K97" s="175" t="s">
        <v>127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23" t="s">
        <v>161</v>
      </c>
      <c r="AT97" s="23" t="s">
        <v>123</v>
      </c>
      <c r="AU97" s="23" t="s">
        <v>82</v>
      </c>
      <c r="AY97" s="23" t="s">
        <v>120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80</v>
      </c>
      <c r="BK97" s="184">
        <f>ROUND(I97*H97,2)</f>
        <v>0</v>
      </c>
      <c r="BL97" s="23" t="s">
        <v>161</v>
      </c>
      <c r="BM97" s="23" t="s">
        <v>187</v>
      </c>
    </row>
    <row r="98" spans="2:65" s="11" customFormat="1" ht="13.5">
      <c r="B98" s="190"/>
      <c r="D98" s="191" t="s">
        <v>167</v>
      </c>
      <c r="E98" s="192" t="s">
        <v>5</v>
      </c>
      <c r="F98" s="193" t="s">
        <v>188</v>
      </c>
      <c r="H98" s="194">
        <v>12.46</v>
      </c>
      <c r="I98" s="195"/>
      <c r="L98" s="190"/>
      <c r="M98" s="196"/>
      <c r="N98" s="197"/>
      <c r="O98" s="197"/>
      <c r="P98" s="197"/>
      <c r="Q98" s="197"/>
      <c r="R98" s="197"/>
      <c r="S98" s="197"/>
      <c r="T98" s="198"/>
      <c r="AT98" s="192" t="s">
        <v>167</v>
      </c>
      <c r="AU98" s="192" t="s">
        <v>82</v>
      </c>
      <c r="AV98" s="11" t="s">
        <v>82</v>
      </c>
      <c r="AW98" s="11" t="s">
        <v>35</v>
      </c>
      <c r="AX98" s="11" t="s">
        <v>72</v>
      </c>
      <c r="AY98" s="192" t="s">
        <v>120</v>
      </c>
    </row>
    <row r="99" spans="2:65" s="13" customFormat="1" ht="13.5">
      <c r="B99" s="206"/>
      <c r="D99" s="191" t="s">
        <v>167</v>
      </c>
      <c r="E99" s="207" t="s">
        <v>145</v>
      </c>
      <c r="F99" s="208" t="s">
        <v>178</v>
      </c>
      <c r="H99" s="209">
        <v>12.46</v>
      </c>
      <c r="I99" s="210"/>
      <c r="L99" s="206"/>
      <c r="M99" s="211"/>
      <c r="N99" s="212"/>
      <c r="O99" s="212"/>
      <c r="P99" s="212"/>
      <c r="Q99" s="212"/>
      <c r="R99" s="212"/>
      <c r="S99" s="212"/>
      <c r="T99" s="213"/>
      <c r="AT99" s="207" t="s">
        <v>167</v>
      </c>
      <c r="AU99" s="207" t="s">
        <v>82</v>
      </c>
      <c r="AV99" s="13" t="s">
        <v>161</v>
      </c>
      <c r="AW99" s="13" t="s">
        <v>35</v>
      </c>
      <c r="AX99" s="13" t="s">
        <v>80</v>
      </c>
      <c r="AY99" s="207" t="s">
        <v>120</v>
      </c>
    </row>
    <row r="100" spans="2:65" s="1" customFormat="1" ht="25.5" customHeight="1">
      <c r="B100" s="172"/>
      <c r="C100" s="173" t="s">
        <v>189</v>
      </c>
      <c r="D100" s="173" t="s">
        <v>123</v>
      </c>
      <c r="E100" s="174" t="s">
        <v>190</v>
      </c>
      <c r="F100" s="175" t="s">
        <v>191</v>
      </c>
      <c r="G100" s="176" t="s">
        <v>192</v>
      </c>
      <c r="H100" s="177">
        <v>30</v>
      </c>
      <c r="I100" s="178"/>
      <c r="J100" s="179">
        <f>ROUND(I100*H100,2)</f>
        <v>0</v>
      </c>
      <c r="K100" s="175" t="s">
        <v>127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161</v>
      </c>
      <c r="AT100" s="23" t="s">
        <v>123</v>
      </c>
      <c r="AU100" s="23" t="s">
        <v>82</v>
      </c>
      <c r="AY100" s="23" t="s">
        <v>120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80</v>
      </c>
      <c r="BK100" s="184">
        <f>ROUND(I100*H100,2)</f>
        <v>0</v>
      </c>
      <c r="BL100" s="23" t="s">
        <v>161</v>
      </c>
      <c r="BM100" s="23" t="s">
        <v>193</v>
      </c>
    </row>
    <row r="101" spans="2:65" s="11" customFormat="1" ht="13.5">
      <c r="B101" s="190"/>
      <c r="D101" s="191" t="s">
        <v>167</v>
      </c>
      <c r="E101" s="192" t="s">
        <v>5</v>
      </c>
      <c r="F101" s="193" t="s">
        <v>147</v>
      </c>
      <c r="H101" s="194">
        <v>30</v>
      </c>
      <c r="I101" s="195"/>
      <c r="L101" s="190"/>
      <c r="M101" s="196"/>
      <c r="N101" s="197"/>
      <c r="O101" s="197"/>
      <c r="P101" s="197"/>
      <c r="Q101" s="197"/>
      <c r="R101" s="197"/>
      <c r="S101" s="197"/>
      <c r="T101" s="198"/>
      <c r="AT101" s="192" t="s">
        <v>167</v>
      </c>
      <c r="AU101" s="192" t="s">
        <v>82</v>
      </c>
      <c r="AV101" s="11" t="s">
        <v>82</v>
      </c>
      <c r="AW101" s="11" t="s">
        <v>35</v>
      </c>
      <c r="AX101" s="11" t="s">
        <v>80</v>
      </c>
      <c r="AY101" s="192" t="s">
        <v>120</v>
      </c>
    </row>
    <row r="102" spans="2:65" s="1" customFormat="1" ht="25.5" customHeight="1">
      <c r="B102" s="172"/>
      <c r="C102" s="173" t="s">
        <v>194</v>
      </c>
      <c r="D102" s="173" t="s">
        <v>123</v>
      </c>
      <c r="E102" s="174" t="s">
        <v>195</v>
      </c>
      <c r="F102" s="175" t="s">
        <v>196</v>
      </c>
      <c r="G102" s="176" t="s">
        <v>192</v>
      </c>
      <c r="H102" s="177">
        <v>22.5</v>
      </c>
      <c r="I102" s="178"/>
      <c r="J102" s="179">
        <f>ROUND(I102*H102,2)</f>
        <v>0</v>
      </c>
      <c r="K102" s="175" t="s">
        <v>127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161</v>
      </c>
      <c r="AT102" s="23" t="s">
        <v>123</v>
      </c>
      <c r="AU102" s="23" t="s">
        <v>82</v>
      </c>
      <c r="AY102" s="23" t="s">
        <v>120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80</v>
      </c>
      <c r="BK102" s="184">
        <f>ROUND(I102*H102,2)</f>
        <v>0</v>
      </c>
      <c r="BL102" s="23" t="s">
        <v>161</v>
      </c>
      <c r="BM102" s="23" t="s">
        <v>197</v>
      </c>
    </row>
    <row r="103" spans="2:65" s="11" customFormat="1" ht="13.5">
      <c r="B103" s="190"/>
      <c r="D103" s="191" t="s">
        <v>167</v>
      </c>
      <c r="E103" s="192" t="s">
        <v>5</v>
      </c>
      <c r="F103" s="193" t="s">
        <v>198</v>
      </c>
      <c r="H103" s="194">
        <v>22.5</v>
      </c>
      <c r="I103" s="195"/>
      <c r="L103" s="190"/>
      <c r="M103" s="196"/>
      <c r="N103" s="197"/>
      <c r="O103" s="197"/>
      <c r="P103" s="197"/>
      <c r="Q103" s="197"/>
      <c r="R103" s="197"/>
      <c r="S103" s="197"/>
      <c r="T103" s="198"/>
      <c r="AT103" s="192" t="s">
        <v>167</v>
      </c>
      <c r="AU103" s="192" t="s">
        <v>82</v>
      </c>
      <c r="AV103" s="11" t="s">
        <v>82</v>
      </c>
      <c r="AW103" s="11" t="s">
        <v>35</v>
      </c>
      <c r="AX103" s="11" t="s">
        <v>80</v>
      </c>
      <c r="AY103" s="192" t="s">
        <v>120</v>
      </c>
    </row>
    <row r="104" spans="2:65" s="1" customFormat="1" ht="25.5" customHeight="1">
      <c r="B104" s="172"/>
      <c r="C104" s="173" t="s">
        <v>199</v>
      </c>
      <c r="D104" s="173" t="s">
        <v>123</v>
      </c>
      <c r="E104" s="174" t="s">
        <v>200</v>
      </c>
      <c r="F104" s="175" t="s">
        <v>201</v>
      </c>
      <c r="G104" s="176" t="s">
        <v>192</v>
      </c>
      <c r="H104" s="177">
        <v>30</v>
      </c>
      <c r="I104" s="178"/>
      <c r="J104" s="179">
        <f>ROUND(I104*H104,2)</f>
        <v>0</v>
      </c>
      <c r="K104" s="175" t="s">
        <v>127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161</v>
      </c>
      <c r="AT104" s="23" t="s">
        <v>123</v>
      </c>
      <c r="AU104" s="23" t="s">
        <v>82</v>
      </c>
      <c r="AY104" s="23" t="s">
        <v>120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80</v>
      </c>
      <c r="BK104" s="184">
        <f>ROUND(I104*H104,2)</f>
        <v>0</v>
      </c>
      <c r="BL104" s="23" t="s">
        <v>161</v>
      </c>
      <c r="BM104" s="23" t="s">
        <v>202</v>
      </c>
    </row>
    <row r="105" spans="2:65" s="11" customFormat="1" ht="13.5">
      <c r="B105" s="190"/>
      <c r="D105" s="191" t="s">
        <v>167</v>
      </c>
      <c r="E105" s="192" t="s">
        <v>5</v>
      </c>
      <c r="F105" s="193" t="s">
        <v>147</v>
      </c>
      <c r="H105" s="194">
        <v>30</v>
      </c>
      <c r="I105" s="195"/>
      <c r="L105" s="190"/>
      <c r="M105" s="196"/>
      <c r="N105" s="197"/>
      <c r="O105" s="197"/>
      <c r="P105" s="197"/>
      <c r="Q105" s="197"/>
      <c r="R105" s="197"/>
      <c r="S105" s="197"/>
      <c r="T105" s="198"/>
      <c r="AT105" s="192" t="s">
        <v>167</v>
      </c>
      <c r="AU105" s="192" t="s">
        <v>82</v>
      </c>
      <c r="AV105" s="11" t="s">
        <v>82</v>
      </c>
      <c r="AW105" s="11" t="s">
        <v>35</v>
      </c>
      <c r="AX105" s="11" t="s">
        <v>80</v>
      </c>
      <c r="AY105" s="192" t="s">
        <v>120</v>
      </c>
    </row>
    <row r="106" spans="2:65" s="1" customFormat="1" ht="16.5" customHeight="1">
      <c r="B106" s="172"/>
      <c r="C106" s="214" t="s">
        <v>203</v>
      </c>
      <c r="D106" s="214" t="s">
        <v>204</v>
      </c>
      <c r="E106" s="215" t="s">
        <v>205</v>
      </c>
      <c r="F106" s="216" t="s">
        <v>206</v>
      </c>
      <c r="G106" s="217" t="s">
        <v>207</v>
      </c>
      <c r="H106" s="218">
        <v>0.45</v>
      </c>
      <c r="I106" s="219"/>
      <c r="J106" s="220">
        <f>ROUND(I106*H106,2)</f>
        <v>0</v>
      </c>
      <c r="K106" s="216" t="s">
        <v>127</v>
      </c>
      <c r="L106" s="221"/>
      <c r="M106" s="222" t="s">
        <v>5</v>
      </c>
      <c r="N106" s="223" t="s">
        <v>43</v>
      </c>
      <c r="O106" s="41"/>
      <c r="P106" s="182">
        <f>O106*H106</f>
        <v>0</v>
      </c>
      <c r="Q106" s="182">
        <v>1E-3</v>
      </c>
      <c r="R106" s="182">
        <f>Q106*H106</f>
        <v>4.5000000000000004E-4</v>
      </c>
      <c r="S106" s="182">
        <v>0</v>
      </c>
      <c r="T106" s="183">
        <f>S106*H106</f>
        <v>0</v>
      </c>
      <c r="AR106" s="23" t="s">
        <v>194</v>
      </c>
      <c r="AT106" s="23" t="s">
        <v>204</v>
      </c>
      <c r="AU106" s="23" t="s">
        <v>82</v>
      </c>
      <c r="AY106" s="23" t="s">
        <v>120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80</v>
      </c>
      <c r="BK106" s="184">
        <f>ROUND(I106*H106,2)</f>
        <v>0</v>
      </c>
      <c r="BL106" s="23" t="s">
        <v>161</v>
      </c>
      <c r="BM106" s="23" t="s">
        <v>208</v>
      </c>
    </row>
    <row r="107" spans="2:65" s="11" customFormat="1" ht="13.5">
      <c r="B107" s="190"/>
      <c r="D107" s="191" t="s">
        <v>167</v>
      </c>
      <c r="E107" s="192" t="s">
        <v>5</v>
      </c>
      <c r="F107" s="193" t="s">
        <v>209</v>
      </c>
      <c r="H107" s="194">
        <v>0.45</v>
      </c>
      <c r="I107" s="195"/>
      <c r="L107" s="190"/>
      <c r="M107" s="196"/>
      <c r="N107" s="197"/>
      <c r="O107" s="197"/>
      <c r="P107" s="197"/>
      <c r="Q107" s="197"/>
      <c r="R107" s="197"/>
      <c r="S107" s="197"/>
      <c r="T107" s="198"/>
      <c r="AT107" s="192" t="s">
        <v>167</v>
      </c>
      <c r="AU107" s="192" t="s">
        <v>82</v>
      </c>
      <c r="AV107" s="11" t="s">
        <v>82</v>
      </c>
      <c r="AW107" s="11" t="s">
        <v>35</v>
      </c>
      <c r="AX107" s="11" t="s">
        <v>80</v>
      </c>
      <c r="AY107" s="192" t="s">
        <v>120</v>
      </c>
    </row>
    <row r="108" spans="2:65" s="1" customFormat="1" ht="16.5" customHeight="1">
      <c r="B108" s="172"/>
      <c r="C108" s="173" t="s">
        <v>210</v>
      </c>
      <c r="D108" s="173" t="s">
        <v>123</v>
      </c>
      <c r="E108" s="174" t="s">
        <v>211</v>
      </c>
      <c r="F108" s="175" t="s">
        <v>212</v>
      </c>
      <c r="G108" s="176" t="s">
        <v>192</v>
      </c>
      <c r="H108" s="177">
        <v>30</v>
      </c>
      <c r="I108" s="178"/>
      <c r="J108" s="179">
        <f>ROUND(I108*H108,2)</f>
        <v>0</v>
      </c>
      <c r="K108" s="175" t="s">
        <v>127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161</v>
      </c>
      <c r="AT108" s="23" t="s">
        <v>123</v>
      </c>
      <c r="AU108" s="23" t="s">
        <v>82</v>
      </c>
      <c r="AY108" s="23" t="s">
        <v>120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80</v>
      </c>
      <c r="BK108" s="184">
        <f>ROUND(I108*H108,2)</f>
        <v>0</v>
      </c>
      <c r="BL108" s="23" t="s">
        <v>161</v>
      </c>
      <c r="BM108" s="23" t="s">
        <v>213</v>
      </c>
    </row>
    <row r="109" spans="2:65" s="12" customFormat="1" ht="13.5">
      <c r="B109" s="199"/>
      <c r="D109" s="191" t="s">
        <v>167</v>
      </c>
      <c r="E109" s="200" t="s">
        <v>5</v>
      </c>
      <c r="F109" s="201" t="s">
        <v>214</v>
      </c>
      <c r="H109" s="200" t="s">
        <v>5</v>
      </c>
      <c r="I109" s="202"/>
      <c r="L109" s="199"/>
      <c r="M109" s="203"/>
      <c r="N109" s="204"/>
      <c r="O109" s="204"/>
      <c r="P109" s="204"/>
      <c r="Q109" s="204"/>
      <c r="R109" s="204"/>
      <c r="S109" s="204"/>
      <c r="T109" s="205"/>
      <c r="AT109" s="200" t="s">
        <v>167</v>
      </c>
      <c r="AU109" s="200" t="s">
        <v>82</v>
      </c>
      <c r="AV109" s="12" t="s">
        <v>80</v>
      </c>
      <c r="AW109" s="12" t="s">
        <v>35</v>
      </c>
      <c r="AX109" s="12" t="s">
        <v>72</v>
      </c>
      <c r="AY109" s="200" t="s">
        <v>120</v>
      </c>
    </row>
    <row r="110" spans="2:65" s="11" customFormat="1" ht="13.5">
      <c r="B110" s="190"/>
      <c r="D110" s="191" t="s">
        <v>167</v>
      </c>
      <c r="E110" s="192" t="s">
        <v>5</v>
      </c>
      <c r="F110" s="193" t="s">
        <v>148</v>
      </c>
      <c r="H110" s="194">
        <v>30</v>
      </c>
      <c r="I110" s="195"/>
      <c r="L110" s="190"/>
      <c r="M110" s="196"/>
      <c r="N110" s="197"/>
      <c r="O110" s="197"/>
      <c r="P110" s="197"/>
      <c r="Q110" s="197"/>
      <c r="R110" s="197"/>
      <c r="S110" s="197"/>
      <c r="T110" s="198"/>
      <c r="AT110" s="192" t="s">
        <v>167</v>
      </c>
      <c r="AU110" s="192" t="s">
        <v>82</v>
      </c>
      <c r="AV110" s="11" t="s">
        <v>82</v>
      </c>
      <c r="AW110" s="11" t="s">
        <v>35</v>
      </c>
      <c r="AX110" s="11" t="s">
        <v>72</v>
      </c>
      <c r="AY110" s="192" t="s">
        <v>120</v>
      </c>
    </row>
    <row r="111" spans="2:65" s="13" customFormat="1" ht="13.5">
      <c r="B111" s="206"/>
      <c r="D111" s="191" t="s">
        <v>167</v>
      </c>
      <c r="E111" s="207" t="s">
        <v>147</v>
      </c>
      <c r="F111" s="208" t="s">
        <v>178</v>
      </c>
      <c r="H111" s="209">
        <v>30</v>
      </c>
      <c r="I111" s="210"/>
      <c r="L111" s="206"/>
      <c r="M111" s="211"/>
      <c r="N111" s="212"/>
      <c r="O111" s="212"/>
      <c r="P111" s="212"/>
      <c r="Q111" s="212"/>
      <c r="R111" s="212"/>
      <c r="S111" s="212"/>
      <c r="T111" s="213"/>
      <c r="AT111" s="207" t="s">
        <v>167</v>
      </c>
      <c r="AU111" s="207" t="s">
        <v>82</v>
      </c>
      <c r="AV111" s="13" t="s">
        <v>161</v>
      </c>
      <c r="AW111" s="13" t="s">
        <v>35</v>
      </c>
      <c r="AX111" s="13" t="s">
        <v>80</v>
      </c>
      <c r="AY111" s="207" t="s">
        <v>120</v>
      </c>
    </row>
    <row r="112" spans="2:65" s="10" customFormat="1" ht="29.85" customHeight="1">
      <c r="B112" s="159"/>
      <c r="D112" s="160" t="s">
        <v>71</v>
      </c>
      <c r="E112" s="170" t="s">
        <v>161</v>
      </c>
      <c r="F112" s="170" t="s">
        <v>215</v>
      </c>
      <c r="I112" s="162"/>
      <c r="J112" s="171">
        <f>BK112</f>
        <v>0</v>
      </c>
      <c r="L112" s="159"/>
      <c r="M112" s="164"/>
      <c r="N112" s="165"/>
      <c r="O112" s="165"/>
      <c r="P112" s="166">
        <f>SUM(P113:P124)</f>
        <v>0</v>
      </c>
      <c r="Q112" s="165"/>
      <c r="R112" s="166">
        <f>SUM(R113:R124)</f>
        <v>25.082750000000001</v>
      </c>
      <c r="S112" s="165"/>
      <c r="T112" s="167">
        <f>SUM(T113:T124)</f>
        <v>0</v>
      </c>
      <c r="AR112" s="160" t="s">
        <v>80</v>
      </c>
      <c r="AT112" s="168" t="s">
        <v>71</v>
      </c>
      <c r="AU112" s="168" t="s">
        <v>80</v>
      </c>
      <c r="AY112" s="160" t="s">
        <v>120</v>
      </c>
      <c r="BK112" s="169">
        <f>SUM(BK113:BK124)</f>
        <v>0</v>
      </c>
    </row>
    <row r="113" spans="2:65" s="1" customFormat="1" ht="25.5" customHeight="1">
      <c r="B113" s="172"/>
      <c r="C113" s="173" t="s">
        <v>216</v>
      </c>
      <c r="D113" s="173" t="s">
        <v>123</v>
      </c>
      <c r="E113" s="174" t="s">
        <v>217</v>
      </c>
      <c r="F113" s="175" t="s">
        <v>218</v>
      </c>
      <c r="G113" s="176" t="s">
        <v>192</v>
      </c>
      <c r="H113" s="177">
        <v>5</v>
      </c>
      <c r="I113" s="178"/>
      <c r="J113" s="179">
        <f>ROUND(I113*H113,2)</f>
        <v>0</v>
      </c>
      <c r="K113" s="175" t="s">
        <v>127</v>
      </c>
      <c r="L113" s="40"/>
      <c r="M113" s="180" t="s">
        <v>5</v>
      </c>
      <c r="N113" s="181" t="s">
        <v>43</v>
      </c>
      <c r="O113" s="41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23" t="s">
        <v>161</v>
      </c>
      <c r="AT113" s="23" t="s">
        <v>123</v>
      </c>
      <c r="AU113" s="23" t="s">
        <v>82</v>
      </c>
      <c r="AY113" s="23" t="s">
        <v>120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3" t="s">
        <v>80</v>
      </c>
      <c r="BK113" s="184">
        <f>ROUND(I113*H113,2)</f>
        <v>0</v>
      </c>
      <c r="BL113" s="23" t="s">
        <v>161</v>
      </c>
      <c r="BM113" s="23" t="s">
        <v>219</v>
      </c>
    </row>
    <row r="114" spans="2:65" s="1" customFormat="1" ht="16.5" customHeight="1">
      <c r="B114" s="172"/>
      <c r="C114" s="173" t="s">
        <v>220</v>
      </c>
      <c r="D114" s="173" t="s">
        <v>123</v>
      </c>
      <c r="E114" s="174" t="s">
        <v>221</v>
      </c>
      <c r="F114" s="175" t="s">
        <v>222</v>
      </c>
      <c r="G114" s="176" t="s">
        <v>165</v>
      </c>
      <c r="H114" s="177">
        <v>10.49</v>
      </c>
      <c r="I114" s="178"/>
      <c r="J114" s="179">
        <f>ROUND(I114*H114,2)</f>
        <v>0</v>
      </c>
      <c r="K114" s="175" t="s">
        <v>127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161</v>
      </c>
      <c r="AT114" s="23" t="s">
        <v>123</v>
      </c>
      <c r="AU114" s="23" t="s">
        <v>82</v>
      </c>
      <c r="AY114" s="23" t="s">
        <v>120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80</v>
      </c>
      <c r="BK114" s="184">
        <f>ROUND(I114*H114,2)</f>
        <v>0</v>
      </c>
      <c r="BL114" s="23" t="s">
        <v>161</v>
      </c>
      <c r="BM114" s="23" t="s">
        <v>223</v>
      </c>
    </row>
    <row r="115" spans="2:65" s="11" customFormat="1" ht="13.5">
      <c r="B115" s="190"/>
      <c r="D115" s="191" t="s">
        <v>167</v>
      </c>
      <c r="E115" s="192" t="s">
        <v>5</v>
      </c>
      <c r="F115" s="193" t="s">
        <v>224</v>
      </c>
      <c r="H115" s="194">
        <v>10.49</v>
      </c>
      <c r="I115" s="195"/>
      <c r="L115" s="190"/>
      <c r="M115" s="196"/>
      <c r="N115" s="197"/>
      <c r="O115" s="197"/>
      <c r="P115" s="197"/>
      <c r="Q115" s="197"/>
      <c r="R115" s="197"/>
      <c r="S115" s="197"/>
      <c r="T115" s="198"/>
      <c r="AT115" s="192" t="s">
        <v>167</v>
      </c>
      <c r="AU115" s="192" t="s">
        <v>82</v>
      </c>
      <c r="AV115" s="11" t="s">
        <v>82</v>
      </c>
      <c r="AW115" s="11" t="s">
        <v>35</v>
      </c>
      <c r="AX115" s="11" t="s">
        <v>72</v>
      </c>
      <c r="AY115" s="192" t="s">
        <v>120</v>
      </c>
    </row>
    <row r="116" spans="2:65" s="13" customFormat="1" ht="13.5">
      <c r="B116" s="206"/>
      <c r="D116" s="191" t="s">
        <v>167</v>
      </c>
      <c r="E116" s="207" t="s">
        <v>141</v>
      </c>
      <c r="F116" s="208" t="s">
        <v>178</v>
      </c>
      <c r="H116" s="209">
        <v>10.49</v>
      </c>
      <c r="I116" s="210"/>
      <c r="L116" s="206"/>
      <c r="M116" s="211"/>
      <c r="N116" s="212"/>
      <c r="O116" s="212"/>
      <c r="P116" s="212"/>
      <c r="Q116" s="212"/>
      <c r="R116" s="212"/>
      <c r="S116" s="212"/>
      <c r="T116" s="213"/>
      <c r="AT116" s="207" t="s">
        <v>167</v>
      </c>
      <c r="AU116" s="207" t="s">
        <v>82</v>
      </c>
      <c r="AV116" s="13" t="s">
        <v>161</v>
      </c>
      <c r="AW116" s="13" t="s">
        <v>35</v>
      </c>
      <c r="AX116" s="13" t="s">
        <v>80</v>
      </c>
      <c r="AY116" s="207" t="s">
        <v>120</v>
      </c>
    </row>
    <row r="117" spans="2:65" s="1" customFormat="1" ht="16.5" customHeight="1">
      <c r="B117" s="172"/>
      <c r="C117" s="173" t="s">
        <v>225</v>
      </c>
      <c r="D117" s="173" t="s">
        <v>123</v>
      </c>
      <c r="E117" s="174" t="s">
        <v>226</v>
      </c>
      <c r="F117" s="175" t="s">
        <v>227</v>
      </c>
      <c r="G117" s="176" t="s">
        <v>165</v>
      </c>
      <c r="H117" s="177">
        <v>1.8</v>
      </c>
      <c r="I117" s="178"/>
      <c r="J117" s="179">
        <f>ROUND(I117*H117,2)</f>
        <v>0</v>
      </c>
      <c r="K117" s="175" t="s">
        <v>127</v>
      </c>
      <c r="L117" s="40"/>
      <c r="M117" s="180" t="s">
        <v>5</v>
      </c>
      <c r="N117" s="181" t="s">
        <v>43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161</v>
      </c>
      <c r="AT117" s="23" t="s">
        <v>123</v>
      </c>
      <c r="AU117" s="23" t="s">
        <v>82</v>
      </c>
      <c r="AY117" s="23" t="s">
        <v>120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80</v>
      </c>
      <c r="BK117" s="184">
        <f>ROUND(I117*H117,2)</f>
        <v>0</v>
      </c>
      <c r="BL117" s="23" t="s">
        <v>161</v>
      </c>
      <c r="BM117" s="23" t="s">
        <v>228</v>
      </c>
    </row>
    <row r="118" spans="2:65" s="11" customFormat="1" ht="13.5">
      <c r="B118" s="190"/>
      <c r="D118" s="191" t="s">
        <v>167</v>
      </c>
      <c r="E118" s="192" t="s">
        <v>5</v>
      </c>
      <c r="F118" s="193" t="s">
        <v>229</v>
      </c>
      <c r="H118" s="194">
        <v>1.8</v>
      </c>
      <c r="I118" s="195"/>
      <c r="L118" s="190"/>
      <c r="M118" s="196"/>
      <c r="N118" s="197"/>
      <c r="O118" s="197"/>
      <c r="P118" s="197"/>
      <c r="Q118" s="197"/>
      <c r="R118" s="197"/>
      <c r="S118" s="197"/>
      <c r="T118" s="198"/>
      <c r="AT118" s="192" t="s">
        <v>167</v>
      </c>
      <c r="AU118" s="192" t="s">
        <v>82</v>
      </c>
      <c r="AV118" s="11" t="s">
        <v>82</v>
      </c>
      <c r="AW118" s="11" t="s">
        <v>35</v>
      </c>
      <c r="AX118" s="11" t="s">
        <v>72</v>
      </c>
      <c r="AY118" s="192" t="s">
        <v>120</v>
      </c>
    </row>
    <row r="119" spans="2:65" s="13" customFormat="1" ht="13.5">
      <c r="B119" s="206"/>
      <c r="D119" s="191" t="s">
        <v>167</v>
      </c>
      <c r="E119" s="207" t="s">
        <v>143</v>
      </c>
      <c r="F119" s="208" t="s">
        <v>178</v>
      </c>
      <c r="H119" s="209">
        <v>1.8</v>
      </c>
      <c r="I119" s="210"/>
      <c r="L119" s="206"/>
      <c r="M119" s="211"/>
      <c r="N119" s="212"/>
      <c r="O119" s="212"/>
      <c r="P119" s="212"/>
      <c r="Q119" s="212"/>
      <c r="R119" s="212"/>
      <c r="S119" s="212"/>
      <c r="T119" s="213"/>
      <c r="AT119" s="207" t="s">
        <v>167</v>
      </c>
      <c r="AU119" s="207" t="s">
        <v>82</v>
      </c>
      <c r="AV119" s="13" t="s">
        <v>161</v>
      </c>
      <c r="AW119" s="13" t="s">
        <v>35</v>
      </c>
      <c r="AX119" s="13" t="s">
        <v>80</v>
      </c>
      <c r="AY119" s="207" t="s">
        <v>120</v>
      </c>
    </row>
    <row r="120" spans="2:65" s="1" customFormat="1" ht="16.5" customHeight="1">
      <c r="B120" s="172"/>
      <c r="C120" s="173" t="s">
        <v>11</v>
      </c>
      <c r="D120" s="173" t="s">
        <v>123</v>
      </c>
      <c r="E120" s="174" t="s">
        <v>230</v>
      </c>
      <c r="F120" s="175" t="s">
        <v>231</v>
      </c>
      <c r="G120" s="176" t="s">
        <v>165</v>
      </c>
      <c r="H120" s="177">
        <v>10.5</v>
      </c>
      <c r="I120" s="178"/>
      <c r="J120" s="179">
        <f>ROUND(I120*H120,2)</f>
        <v>0</v>
      </c>
      <c r="K120" s="175" t="s">
        <v>127</v>
      </c>
      <c r="L120" s="40"/>
      <c r="M120" s="180" t="s">
        <v>5</v>
      </c>
      <c r="N120" s="181" t="s">
        <v>43</v>
      </c>
      <c r="O120" s="41"/>
      <c r="P120" s="182">
        <f>O120*H120</f>
        <v>0</v>
      </c>
      <c r="Q120" s="182">
        <v>1.9967999999999999</v>
      </c>
      <c r="R120" s="182">
        <f>Q120*H120</f>
        <v>20.9664</v>
      </c>
      <c r="S120" s="182">
        <v>0</v>
      </c>
      <c r="T120" s="183">
        <f>S120*H120</f>
        <v>0</v>
      </c>
      <c r="AR120" s="23" t="s">
        <v>161</v>
      </c>
      <c r="AT120" s="23" t="s">
        <v>123</v>
      </c>
      <c r="AU120" s="23" t="s">
        <v>82</v>
      </c>
      <c r="AY120" s="23" t="s">
        <v>120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80</v>
      </c>
      <c r="BK120" s="184">
        <f>ROUND(I120*H120,2)</f>
        <v>0</v>
      </c>
      <c r="BL120" s="23" t="s">
        <v>161</v>
      </c>
      <c r="BM120" s="23" t="s">
        <v>232</v>
      </c>
    </row>
    <row r="121" spans="2:65" s="11" customFormat="1" ht="13.5">
      <c r="B121" s="190"/>
      <c r="D121" s="191" t="s">
        <v>167</v>
      </c>
      <c r="E121" s="192" t="s">
        <v>5</v>
      </c>
      <c r="F121" s="193" t="s">
        <v>233</v>
      </c>
      <c r="H121" s="194">
        <v>6</v>
      </c>
      <c r="I121" s="195"/>
      <c r="L121" s="190"/>
      <c r="M121" s="196"/>
      <c r="N121" s="197"/>
      <c r="O121" s="197"/>
      <c r="P121" s="197"/>
      <c r="Q121" s="197"/>
      <c r="R121" s="197"/>
      <c r="S121" s="197"/>
      <c r="T121" s="198"/>
      <c r="AT121" s="192" t="s">
        <v>167</v>
      </c>
      <c r="AU121" s="192" t="s">
        <v>82</v>
      </c>
      <c r="AV121" s="11" t="s">
        <v>82</v>
      </c>
      <c r="AW121" s="11" t="s">
        <v>35</v>
      </c>
      <c r="AX121" s="11" t="s">
        <v>72</v>
      </c>
      <c r="AY121" s="192" t="s">
        <v>120</v>
      </c>
    </row>
    <row r="122" spans="2:65" s="11" customFormat="1" ht="13.5">
      <c r="B122" s="190"/>
      <c r="D122" s="191" t="s">
        <v>167</v>
      </c>
      <c r="E122" s="192" t="s">
        <v>5</v>
      </c>
      <c r="F122" s="193" t="s">
        <v>234</v>
      </c>
      <c r="H122" s="194">
        <v>4.5</v>
      </c>
      <c r="I122" s="195"/>
      <c r="L122" s="190"/>
      <c r="M122" s="196"/>
      <c r="N122" s="197"/>
      <c r="O122" s="197"/>
      <c r="P122" s="197"/>
      <c r="Q122" s="197"/>
      <c r="R122" s="197"/>
      <c r="S122" s="197"/>
      <c r="T122" s="198"/>
      <c r="AT122" s="192" t="s">
        <v>167</v>
      </c>
      <c r="AU122" s="192" t="s">
        <v>82</v>
      </c>
      <c r="AV122" s="11" t="s">
        <v>82</v>
      </c>
      <c r="AW122" s="11" t="s">
        <v>35</v>
      </c>
      <c r="AX122" s="11" t="s">
        <v>72</v>
      </c>
      <c r="AY122" s="192" t="s">
        <v>120</v>
      </c>
    </row>
    <row r="123" spans="2:65" s="13" customFormat="1" ht="13.5">
      <c r="B123" s="206"/>
      <c r="D123" s="191" t="s">
        <v>167</v>
      </c>
      <c r="E123" s="207" t="s">
        <v>5</v>
      </c>
      <c r="F123" s="208" t="s">
        <v>178</v>
      </c>
      <c r="H123" s="209">
        <v>10.5</v>
      </c>
      <c r="I123" s="210"/>
      <c r="L123" s="206"/>
      <c r="M123" s="211"/>
      <c r="N123" s="212"/>
      <c r="O123" s="212"/>
      <c r="P123" s="212"/>
      <c r="Q123" s="212"/>
      <c r="R123" s="212"/>
      <c r="S123" s="212"/>
      <c r="T123" s="213"/>
      <c r="AT123" s="207" t="s">
        <v>167</v>
      </c>
      <c r="AU123" s="207" t="s">
        <v>82</v>
      </c>
      <c r="AV123" s="13" t="s">
        <v>161</v>
      </c>
      <c r="AW123" s="13" t="s">
        <v>35</v>
      </c>
      <c r="AX123" s="13" t="s">
        <v>80</v>
      </c>
      <c r="AY123" s="207" t="s">
        <v>120</v>
      </c>
    </row>
    <row r="124" spans="2:65" s="1" customFormat="1" ht="25.5" customHeight="1">
      <c r="B124" s="172"/>
      <c r="C124" s="173" t="s">
        <v>235</v>
      </c>
      <c r="D124" s="173" t="s">
        <v>123</v>
      </c>
      <c r="E124" s="174" t="s">
        <v>236</v>
      </c>
      <c r="F124" s="175" t="s">
        <v>237</v>
      </c>
      <c r="G124" s="176" t="s">
        <v>192</v>
      </c>
      <c r="H124" s="177">
        <v>5</v>
      </c>
      <c r="I124" s="178"/>
      <c r="J124" s="179">
        <f>ROUND(I124*H124,2)</f>
        <v>0</v>
      </c>
      <c r="K124" s="175" t="s">
        <v>127</v>
      </c>
      <c r="L124" s="40"/>
      <c r="M124" s="180" t="s">
        <v>5</v>
      </c>
      <c r="N124" s="181" t="s">
        <v>43</v>
      </c>
      <c r="O124" s="41"/>
      <c r="P124" s="182">
        <f>O124*H124</f>
        <v>0</v>
      </c>
      <c r="Q124" s="182">
        <v>0.82326999999999995</v>
      </c>
      <c r="R124" s="182">
        <f>Q124*H124</f>
        <v>4.1163499999999997</v>
      </c>
      <c r="S124" s="182">
        <v>0</v>
      </c>
      <c r="T124" s="183">
        <f>S124*H124</f>
        <v>0</v>
      </c>
      <c r="AR124" s="23" t="s">
        <v>161</v>
      </c>
      <c r="AT124" s="23" t="s">
        <v>123</v>
      </c>
      <c r="AU124" s="23" t="s">
        <v>82</v>
      </c>
      <c r="AY124" s="23" t="s">
        <v>120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80</v>
      </c>
      <c r="BK124" s="184">
        <f>ROUND(I124*H124,2)</f>
        <v>0</v>
      </c>
      <c r="BL124" s="23" t="s">
        <v>161</v>
      </c>
      <c r="BM124" s="23" t="s">
        <v>238</v>
      </c>
    </row>
    <row r="125" spans="2:65" s="10" customFormat="1" ht="29.85" customHeight="1">
      <c r="B125" s="159"/>
      <c r="D125" s="160" t="s">
        <v>71</v>
      </c>
      <c r="E125" s="170" t="s">
        <v>194</v>
      </c>
      <c r="F125" s="170" t="s">
        <v>239</v>
      </c>
      <c r="I125" s="162"/>
      <c r="J125" s="171">
        <f>BK125</f>
        <v>0</v>
      </c>
      <c r="L125" s="159"/>
      <c r="M125" s="164"/>
      <c r="N125" s="165"/>
      <c r="O125" s="165"/>
      <c r="P125" s="166">
        <f>SUM(P126:P132)</f>
        <v>0</v>
      </c>
      <c r="Q125" s="165"/>
      <c r="R125" s="166">
        <f>SUM(R126:R132)</f>
        <v>2.9655200000000002</v>
      </c>
      <c r="S125" s="165"/>
      <c r="T125" s="167">
        <f>SUM(T126:T132)</f>
        <v>0</v>
      </c>
      <c r="AR125" s="160" t="s">
        <v>80</v>
      </c>
      <c r="AT125" s="168" t="s">
        <v>71</v>
      </c>
      <c r="AU125" s="168" t="s">
        <v>80</v>
      </c>
      <c r="AY125" s="160" t="s">
        <v>120</v>
      </c>
      <c r="BK125" s="169">
        <f>SUM(BK126:BK132)</f>
        <v>0</v>
      </c>
    </row>
    <row r="126" spans="2:65" s="1" customFormat="1" ht="25.5" customHeight="1">
      <c r="B126" s="172"/>
      <c r="C126" s="173" t="s">
        <v>240</v>
      </c>
      <c r="D126" s="173" t="s">
        <v>123</v>
      </c>
      <c r="E126" s="174" t="s">
        <v>241</v>
      </c>
      <c r="F126" s="175" t="s">
        <v>242</v>
      </c>
      <c r="G126" s="176" t="s">
        <v>243</v>
      </c>
      <c r="H126" s="177">
        <v>15</v>
      </c>
      <c r="I126" s="178"/>
      <c r="J126" s="179">
        <f>ROUND(I126*H126,2)</f>
        <v>0</v>
      </c>
      <c r="K126" s="175" t="s">
        <v>127</v>
      </c>
      <c r="L126" s="40"/>
      <c r="M126" s="180" t="s">
        <v>5</v>
      </c>
      <c r="N126" s="181" t="s">
        <v>43</v>
      </c>
      <c r="O126" s="41"/>
      <c r="P126" s="182">
        <f>O126*H126</f>
        <v>0</v>
      </c>
      <c r="Q126" s="182">
        <v>1.0000000000000001E-5</v>
      </c>
      <c r="R126" s="182">
        <f>Q126*H126</f>
        <v>1.5000000000000001E-4</v>
      </c>
      <c r="S126" s="182">
        <v>0</v>
      </c>
      <c r="T126" s="183">
        <f>S126*H126</f>
        <v>0</v>
      </c>
      <c r="AR126" s="23" t="s">
        <v>161</v>
      </c>
      <c r="AT126" s="23" t="s">
        <v>123</v>
      </c>
      <c r="AU126" s="23" t="s">
        <v>82</v>
      </c>
      <c r="AY126" s="23" t="s">
        <v>120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80</v>
      </c>
      <c r="BK126" s="184">
        <f>ROUND(I126*H126,2)</f>
        <v>0</v>
      </c>
      <c r="BL126" s="23" t="s">
        <v>161</v>
      </c>
      <c r="BM126" s="23" t="s">
        <v>244</v>
      </c>
    </row>
    <row r="127" spans="2:65" s="1" customFormat="1" ht="16.5" customHeight="1">
      <c r="B127" s="172"/>
      <c r="C127" s="214" t="s">
        <v>245</v>
      </c>
      <c r="D127" s="214" t="s">
        <v>204</v>
      </c>
      <c r="E127" s="215" t="s">
        <v>246</v>
      </c>
      <c r="F127" s="216" t="s">
        <v>247</v>
      </c>
      <c r="G127" s="217" t="s">
        <v>243</v>
      </c>
      <c r="H127" s="218">
        <v>15.75</v>
      </c>
      <c r="I127" s="219"/>
      <c r="J127" s="220">
        <f>ROUND(I127*H127,2)</f>
        <v>0</v>
      </c>
      <c r="K127" s="216" t="s">
        <v>127</v>
      </c>
      <c r="L127" s="221"/>
      <c r="M127" s="222" t="s">
        <v>5</v>
      </c>
      <c r="N127" s="223" t="s">
        <v>43</v>
      </c>
      <c r="O127" s="41"/>
      <c r="P127" s="182">
        <f>O127*H127</f>
        <v>0</v>
      </c>
      <c r="Q127" s="182">
        <v>0.188</v>
      </c>
      <c r="R127" s="182">
        <f>Q127*H127</f>
        <v>2.9609999999999999</v>
      </c>
      <c r="S127" s="182">
        <v>0</v>
      </c>
      <c r="T127" s="183">
        <f>S127*H127</f>
        <v>0</v>
      </c>
      <c r="AR127" s="23" t="s">
        <v>194</v>
      </c>
      <c r="AT127" s="23" t="s">
        <v>204</v>
      </c>
      <c r="AU127" s="23" t="s">
        <v>82</v>
      </c>
      <c r="AY127" s="23" t="s">
        <v>120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80</v>
      </c>
      <c r="BK127" s="184">
        <f>ROUND(I127*H127,2)</f>
        <v>0</v>
      </c>
      <c r="BL127" s="23" t="s">
        <v>161</v>
      </c>
      <c r="BM127" s="23" t="s">
        <v>248</v>
      </c>
    </row>
    <row r="128" spans="2:65" s="11" customFormat="1" ht="13.5">
      <c r="B128" s="190"/>
      <c r="D128" s="191" t="s">
        <v>167</v>
      </c>
      <c r="E128" s="192" t="s">
        <v>5</v>
      </c>
      <c r="F128" s="193" t="s">
        <v>249</v>
      </c>
      <c r="H128" s="194">
        <v>15.75</v>
      </c>
      <c r="I128" s="195"/>
      <c r="L128" s="190"/>
      <c r="M128" s="196"/>
      <c r="N128" s="197"/>
      <c r="O128" s="197"/>
      <c r="P128" s="197"/>
      <c r="Q128" s="197"/>
      <c r="R128" s="197"/>
      <c r="S128" s="197"/>
      <c r="T128" s="198"/>
      <c r="AT128" s="192" t="s">
        <v>167</v>
      </c>
      <c r="AU128" s="192" t="s">
        <v>82</v>
      </c>
      <c r="AV128" s="11" t="s">
        <v>82</v>
      </c>
      <c r="AW128" s="11" t="s">
        <v>35</v>
      </c>
      <c r="AX128" s="11" t="s">
        <v>80</v>
      </c>
      <c r="AY128" s="192" t="s">
        <v>120</v>
      </c>
    </row>
    <row r="129" spans="2:65" s="1" customFormat="1" ht="16.5" customHeight="1">
      <c r="B129" s="172"/>
      <c r="C129" s="173" t="s">
        <v>250</v>
      </c>
      <c r="D129" s="173" t="s">
        <v>123</v>
      </c>
      <c r="E129" s="174" t="s">
        <v>251</v>
      </c>
      <c r="F129" s="175" t="s">
        <v>252</v>
      </c>
      <c r="G129" s="176" t="s">
        <v>253</v>
      </c>
      <c r="H129" s="177">
        <v>1</v>
      </c>
      <c r="I129" s="178"/>
      <c r="J129" s="179">
        <f>ROUND(I129*H129,2)</f>
        <v>0</v>
      </c>
      <c r="K129" s="175" t="s">
        <v>5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4.3699999999999998E-3</v>
      </c>
      <c r="R129" s="182">
        <f>Q129*H129</f>
        <v>4.3699999999999998E-3</v>
      </c>
      <c r="S129" s="182">
        <v>0</v>
      </c>
      <c r="T129" s="183">
        <f>S129*H129</f>
        <v>0</v>
      </c>
      <c r="AR129" s="23" t="s">
        <v>161</v>
      </c>
      <c r="AT129" s="23" t="s">
        <v>123</v>
      </c>
      <c r="AU129" s="23" t="s">
        <v>82</v>
      </c>
      <c r="AY129" s="23" t="s">
        <v>120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80</v>
      </c>
      <c r="BK129" s="184">
        <f>ROUND(I129*H129,2)</f>
        <v>0</v>
      </c>
      <c r="BL129" s="23" t="s">
        <v>161</v>
      </c>
      <c r="BM129" s="23" t="s">
        <v>254</v>
      </c>
    </row>
    <row r="130" spans="2:65" s="1" customFormat="1" ht="27">
      <c r="B130" s="40"/>
      <c r="D130" s="191" t="s">
        <v>255</v>
      </c>
      <c r="F130" s="224" t="s">
        <v>256</v>
      </c>
      <c r="I130" s="225"/>
      <c r="L130" s="40"/>
      <c r="M130" s="226"/>
      <c r="N130" s="41"/>
      <c r="O130" s="41"/>
      <c r="P130" s="41"/>
      <c r="Q130" s="41"/>
      <c r="R130" s="41"/>
      <c r="S130" s="41"/>
      <c r="T130" s="69"/>
      <c r="AT130" s="23" t="s">
        <v>255</v>
      </c>
      <c r="AU130" s="23" t="s">
        <v>82</v>
      </c>
    </row>
    <row r="131" spans="2:65" s="1" customFormat="1" ht="16.5" customHeight="1">
      <c r="B131" s="172"/>
      <c r="C131" s="173" t="s">
        <v>257</v>
      </c>
      <c r="D131" s="173" t="s">
        <v>123</v>
      </c>
      <c r="E131" s="174" t="s">
        <v>258</v>
      </c>
      <c r="F131" s="175" t="s">
        <v>259</v>
      </c>
      <c r="G131" s="176" t="s">
        <v>126</v>
      </c>
      <c r="H131" s="177">
        <v>1</v>
      </c>
      <c r="I131" s="178"/>
      <c r="J131" s="179">
        <f>ROUND(I131*H131,2)</f>
        <v>0</v>
      </c>
      <c r="K131" s="175" t="s">
        <v>5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161</v>
      </c>
      <c r="AT131" s="23" t="s">
        <v>123</v>
      </c>
      <c r="AU131" s="23" t="s">
        <v>82</v>
      </c>
      <c r="AY131" s="23" t="s">
        <v>120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80</v>
      </c>
      <c r="BK131" s="184">
        <f>ROUND(I131*H131,2)</f>
        <v>0</v>
      </c>
      <c r="BL131" s="23" t="s">
        <v>161</v>
      </c>
      <c r="BM131" s="23" t="s">
        <v>260</v>
      </c>
    </row>
    <row r="132" spans="2:65" s="1" customFormat="1" ht="16.5" customHeight="1">
      <c r="B132" s="172"/>
      <c r="C132" s="173" t="s">
        <v>10</v>
      </c>
      <c r="D132" s="173" t="s">
        <v>123</v>
      </c>
      <c r="E132" s="174" t="s">
        <v>261</v>
      </c>
      <c r="F132" s="175" t="s">
        <v>262</v>
      </c>
      <c r="G132" s="176" t="s">
        <v>243</v>
      </c>
      <c r="H132" s="177">
        <v>15</v>
      </c>
      <c r="I132" s="178"/>
      <c r="J132" s="179">
        <f>ROUND(I132*H132,2)</f>
        <v>0</v>
      </c>
      <c r="K132" s="175" t="s">
        <v>5</v>
      </c>
      <c r="L132" s="40"/>
      <c r="M132" s="180" t="s">
        <v>5</v>
      </c>
      <c r="N132" s="181" t="s">
        <v>43</v>
      </c>
      <c r="O132" s="41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23" t="s">
        <v>161</v>
      </c>
      <c r="AT132" s="23" t="s">
        <v>123</v>
      </c>
      <c r="AU132" s="23" t="s">
        <v>82</v>
      </c>
      <c r="AY132" s="23" t="s">
        <v>120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23" t="s">
        <v>80</v>
      </c>
      <c r="BK132" s="184">
        <f>ROUND(I132*H132,2)</f>
        <v>0</v>
      </c>
      <c r="BL132" s="23" t="s">
        <v>161</v>
      </c>
      <c r="BM132" s="23" t="s">
        <v>263</v>
      </c>
    </row>
    <row r="133" spans="2:65" s="10" customFormat="1" ht="29.85" customHeight="1">
      <c r="B133" s="159"/>
      <c r="D133" s="160" t="s">
        <v>71</v>
      </c>
      <c r="E133" s="170" t="s">
        <v>264</v>
      </c>
      <c r="F133" s="170" t="s">
        <v>265</v>
      </c>
      <c r="I133" s="162"/>
      <c r="J133" s="171">
        <f>BK133</f>
        <v>0</v>
      </c>
      <c r="L133" s="159"/>
      <c r="M133" s="164"/>
      <c r="N133" s="165"/>
      <c r="O133" s="165"/>
      <c r="P133" s="166">
        <f>P134</f>
        <v>0</v>
      </c>
      <c r="Q133" s="165"/>
      <c r="R133" s="166">
        <f>R134</f>
        <v>0</v>
      </c>
      <c r="S133" s="165"/>
      <c r="T133" s="167">
        <f>T134</f>
        <v>0</v>
      </c>
      <c r="AR133" s="160" t="s">
        <v>80</v>
      </c>
      <c r="AT133" s="168" t="s">
        <v>71</v>
      </c>
      <c r="AU133" s="168" t="s">
        <v>80</v>
      </c>
      <c r="AY133" s="160" t="s">
        <v>120</v>
      </c>
      <c r="BK133" s="169">
        <f>BK134</f>
        <v>0</v>
      </c>
    </row>
    <row r="134" spans="2:65" s="1" customFormat="1" ht="16.5" customHeight="1">
      <c r="B134" s="172"/>
      <c r="C134" s="173" t="s">
        <v>266</v>
      </c>
      <c r="D134" s="173" t="s">
        <v>123</v>
      </c>
      <c r="E134" s="174" t="s">
        <v>267</v>
      </c>
      <c r="F134" s="175" t="s">
        <v>268</v>
      </c>
      <c r="G134" s="176" t="s">
        <v>269</v>
      </c>
      <c r="H134" s="177">
        <v>28.048999999999999</v>
      </c>
      <c r="I134" s="178"/>
      <c r="J134" s="179">
        <f>ROUND(I134*H134,2)</f>
        <v>0</v>
      </c>
      <c r="K134" s="175" t="s">
        <v>127</v>
      </c>
      <c r="L134" s="40"/>
      <c r="M134" s="180" t="s">
        <v>5</v>
      </c>
      <c r="N134" s="185" t="s">
        <v>43</v>
      </c>
      <c r="O134" s="186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AR134" s="23" t="s">
        <v>161</v>
      </c>
      <c r="AT134" s="23" t="s">
        <v>123</v>
      </c>
      <c r="AU134" s="23" t="s">
        <v>82</v>
      </c>
      <c r="AY134" s="23" t="s">
        <v>120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80</v>
      </c>
      <c r="BK134" s="184">
        <f>ROUND(I134*H134,2)</f>
        <v>0</v>
      </c>
      <c r="BL134" s="23" t="s">
        <v>161</v>
      </c>
      <c r="BM134" s="23" t="s">
        <v>270</v>
      </c>
    </row>
    <row r="135" spans="2:65" s="1" customFormat="1" ht="6.95" customHeight="1">
      <c r="B135" s="55"/>
      <c r="C135" s="56"/>
      <c r="D135" s="56"/>
      <c r="E135" s="56"/>
      <c r="F135" s="56"/>
      <c r="G135" s="56"/>
      <c r="H135" s="56"/>
      <c r="I135" s="126"/>
      <c r="J135" s="56"/>
      <c r="K135" s="56"/>
      <c r="L135" s="40"/>
    </row>
  </sheetData>
  <autoFilter ref="C80:K134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27" customWidth="1"/>
    <col min="2" max="2" width="1.6640625" style="227" customWidth="1"/>
    <col min="3" max="4" width="5" style="227" customWidth="1"/>
    <col min="5" max="5" width="11.6640625" style="227" customWidth="1"/>
    <col min="6" max="6" width="9.1640625" style="227" customWidth="1"/>
    <col min="7" max="7" width="5" style="227" customWidth="1"/>
    <col min="8" max="8" width="77.83203125" style="227" customWidth="1"/>
    <col min="9" max="10" width="20" style="227" customWidth="1"/>
    <col min="11" max="11" width="1.6640625" style="227" customWidth="1"/>
  </cols>
  <sheetData>
    <row r="1" spans="2:11" ht="37.5" customHeight="1"/>
    <row r="2" spans="2:1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4" customFormat="1" ht="45" customHeight="1">
      <c r="B3" s="231"/>
      <c r="C3" s="354" t="s">
        <v>271</v>
      </c>
      <c r="D3" s="354"/>
      <c r="E3" s="354"/>
      <c r="F3" s="354"/>
      <c r="G3" s="354"/>
      <c r="H3" s="354"/>
      <c r="I3" s="354"/>
      <c r="J3" s="354"/>
      <c r="K3" s="232"/>
    </row>
    <row r="4" spans="2:11" ht="25.5" customHeight="1">
      <c r="B4" s="233"/>
      <c r="C4" s="358" t="s">
        <v>272</v>
      </c>
      <c r="D4" s="358"/>
      <c r="E4" s="358"/>
      <c r="F4" s="358"/>
      <c r="G4" s="358"/>
      <c r="H4" s="358"/>
      <c r="I4" s="358"/>
      <c r="J4" s="358"/>
      <c r="K4" s="234"/>
    </row>
    <row r="5" spans="2:1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>
      <c r="B6" s="233"/>
      <c r="C6" s="357" t="s">
        <v>273</v>
      </c>
      <c r="D6" s="357"/>
      <c r="E6" s="357"/>
      <c r="F6" s="357"/>
      <c r="G6" s="357"/>
      <c r="H6" s="357"/>
      <c r="I6" s="357"/>
      <c r="J6" s="357"/>
      <c r="K6" s="234"/>
    </row>
    <row r="7" spans="2:11" ht="15" customHeight="1">
      <c r="B7" s="237"/>
      <c r="C7" s="357" t="s">
        <v>274</v>
      </c>
      <c r="D7" s="357"/>
      <c r="E7" s="357"/>
      <c r="F7" s="357"/>
      <c r="G7" s="357"/>
      <c r="H7" s="357"/>
      <c r="I7" s="357"/>
      <c r="J7" s="357"/>
      <c r="K7" s="234"/>
    </row>
    <row r="8" spans="2:1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ht="15" customHeight="1">
      <c r="B9" s="237"/>
      <c r="C9" s="357" t="s">
        <v>275</v>
      </c>
      <c r="D9" s="357"/>
      <c r="E9" s="357"/>
      <c r="F9" s="357"/>
      <c r="G9" s="357"/>
      <c r="H9" s="357"/>
      <c r="I9" s="357"/>
      <c r="J9" s="357"/>
      <c r="K9" s="234"/>
    </row>
    <row r="10" spans="2:11" ht="15" customHeight="1">
      <c r="B10" s="237"/>
      <c r="C10" s="236"/>
      <c r="D10" s="357" t="s">
        <v>276</v>
      </c>
      <c r="E10" s="357"/>
      <c r="F10" s="357"/>
      <c r="G10" s="357"/>
      <c r="H10" s="357"/>
      <c r="I10" s="357"/>
      <c r="J10" s="357"/>
      <c r="K10" s="234"/>
    </row>
    <row r="11" spans="2:11" ht="15" customHeight="1">
      <c r="B11" s="237"/>
      <c r="C11" s="238"/>
      <c r="D11" s="357" t="s">
        <v>277</v>
      </c>
      <c r="E11" s="357"/>
      <c r="F11" s="357"/>
      <c r="G11" s="357"/>
      <c r="H11" s="357"/>
      <c r="I11" s="357"/>
      <c r="J11" s="357"/>
      <c r="K11" s="234"/>
    </row>
    <row r="12" spans="2:11" ht="12.75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>
      <c r="B13" s="237"/>
      <c r="C13" s="238"/>
      <c r="D13" s="357" t="s">
        <v>278</v>
      </c>
      <c r="E13" s="357"/>
      <c r="F13" s="357"/>
      <c r="G13" s="357"/>
      <c r="H13" s="357"/>
      <c r="I13" s="357"/>
      <c r="J13" s="357"/>
      <c r="K13" s="234"/>
    </row>
    <row r="14" spans="2:11" ht="15" customHeight="1">
      <c r="B14" s="237"/>
      <c r="C14" s="238"/>
      <c r="D14" s="357" t="s">
        <v>279</v>
      </c>
      <c r="E14" s="357"/>
      <c r="F14" s="357"/>
      <c r="G14" s="357"/>
      <c r="H14" s="357"/>
      <c r="I14" s="357"/>
      <c r="J14" s="357"/>
      <c r="K14" s="234"/>
    </row>
    <row r="15" spans="2:11" ht="15" customHeight="1">
      <c r="B15" s="237"/>
      <c r="C15" s="238"/>
      <c r="D15" s="357" t="s">
        <v>280</v>
      </c>
      <c r="E15" s="357"/>
      <c r="F15" s="357"/>
      <c r="G15" s="357"/>
      <c r="H15" s="357"/>
      <c r="I15" s="357"/>
      <c r="J15" s="357"/>
      <c r="K15" s="234"/>
    </row>
    <row r="16" spans="2:11" ht="15" customHeight="1">
      <c r="B16" s="237"/>
      <c r="C16" s="238"/>
      <c r="D16" s="238"/>
      <c r="E16" s="239" t="s">
        <v>85</v>
      </c>
      <c r="F16" s="357" t="s">
        <v>281</v>
      </c>
      <c r="G16" s="357"/>
      <c r="H16" s="357"/>
      <c r="I16" s="357"/>
      <c r="J16" s="357"/>
      <c r="K16" s="234"/>
    </row>
    <row r="17" spans="2:11" ht="15" customHeight="1">
      <c r="B17" s="237"/>
      <c r="C17" s="238"/>
      <c r="D17" s="238"/>
      <c r="E17" s="239" t="s">
        <v>282</v>
      </c>
      <c r="F17" s="357" t="s">
        <v>283</v>
      </c>
      <c r="G17" s="357"/>
      <c r="H17" s="357"/>
      <c r="I17" s="357"/>
      <c r="J17" s="357"/>
      <c r="K17" s="234"/>
    </row>
    <row r="18" spans="2:11" ht="15" customHeight="1">
      <c r="B18" s="237"/>
      <c r="C18" s="238"/>
      <c r="D18" s="238"/>
      <c r="E18" s="239" t="s">
        <v>284</v>
      </c>
      <c r="F18" s="357" t="s">
        <v>285</v>
      </c>
      <c r="G18" s="357"/>
      <c r="H18" s="357"/>
      <c r="I18" s="357"/>
      <c r="J18" s="357"/>
      <c r="K18" s="234"/>
    </row>
    <row r="19" spans="2:11" ht="15" customHeight="1">
      <c r="B19" s="237"/>
      <c r="C19" s="238"/>
      <c r="D19" s="238"/>
      <c r="E19" s="239" t="s">
        <v>79</v>
      </c>
      <c r="F19" s="357" t="s">
        <v>78</v>
      </c>
      <c r="G19" s="357"/>
      <c r="H19" s="357"/>
      <c r="I19" s="357"/>
      <c r="J19" s="357"/>
      <c r="K19" s="234"/>
    </row>
    <row r="20" spans="2:11" ht="15" customHeight="1">
      <c r="B20" s="237"/>
      <c r="C20" s="238"/>
      <c r="D20" s="238"/>
      <c r="E20" s="239" t="s">
        <v>286</v>
      </c>
      <c r="F20" s="357" t="s">
        <v>287</v>
      </c>
      <c r="G20" s="357"/>
      <c r="H20" s="357"/>
      <c r="I20" s="357"/>
      <c r="J20" s="357"/>
      <c r="K20" s="234"/>
    </row>
    <row r="21" spans="2:11" ht="15" customHeight="1">
      <c r="B21" s="237"/>
      <c r="C21" s="238"/>
      <c r="D21" s="238"/>
      <c r="E21" s="239" t="s">
        <v>288</v>
      </c>
      <c r="F21" s="357" t="s">
        <v>289</v>
      </c>
      <c r="G21" s="357"/>
      <c r="H21" s="357"/>
      <c r="I21" s="357"/>
      <c r="J21" s="357"/>
      <c r="K21" s="234"/>
    </row>
    <row r="22" spans="2:11" ht="12.75" customHeight="1">
      <c r="B22" s="237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>
      <c r="B23" s="237"/>
      <c r="C23" s="357" t="s">
        <v>290</v>
      </c>
      <c r="D23" s="357"/>
      <c r="E23" s="357"/>
      <c r="F23" s="357"/>
      <c r="G23" s="357"/>
      <c r="H23" s="357"/>
      <c r="I23" s="357"/>
      <c r="J23" s="357"/>
      <c r="K23" s="234"/>
    </row>
    <row r="24" spans="2:11" ht="15" customHeight="1">
      <c r="B24" s="237"/>
      <c r="C24" s="357" t="s">
        <v>291</v>
      </c>
      <c r="D24" s="357"/>
      <c r="E24" s="357"/>
      <c r="F24" s="357"/>
      <c r="G24" s="357"/>
      <c r="H24" s="357"/>
      <c r="I24" s="357"/>
      <c r="J24" s="357"/>
      <c r="K24" s="234"/>
    </row>
    <row r="25" spans="2:11" ht="15" customHeight="1">
      <c r="B25" s="237"/>
      <c r="C25" s="236"/>
      <c r="D25" s="357" t="s">
        <v>292</v>
      </c>
      <c r="E25" s="357"/>
      <c r="F25" s="357"/>
      <c r="G25" s="357"/>
      <c r="H25" s="357"/>
      <c r="I25" s="357"/>
      <c r="J25" s="357"/>
      <c r="K25" s="234"/>
    </row>
    <row r="26" spans="2:11" ht="15" customHeight="1">
      <c r="B26" s="237"/>
      <c r="C26" s="238"/>
      <c r="D26" s="357" t="s">
        <v>293</v>
      </c>
      <c r="E26" s="357"/>
      <c r="F26" s="357"/>
      <c r="G26" s="357"/>
      <c r="H26" s="357"/>
      <c r="I26" s="357"/>
      <c r="J26" s="357"/>
      <c r="K26" s="234"/>
    </row>
    <row r="27" spans="2:11" ht="12.75" customHeight="1">
      <c r="B27" s="237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>
      <c r="B28" s="237"/>
      <c r="C28" s="238"/>
      <c r="D28" s="357" t="s">
        <v>294</v>
      </c>
      <c r="E28" s="357"/>
      <c r="F28" s="357"/>
      <c r="G28" s="357"/>
      <c r="H28" s="357"/>
      <c r="I28" s="357"/>
      <c r="J28" s="357"/>
      <c r="K28" s="234"/>
    </row>
    <row r="29" spans="2:11" ht="15" customHeight="1">
      <c r="B29" s="237"/>
      <c r="C29" s="238"/>
      <c r="D29" s="357" t="s">
        <v>295</v>
      </c>
      <c r="E29" s="357"/>
      <c r="F29" s="357"/>
      <c r="G29" s="357"/>
      <c r="H29" s="357"/>
      <c r="I29" s="357"/>
      <c r="J29" s="357"/>
      <c r="K29" s="234"/>
    </row>
    <row r="30" spans="2:11" ht="12.75" customHeight="1">
      <c r="B30" s="237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>
      <c r="B31" s="237"/>
      <c r="C31" s="238"/>
      <c r="D31" s="357" t="s">
        <v>296</v>
      </c>
      <c r="E31" s="357"/>
      <c r="F31" s="357"/>
      <c r="G31" s="357"/>
      <c r="H31" s="357"/>
      <c r="I31" s="357"/>
      <c r="J31" s="357"/>
      <c r="K31" s="234"/>
    </row>
    <row r="32" spans="2:11" ht="15" customHeight="1">
      <c r="B32" s="237"/>
      <c r="C32" s="238"/>
      <c r="D32" s="357" t="s">
        <v>297</v>
      </c>
      <c r="E32" s="357"/>
      <c r="F32" s="357"/>
      <c r="G32" s="357"/>
      <c r="H32" s="357"/>
      <c r="I32" s="357"/>
      <c r="J32" s="357"/>
      <c r="K32" s="234"/>
    </row>
    <row r="33" spans="2:11" ht="15" customHeight="1">
      <c r="B33" s="237"/>
      <c r="C33" s="238"/>
      <c r="D33" s="357" t="s">
        <v>298</v>
      </c>
      <c r="E33" s="357"/>
      <c r="F33" s="357"/>
      <c r="G33" s="357"/>
      <c r="H33" s="357"/>
      <c r="I33" s="357"/>
      <c r="J33" s="357"/>
      <c r="K33" s="234"/>
    </row>
    <row r="34" spans="2:11" ht="15" customHeight="1">
      <c r="B34" s="237"/>
      <c r="C34" s="238"/>
      <c r="D34" s="236"/>
      <c r="E34" s="240" t="s">
        <v>104</v>
      </c>
      <c r="F34" s="236"/>
      <c r="G34" s="357" t="s">
        <v>299</v>
      </c>
      <c r="H34" s="357"/>
      <c r="I34" s="357"/>
      <c r="J34" s="357"/>
      <c r="K34" s="234"/>
    </row>
    <row r="35" spans="2:11" ht="30.75" customHeight="1">
      <c r="B35" s="237"/>
      <c r="C35" s="238"/>
      <c r="D35" s="236"/>
      <c r="E35" s="240" t="s">
        <v>300</v>
      </c>
      <c r="F35" s="236"/>
      <c r="G35" s="357" t="s">
        <v>301</v>
      </c>
      <c r="H35" s="357"/>
      <c r="I35" s="357"/>
      <c r="J35" s="357"/>
      <c r="K35" s="234"/>
    </row>
    <row r="36" spans="2:11" ht="15" customHeight="1">
      <c r="B36" s="237"/>
      <c r="C36" s="238"/>
      <c r="D36" s="236"/>
      <c r="E36" s="240" t="s">
        <v>53</v>
      </c>
      <c r="F36" s="236"/>
      <c r="G36" s="357" t="s">
        <v>302</v>
      </c>
      <c r="H36" s="357"/>
      <c r="I36" s="357"/>
      <c r="J36" s="357"/>
      <c r="K36" s="234"/>
    </row>
    <row r="37" spans="2:11" ht="15" customHeight="1">
      <c r="B37" s="237"/>
      <c r="C37" s="238"/>
      <c r="D37" s="236"/>
      <c r="E37" s="240" t="s">
        <v>105</v>
      </c>
      <c r="F37" s="236"/>
      <c r="G37" s="357" t="s">
        <v>303</v>
      </c>
      <c r="H37" s="357"/>
      <c r="I37" s="357"/>
      <c r="J37" s="357"/>
      <c r="K37" s="234"/>
    </row>
    <row r="38" spans="2:11" ht="15" customHeight="1">
      <c r="B38" s="237"/>
      <c r="C38" s="238"/>
      <c r="D38" s="236"/>
      <c r="E38" s="240" t="s">
        <v>106</v>
      </c>
      <c r="F38" s="236"/>
      <c r="G38" s="357" t="s">
        <v>304</v>
      </c>
      <c r="H38" s="357"/>
      <c r="I38" s="357"/>
      <c r="J38" s="357"/>
      <c r="K38" s="234"/>
    </row>
    <row r="39" spans="2:11" ht="15" customHeight="1">
      <c r="B39" s="237"/>
      <c r="C39" s="238"/>
      <c r="D39" s="236"/>
      <c r="E39" s="240" t="s">
        <v>107</v>
      </c>
      <c r="F39" s="236"/>
      <c r="G39" s="357" t="s">
        <v>305</v>
      </c>
      <c r="H39" s="357"/>
      <c r="I39" s="357"/>
      <c r="J39" s="357"/>
      <c r="K39" s="234"/>
    </row>
    <row r="40" spans="2:11" ht="15" customHeight="1">
      <c r="B40" s="237"/>
      <c r="C40" s="238"/>
      <c r="D40" s="236"/>
      <c r="E40" s="240" t="s">
        <v>306</v>
      </c>
      <c r="F40" s="236"/>
      <c r="G40" s="357" t="s">
        <v>307</v>
      </c>
      <c r="H40" s="357"/>
      <c r="I40" s="357"/>
      <c r="J40" s="357"/>
      <c r="K40" s="234"/>
    </row>
    <row r="41" spans="2:11" ht="15" customHeight="1">
      <c r="B41" s="237"/>
      <c r="C41" s="238"/>
      <c r="D41" s="236"/>
      <c r="E41" s="240"/>
      <c r="F41" s="236"/>
      <c r="G41" s="357" t="s">
        <v>308</v>
      </c>
      <c r="H41" s="357"/>
      <c r="I41" s="357"/>
      <c r="J41" s="357"/>
      <c r="K41" s="234"/>
    </row>
    <row r="42" spans="2:11" ht="15" customHeight="1">
      <c r="B42" s="237"/>
      <c r="C42" s="238"/>
      <c r="D42" s="236"/>
      <c r="E42" s="240" t="s">
        <v>309</v>
      </c>
      <c r="F42" s="236"/>
      <c r="G42" s="357" t="s">
        <v>310</v>
      </c>
      <c r="H42" s="357"/>
      <c r="I42" s="357"/>
      <c r="J42" s="357"/>
      <c r="K42" s="234"/>
    </row>
    <row r="43" spans="2:11" ht="15" customHeight="1">
      <c r="B43" s="237"/>
      <c r="C43" s="238"/>
      <c r="D43" s="236"/>
      <c r="E43" s="240" t="s">
        <v>109</v>
      </c>
      <c r="F43" s="236"/>
      <c r="G43" s="357" t="s">
        <v>311</v>
      </c>
      <c r="H43" s="357"/>
      <c r="I43" s="357"/>
      <c r="J43" s="357"/>
      <c r="K43" s="234"/>
    </row>
    <row r="44" spans="2:11" ht="12.75" customHeight="1">
      <c r="B44" s="237"/>
      <c r="C44" s="238"/>
      <c r="D44" s="236"/>
      <c r="E44" s="236"/>
      <c r="F44" s="236"/>
      <c r="G44" s="236"/>
      <c r="H44" s="236"/>
      <c r="I44" s="236"/>
      <c r="J44" s="236"/>
      <c r="K44" s="234"/>
    </row>
    <row r="45" spans="2:11" ht="15" customHeight="1">
      <c r="B45" s="237"/>
      <c r="C45" s="238"/>
      <c r="D45" s="357" t="s">
        <v>312</v>
      </c>
      <c r="E45" s="357"/>
      <c r="F45" s="357"/>
      <c r="G45" s="357"/>
      <c r="H45" s="357"/>
      <c r="I45" s="357"/>
      <c r="J45" s="357"/>
      <c r="K45" s="234"/>
    </row>
    <row r="46" spans="2:11" ht="15" customHeight="1">
      <c r="B46" s="237"/>
      <c r="C46" s="238"/>
      <c r="D46" s="238"/>
      <c r="E46" s="357" t="s">
        <v>313</v>
      </c>
      <c r="F46" s="357"/>
      <c r="G46" s="357"/>
      <c r="H46" s="357"/>
      <c r="I46" s="357"/>
      <c r="J46" s="357"/>
      <c r="K46" s="234"/>
    </row>
    <row r="47" spans="2:11" ht="15" customHeight="1">
      <c r="B47" s="237"/>
      <c r="C47" s="238"/>
      <c r="D47" s="238"/>
      <c r="E47" s="357" t="s">
        <v>314</v>
      </c>
      <c r="F47" s="357"/>
      <c r="G47" s="357"/>
      <c r="H47" s="357"/>
      <c r="I47" s="357"/>
      <c r="J47" s="357"/>
      <c r="K47" s="234"/>
    </row>
    <row r="48" spans="2:11" ht="15" customHeight="1">
      <c r="B48" s="237"/>
      <c r="C48" s="238"/>
      <c r="D48" s="238"/>
      <c r="E48" s="357" t="s">
        <v>315</v>
      </c>
      <c r="F48" s="357"/>
      <c r="G48" s="357"/>
      <c r="H48" s="357"/>
      <c r="I48" s="357"/>
      <c r="J48" s="357"/>
      <c r="K48" s="234"/>
    </row>
    <row r="49" spans="2:11" ht="15" customHeight="1">
      <c r="B49" s="237"/>
      <c r="C49" s="238"/>
      <c r="D49" s="357" t="s">
        <v>316</v>
      </c>
      <c r="E49" s="357"/>
      <c r="F49" s="357"/>
      <c r="G49" s="357"/>
      <c r="H49" s="357"/>
      <c r="I49" s="357"/>
      <c r="J49" s="357"/>
      <c r="K49" s="234"/>
    </row>
    <row r="50" spans="2:11" ht="25.5" customHeight="1">
      <c r="B50" s="233"/>
      <c r="C50" s="358" t="s">
        <v>317</v>
      </c>
      <c r="D50" s="358"/>
      <c r="E50" s="358"/>
      <c r="F50" s="358"/>
      <c r="G50" s="358"/>
      <c r="H50" s="358"/>
      <c r="I50" s="358"/>
      <c r="J50" s="358"/>
      <c r="K50" s="234"/>
    </row>
    <row r="51" spans="2:11" ht="5.25" customHeight="1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>
      <c r="B52" s="233"/>
      <c r="C52" s="357" t="s">
        <v>318</v>
      </c>
      <c r="D52" s="357"/>
      <c r="E52" s="357"/>
      <c r="F52" s="357"/>
      <c r="G52" s="357"/>
      <c r="H52" s="357"/>
      <c r="I52" s="357"/>
      <c r="J52" s="357"/>
      <c r="K52" s="234"/>
    </row>
    <row r="53" spans="2:11" ht="15" customHeight="1">
      <c r="B53" s="233"/>
      <c r="C53" s="357" t="s">
        <v>319</v>
      </c>
      <c r="D53" s="357"/>
      <c r="E53" s="357"/>
      <c r="F53" s="357"/>
      <c r="G53" s="357"/>
      <c r="H53" s="357"/>
      <c r="I53" s="357"/>
      <c r="J53" s="357"/>
      <c r="K53" s="234"/>
    </row>
    <row r="54" spans="2:11" ht="12.75" customHeight="1">
      <c r="B54" s="233"/>
      <c r="C54" s="236"/>
      <c r="D54" s="236"/>
      <c r="E54" s="236"/>
      <c r="F54" s="236"/>
      <c r="G54" s="236"/>
      <c r="H54" s="236"/>
      <c r="I54" s="236"/>
      <c r="J54" s="236"/>
      <c r="K54" s="234"/>
    </row>
    <row r="55" spans="2:11" ht="15" customHeight="1">
      <c r="B55" s="233"/>
      <c r="C55" s="357" t="s">
        <v>320</v>
      </c>
      <c r="D55" s="357"/>
      <c r="E55" s="357"/>
      <c r="F55" s="357"/>
      <c r="G55" s="357"/>
      <c r="H55" s="357"/>
      <c r="I55" s="357"/>
      <c r="J55" s="357"/>
      <c r="K55" s="234"/>
    </row>
    <row r="56" spans="2:11" ht="15" customHeight="1">
      <c r="B56" s="233"/>
      <c r="C56" s="238"/>
      <c r="D56" s="357" t="s">
        <v>321</v>
      </c>
      <c r="E56" s="357"/>
      <c r="F56" s="357"/>
      <c r="G56" s="357"/>
      <c r="H56" s="357"/>
      <c r="I56" s="357"/>
      <c r="J56" s="357"/>
      <c r="K56" s="234"/>
    </row>
    <row r="57" spans="2:11" ht="15" customHeight="1">
      <c r="B57" s="233"/>
      <c r="C57" s="238"/>
      <c r="D57" s="357" t="s">
        <v>322</v>
      </c>
      <c r="E57" s="357"/>
      <c r="F57" s="357"/>
      <c r="G57" s="357"/>
      <c r="H57" s="357"/>
      <c r="I57" s="357"/>
      <c r="J57" s="357"/>
      <c r="K57" s="234"/>
    </row>
    <row r="58" spans="2:11" ht="15" customHeight="1">
      <c r="B58" s="233"/>
      <c r="C58" s="238"/>
      <c r="D58" s="357" t="s">
        <v>323</v>
      </c>
      <c r="E58" s="357"/>
      <c r="F58" s="357"/>
      <c r="G58" s="357"/>
      <c r="H58" s="357"/>
      <c r="I58" s="357"/>
      <c r="J58" s="357"/>
      <c r="K58" s="234"/>
    </row>
    <row r="59" spans="2:11" ht="15" customHeight="1">
      <c r="B59" s="233"/>
      <c r="C59" s="238"/>
      <c r="D59" s="357" t="s">
        <v>324</v>
      </c>
      <c r="E59" s="357"/>
      <c r="F59" s="357"/>
      <c r="G59" s="357"/>
      <c r="H59" s="357"/>
      <c r="I59" s="357"/>
      <c r="J59" s="357"/>
      <c r="K59" s="234"/>
    </row>
    <row r="60" spans="2:11" ht="15" customHeight="1">
      <c r="B60" s="233"/>
      <c r="C60" s="238"/>
      <c r="D60" s="356" t="s">
        <v>325</v>
      </c>
      <c r="E60" s="356"/>
      <c r="F60" s="356"/>
      <c r="G60" s="356"/>
      <c r="H60" s="356"/>
      <c r="I60" s="356"/>
      <c r="J60" s="356"/>
      <c r="K60" s="234"/>
    </row>
    <row r="61" spans="2:11" ht="15" customHeight="1">
      <c r="B61" s="233"/>
      <c r="C61" s="238"/>
      <c r="D61" s="357" t="s">
        <v>326</v>
      </c>
      <c r="E61" s="357"/>
      <c r="F61" s="357"/>
      <c r="G61" s="357"/>
      <c r="H61" s="357"/>
      <c r="I61" s="357"/>
      <c r="J61" s="357"/>
      <c r="K61" s="234"/>
    </row>
    <row r="62" spans="2:11" ht="12.75" customHeight="1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>
      <c r="B63" s="233"/>
      <c r="C63" s="238"/>
      <c r="D63" s="357" t="s">
        <v>327</v>
      </c>
      <c r="E63" s="357"/>
      <c r="F63" s="357"/>
      <c r="G63" s="357"/>
      <c r="H63" s="357"/>
      <c r="I63" s="357"/>
      <c r="J63" s="357"/>
      <c r="K63" s="234"/>
    </row>
    <row r="64" spans="2:11" ht="15" customHeight="1">
      <c r="B64" s="233"/>
      <c r="C64" s="238"/>
      <c r="D64" s="356" t="s">
        <v>328</v>
      </c>
      <c r="E64" s="356"/>
      <c r="F64" s="356"/>
      <c r="G64" s="356"/>
      <c r="H64" s="356"/>
      <c r="I64" s="356"/>
      <c r="J64" s="356"/>
      <c r="K64" s="234"/>
    </row>
    <row r="65" spans="2:11" ht="15" customHeight="1">
      <c r="B65" s="233"/>
      <c r="C65" s="238"/>
      <c r="D65" s="357" t="s">
        <v>329</v>
      </c>
      <c r="E65" s="357"/>
      <c r="F65" s="357"/>
      <c r="G65" s="357"/>
      <c r="H65" s="357"/>
      <c r="I65" s="357"/>
      <c r="J65" s="357"/>
      <c r="K65" s="234"/>
    </row>
    <row r="66" spans="2:11" ht="15" customHeight="1">
      <c r="B66" s="233"/>
      <c r="C66" s="238"/>
      <c r="D66" s="357" t="s">
        <v>330</v>
      </c>
      <c r="E66" s="357"/>
      <c r="F66" s="357"/>
      <c r="G66" s="357"/>
      <c r="H66" s="357"/>
      <c r="I66" s="357"/>
      <c r="J66" s="357"/>
      <c r="K66" s="234"/>
    </row>
    <row r="67" spans="2:11" ht="15" customHeight="1">
      <c r="B67" s="233"/>
      <c r="C67" s="238"/>
      <c r="D67" s="357" t="s">
        <v>331</v>
      </c>
      <c r="E67" s="357"/>
      <c r="F67" s="357"/>
      <c r="G67" s="357"/>
      <c r="H67" s="357"/>
      <c r="I67" s="357"/>
      <c r="J67" s="357"/>
      <c r="K67" s="234"/>
    </row>
    <row r="68" spans="2:11" ht="15" customHeight="1">
      <c r="B68" s="233"/>
      <c r="C68" s="238"/>
      <c r="D68" s="357" t="s">
        <v>332</v>
      </c>
      <c r="E68" s="357"/>
      <c r="F68" s="357"/>
      <c r="G68" s="357"/>
      <c r="H68" s="357"/>
      <c r="I68" s="357"/>
      <c r="J68" s="357"/>
      <c r="K68" s="234"/>
    </row>
    <row r="69" spans="2:11" ht="12.75" customHeight="1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>
      <c r="B73" s="250"/>
      <c r="C73" s="355" t="s">
        <v>91</v>
      </c>
      <c r="D73" s="355"/>
      <c r="E73" s="355"/>
      <c r="F73" s="355"/>
      <c r="G73" s="355"/>
      <c r="H73" s="355"/>
      <c r="I73" s="355"/>
      <c r="J73" s="355"/>
      <c r="K73" s="251"/>
    </row>
    <row r="74" spans="2:11" ht="17.25" customHeight="1">
      <c r="B74" s="250"/>
      <c r="C74" s="252" t="s">
        <v>333</v>
      </c>
      <c r="D74" s="252"/>
      <c r="E74" s="252"/>
      <c r="F74" s="252" t="s">
        <v>334</v>
      </c>
      <c r="G74" s="253"/>
      <c r="H74" s="252" t="s">
        <v>105</v>
      </c>
      <c r="I74" s="252" t="s">
        <v>57</v>
      </c>
      <c r="J74" s="252" t="s">
        <v>335</v>
      </c>
      <c r="K74" s="251"/>
    </row>
    <row r="75" spans="2:11" ht="17.25" customHeight="1">
      <c r="B75" s="250"/>
      <c r="C75" s="254" t="s">
        <v>336</v>
      </c>
      <c r="D75" s="254"/>
      <c r="E75" s="254"/>
      <c r="F75" s="255" t="s">
        <v>337</v>
      </c>
      <c r="G75" s="256"/>
      <c r="H75" s="254"/>
      <c r="I75" s="254"/>
      <c r="J75" s="254" t="s">
        <v>338</v>
      </c>
      <c r="K75" s="251"/>
    </row>
    <row r="76" spans="2:11" ht="5.25" customHeight="1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>
      <c r="B77" s="250"/>
      <c r="C77" s="240" t="s">
        <v>53</v>
      </c>
      <c r="D77" s="257"/>
      <c r="E77" s="257"/>
      <c r="F77" s="259" t="s">
        <v>339</v>
      </c>
      <c r="G77" s="258"/>
      <c r="H77" s="240" t="s">
        <v>340</v>
      </c>
      <c r="I77" s="240" t="s">
        <v>341</v>
      </c>
      <c r="J77" s="240">
        <v>20</v>
      </c>
      <c r="K77" s="251"/>
    </row>
    <row r="78" spans="2:11" ht="15" customHeight="1">
      <c r="B78" s="250"/>
      <c r="C78" s="240" t="s">
        <v>342</v>
      </c>
      <c r="D78" s="240"/>
      <c r="E78" s="240"/>
      <c r="F78" s="259" t="s">
        <v>339</v>
      </c>
      <c r="G78" s="258"/>
      <c r="H78" s="240" t="s">
        <v>343</v>
      </c>
      <c r="I78" s="240" t="s">
        <v>341</v>
      </c>
      <c r="J78" s="240">
        <v>120</v>
      </c>
      <c r="K78" s="251"/>
    </row>
    <row r="79" spans="2:11" ht="15" customHeight="1">
      <c r="B79" s="260"/>
      <c r="C79" s="240" t="s">
        <v>344</v>
      </c>
      <c r="D79" s="240"/>
      <c r="E79" s="240"/>
      <c r="F79" s="259" t="s">
        <v>345</v>
      </c>
      <c r="G79" s="258"/>
      <c r="H79" s="240" t="s">
        <v>346</v>
      </c>
      <c r="I79" s="240" t="s">
        <v>341</v>
      </c>
      <c r="J79" s="240">
        <v>50</v>
      </c>
      <c r="K79" s="251"/>
    </row>
    <row r="80" spans="2:11" ht="15" customHeight="1">
      <c r="B80" s="260"/>
      <c r="C80" s="240" t="s">
        <v>347</v>
      </c>
      <c r="D80" s="240"/>
      <c r="E80" s="240"/>
      <c r="F80" s="259" t="s">
        <v>339</v>
      </c>
      <c r="G80" s="258"/>
      <c r="H80" s="240" t="s">
        <v>348</v>
      </c>
      <c r="I80" s="240" t="s">
        <v>349</v>
      </c>
      <c r="J80" s="240"/>
      <c r="K80" s="251"/>
    </row>
    <row r="81" spans="2:11" ht="15" customHeight="1">
      <c r="B81" s="260"/>
      <c r="C81" s="261" t="s">
        <v>350</v>
      </c>
      <c r="D81" s="261"/>
      <c r="E81" s="261"/>
      <c r="F81" s="262" t="s">
        <v>345</v>
      </c>
      <c r="G81" s="261"/>
      <c r="H81" s="261" t="s">
        <v>351</v>
      </c>
      <c r="I81" s="261" t="s">
        <v>341</v>
      </c>
      <c r="J81" s="261">
        <v>15</v>
      </c>
      <c r="K81" s="251"/>
    </row>
    <row r="82" spans="2:11" ht="15" customHeight="1">
      <c r="B82" s="260"/>
      <c r="C82" s="261" t="s">
        <v>352</v>
      </c>
      <c r="D82" s="261"/>
      <c r="E82" s="261"/>
      <c r="F82" s="262" t="s">
        <v>345</v>
      </c>
      <c r="G82" s="261"/>
      <c r="H82" s="261" t="s">
        <v>353</v>
      </c>
      <c r="I82" s="261" t="s">
        <v>341</v>
      </c>
      <c r="J82" s="261">
        <v>15</v>
      </c>
      <c r="K82" s="251"/>
    </row>
    <row r="83" spans="2:11" ht="15" customHeight="1">
      <c r="B83" s="260"/>
      <c r="C83" s="261" t="s">
        <v>354</v>
      </c>
      <c r="D83" s="261"/>
      <c r="E83" s="261"/>
      <c r="F83" s="262" t="s">
        <v>345</v>
      </c>
      <c r="G83" s="261"/>
      <c r="H83" s="261" t="s">
        <v>355</v>
      </c>
      <c r="I83" s="261" t="s">
        <v>341</v>
      </c>
      <c r="J83" s="261">
        <v>20</v>
      </c>
      <c r="K83" s="251"/>
    </row>
    <row r="84" spans="2:11" ht="15" customHeight="1">
      <c r="B84" s="260"/>
      <c r="C84" s="261" t="s">
        <v>356</v>
      </c>
      <c r="D84" s="261"/>
      <c r="E84" s="261"/>
      <c r="F84" s="262" t="s">
        <v>345</v>
      </c>
      <c r="G84" s="261"/>
      <c r="H84" s="261" t="s">
        <v>357</v>
      </c>
      <c r="I84" s="261" t="s">
        <v>341</v>
      </c>
      <c r="J84" s="261">
        <v>20</v>
      </c>
      <c r="K84" s="251"/>
    </row>
    <row r="85" spans="2:11" ht="15" customHeight="1">
      <c r="B85" s="260"/>
      <c r="C85" s="240" t="s">
        <v>358</v>
      </c>
      <c r="D85" s="240"/>
      <c r="E85" s="240"/>
      <c r="F85" s="259" t="s">
        <v>345</v>
      </c>
      <c r="G85" s="258"/>
      <c r="H85" s="240" t="s">
        <v>359</v>
      </c>
      <c r="I85" s="240" t="s">
        <v>341</v>
      </c>
      <c r="J85" s="240">
        <v>50</v>
      </c>
      <c r="K85" s="251"/>
    </row>
    <row r="86" spans="2:11" ht="15" customHeight="1">
      <c r="B86" s="260"/>
      <c r="C86" s="240" t="s">
        <v>360</v>
      </c>
      <c r="D86" s="240"/>
      <c r="E86" s="240"/>
      <c r="F86" s="259" t="s">
        <v>345</v>
      </c>
      <c r="G86" s="258"/>
      <c r="H86" s="240" t="s">
        <v>361</v>
      </c>
      <c r="I86" s="240" t="s">
        <v>341</v>
      </c>
      <c r="J86" s="240">
        <v>20</v>
      </c>
      <c r="K86" s="251"/>
    </row>
    <row r="87" spans="2:11" ht="15" customHeight="1">
      <c r="B87" s="260"/>
      <c r="C87" s="240" t="s">
        <v>362</v>
      </c>
      <c r="D87" s="240"/>
      <c r="E87" s="240"/>
      <c r="F87" s="259" t="s">
        <v>345</v>
      </c>
      <c r="G87" s="258"/>
      <c r="H87" s="240" t="s">
        <v>363</v>
      </c>
      <c r="I87" s="240" t="s">
        <v>341</v>
      </c>
      <c r="J87" s="240">
        <v>20</v>
      </c>
      <c r="K87" s="251"/>
    </row>
    <row r="88" spans="2:11" ht="15" customHeight="1">
      <c r="B88" s="260"/>
      <c r="C88" s="240" t="s">
        <v>364</v>
      </c>
      <c r="D88" s="240"/>
      <c r="E88" s="240"/>
      <c r="F88" s="259" t="s">
        <v>345</v>
      </c>
      <c r="G88" s="258"/>
      <c r="H88" s="240" t="s">
        <v>365</v>
      </c>
      <c r="I88" s="240" t="s">
        <v>341</v>
      </c>
      <c r="J88" s="240">
        <v>50</v>
      </c>
      <c r="K88" s="251"/>
    </row>
    <row r="89" spans="2:11" ht="15" customHeight="1">
      <c r="B89" s="260"/>
      <c r="C89" s="240" t="s">
        <v>366</v>
      </c>
      <c r="D89" s="240"/>
      <c r="E89" s="240"/>
      <c r="F89" s="259" t="s">
        <v>345</v>
      </c>
      <c r="G89" s="258"/>
      <c r="H89" s="240" t="s">
        <v>366</v>
      </c>
      <c r="I89" s="240" t="s">
        <v>341</v>
      </c>
      <c r="J89" s="240">
        <v>50</v>
      </c>
      <c r="K89" s="251"/>
    </row>
    <row r="90" spans="2:11" ht="15" customHeight="1">
      <c r="B90" s="260"/>
      <c r="C90" s="240" t="s">
        <v>110</v>
      </c>
      <c r="D90" s="240"/>
      <c r="E90" s="240"/>
      <c r="F90" s="259" t="s">
        <v>345</v>
      </c>
      <c r="G90" s="258"/>
      <c r="H90" s="240" t="s">
        <v>367</v>
      </c>
      <c r="I90" s="240" t="s">
        <v>341</v>
      </c>
      <c r="J90" s="240">
        <v>255</v>
      </c>
      <c r="K90" s="251"/>
    </row>
    <row r="91" spans="2:11" ht="15" customHeight="1">
      <c r="B91" s="260"/>
      <c r="C91" s="240" t="s">
        <v>368</v>
      </c>
      <c r="D91" s="240"/>
      <c r="E91" s="240"/>
      <c r="F91" s="259" t="s">
        <v>339</v>
      </c>
      <c r="G91" s="258"/>
      <c r="H91" s="240" t="s">
        <v>369</v>
      </c>
      <c r="I91" s="240" t="s">
        <v>370</v>
      </c>
      <c r="J91" s="240"/>
      <c r="K91" s="251"/>
    </row>
    <row r="92" spans="2:11" ht="15" customHeight="1">
      <c r="B92" s="260"/>
      <c r="C92" s="240" t="s">
        <v>371</v>
      </c>
      <c r="D92" s="240"/>
      <c r="E92" s="240"/>
      <c r="F92" s="259" t="s">
        <v>339</v>
      </c>
      <c r="G92" s="258"/>
      <c r="H92" s="240" t="s">
        <v>372</v>
      </c>
      <c r="I92" s="240" t="s">
        <v>373</v>
      </c>
      <c r="J92" s="240"/>
      <c r="K92" s="251"/>
    </row>
    <row r="93" spans="2:11" ht="15" customHeight="1">
      <c r="B93" s="260"/>
      <c r="C93" s="240" t="s">
        <v>374</v>
      </c>
      <c r="D93" s="240"/>
      <c r="E93" s="240"/>
      <c r="F93" s="259" t="s">
        <v>339</v>
      </c>
      <c r="G93" s="258"/>
      <c r="H93" s="240" t="s">
        <v>374</v>
      </c>
      <c r="I93" s="240" t="s">
        <v>373</v>
      </c>
      <c r="J93" s="240"/>
      <c r="K93" s="251"/>
    </row>
    <row r="94" spans="2:11" ht="15" customHeight="1">
      <c r="B94" s="260"/>
      <c r="C94" s="240" t="s">
        <v>38</v>
      </c>
      <c r="D94" s="240"/>
      <c r="E94" s="240"/>
      <c r="F94" s="259" t="s">
        <v>339</v>
      </c>
      <c r="G94" s="258"/>
      <c r="H94" s="240" t="s">
        <v>375</v>
      </c>
      <c r="I94" s="240" t="s">
        <v>373</v>
      </c>
      <c r="J94" s="240"/>
      <c r="K94" s="251"/>
    </row>
    <row r="95" spans="2:11" ht="15" customHeight="1">
      <c r="B95" s="260"/>
      <c r="C95" s="240" t="s">
        <v>48</v>
      </c>
      <c r="D95" s="240"/>
      <c r="E95" s="240"/>
      <c r="F95" s="259" t="s">
        <v>339</v>
      </c>
      <c r="G95" s="258"/>
      <c r="H95" s="240" t="s">
        <v>376</v>
      </c>
      <c r="I95" s="240" t="s">
        <v>373</v>
      </c>
      <c r="J95" s="240"/>
      <c r="K95" s="251"/>
    </row>
    <row r="96" spans="2:11" ht="15" customHeight="1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>
      <c r="B100" s="250"/>
      <c r="C100" s="355" t="s">
        <v>377</v>
      </c>
      <c r="D100" s="355"/>
      <c r="E100" s="355"/>
      <c r="F100" s="355"/>
      <c r="G100" s="355"/>
      <c r="H100" s="355"/>
      <c r="I100" s="355"/>
      <c r="J100" s="355"/>
      <c r="K100" s="251"/>
    </row>
    <row r="101" spans="2:11" ht="17.25" customHeight="1">
      <c r="B101" s="250"/>
      <c r="C101" s="252" t="s">
        <v>333</v>
      </c>
      <c r="D101" s="252"/>
      <c r="E101" s="252"/>
      <c r="F101" s="252" t="s">
        <v>334</v>
      </c>
      <c r="G101" s="253"/>
      <c r="H101" s="252" t="s">
        <v>105</v>
      </c>
      <c r="I101" s="252" t="s">
        <v>57</v>
      </c>
      <c r="J101" s="252" t="s">
        <v>335</v>
      </c>
      <c r="K101" s="251"/>
    </row>
    <row r="102" spans="2:11" ht="17.25" customHeight="1">
      <c r="B102" s="250"/>
      <c r="C102" s="254" t="s">
        <v>336</v>
      </c>
      <c r="D102" s="254"/>
      <c r="E102" s="254"/>
      <c r="F102" s="255" t="s">
        <v>337</v>
      </c>
      <c r="G102" s="256"/>
      <c r="H102" s="254"/>
      <c r="I102" s="254"/>
      <c r="J102" s="254" t="s">
        <v>338</v>
      </c>
      <c r="K102" s="251"/>
    </row>
    <row r="103" spans="2:11" ht="5.25" customHeight="1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>
      <c r="B104" s="250"/>
      <c r="C104" s="240" t="s">
        <v>53</v>
      </c>
      <c r="D104" s="257"/>
      <c r="E104" s="257"/>
      <c r="F104" s="259" t="s">
        <v>339</v>
      </c>
      <c r="G104" s="268"/>
      <c r="H104" s="240" t="s">
        <v>378</v>
      </c>
      <c r="I104" s="240" t="s">
        <v>341</v>
      </c>
      <c r="J104" s="240">
        <v>20</v>
      </c>
      <c r="K104" s="251"/>
    </row>
    <row r="105" spans="2:11" ht="15" customHeight="1">
      <c r="B105" s="250"/>
      <c r="C105" s="240" t="s">
        <v>342</v>
      </c>
      <c r="D105" s="240"/>
      <c r="E105" s="240"/>
      <c r="F105" s="259" t="s">
        <v>339</v>
      </c>
      <c r="G105" s="240"/>
      <c r="H105" s="240" t="s">
        <v>378</v>
      </c>
      <c r="I105" s="240" t="s">
        <v>341</v>
      </c>
      <c r="J105" s="240">
        <v>120</v>
      </c>
      <c r="K105" s="251"/>
    </row>
    <row r="106" spans="2:11" ht="15" customHeight="1">
      <c r="B106" s="260"/>
      <c r="C106" s="240" t="s">
        <v>344</v>
      </c>
      <c r="D106" s="240"/>
      <c r="E106" s="240"/>
      <c r="F106" s="259" t="s">
        <v>345</v>
      </c>
      <c r="G106" s="240"/>
      <c r="H106" s="240" t="s">
        <v>378</v>
      </c>
      <c r="I106" s="240" t="s">
        <v>341</v>
      </c>
      <c r="J106" s="240">
        <v>50</v>
      </c>
      <c r="K106" s="251"/>
    </row>
    <row r="107" spans="2:11" ht="15" customHeight="1">
      <c r="B107" s="260"/>
      <c r="C107" s="240" t="s">
        <v>347</v>
      </c>
      <c r="D107" s="240"/>
      <c r="E107" s="240"/>
      <c r="F107" s="259" t="s">
        <v>339</v>
      </c>
      <c r="G107" s="240"/>
      <c r="H107" s="240" t="s">
        <v>378</v>
      </c>
      <c r="I107" s="240" t="s">
        <v>349</v>
      </c>
      <c r="J107" s="240"/>
      <c r="K107" s="251"/>
    </row>
    <row r="108" spans="2:11" ht="15" customHeight="1">
      <c r="B108" s="260"/>
      <c r="C108" s="240" t="s">
        <v>358</v>
      </c>
      <c r="D108" s="240"/>
      <c r="E108" s="240"/>
      <c r="F108" s="259" t="s">
        <v>345</v>
      </c>
      <c r="G108" s="240"/>
      <c r="H108" s="240" t="s">
        <v>378</v>
      </c>
      <c r="I108" s="240" t="s">
        <v>341</v>
      </c>
      <c r="J108" s="240">
        <v>50</v>
      </c>
      <c r="K108" s="251"/>
    </row>
    <row r="109" spans="2:11" ht="15" customHeight="1">
      <c r="B109" s="260"/>
      <c r="C109" s="240" t="s">
        <v>366</v>
      </c>
      <c r="D109" s="240"/>
      <c r="E109" s="240"/>
      <c r="F109" s="259" t="s">
        <v>345</v>
      </c>
      <c r="G109" s="240"/>
      <c r="H109" s="240" t="s">
        <v>378</v>
      </c>
      <c r="I109" s="240" t="s">
        <v>341</v>
      </c>
      <c r="J109" s="240">
        <v>50</v>
      </c>
      <c r="K109" s="251"/>
    </row>
    <row r="110" spans="2:11" ht="15" customHeight="1">
      <c r="B110" s="260"/>
      <c r="C110" s="240" t="s">
        <v>364</v>
      </c>
      <c r="D110" s="240"/>
      <c r="E110" s="240"/>
      <c r="F110" s="259" t="s">
        <v>345</v>
      </c>
      <c r="G110" s="240"/>
      <c r="H110" s="240" t="s">
        <v>378</v>
      </c>
      <c r="I110" s="240" t="s">
        <v>341</v>
      </c>
      <c r="J110" s="240">
        <v>50</v>
      </c>
      <c r="K110" s="251"/>
    </row>
    <row r="111" spans="2:11" ht="15" customHeight="1">
      <c r="B111" s="260"/>
      <c r="C111" s="240" t="s">
        <v>53</v>
      </c>
      <c r="D111" s="240"/>
      <c r="E111" s="240"/>
      <c r="F111" s="259" t="s">
        <v>339</v>
      </c>
      <c r="G111" s="240"/>
      <c r="H111" s="240" t="s">
        <v>379</v>
      </c>
      <c r="I111" s="240" t="s">
        <v>341</v>
      </c>
      <c r="J111" s="240">
        <v>20</v>
      </c>
      <c r="K111" s="251"/>
    </row>
    <row r="112" spans="2:11" ht="15" customHeight="1">
      <c r="B112" s="260"/>
      <c r="C112" s="240" t="s">
        <v>380</v>
      </c>
      <c r="D112" s="240"/>
      <c r="E112" s="240"/>
      <c r="F112" s="259" t="s">
        <v>339</v>
      </c>
      <c r="G112" s="240"/>
      <c r="H112" s="240" t="s">
        <v>381</v>
      </c>
      <c r="I112" s="240" t="s">
        <v>341</v>
      </c>
      <c r="J112" s="240">
        <v>120</v>
      </c>
      <c r="K112" s="251"/>
    </row>
    <row r="113" spans="2:11" ht="15" customHeight="1">
      <c r="B113" s="260"/>
      <c r="C113" s="240" t="s">
        <v>38</v>
      </c>
      <c r="D113" s="240"/>
      <c r="E113" s="240"/>
      <c r="F113" s="259" t="s">
        <v>339</v>
      </c>
      <c r="G113" s="240"/>
      <c r="H113" s="240" t="s">
        <v>382</v>
      </c>
      <c r="I113" s="240" t="s">
        <v>373</v>
      </c>
      <c r="J113" s="240"/>
      <c r="K113" s="251"/>
    </row>
    <row r="114" spans="2:11" ht="15" customHeight="1">
      <c r="B114" s="260"/>
      <c r="C114" s="240" t="s">
        <v>48</v>
      </c>
      <c r="D114" s="240"/>
      <c r="E114" s="240"/>
      <c r="F114" s="259" t="s">
        <v>339</v>
      </c>
      <c r="G114" s="240"/>
      <c r="H114" s="240" t="s">
        <v>383</v>
      </c>
      <c r="I114" s="240" t="s">
        <v>373</v>
      </c>
      <c r="J114" s="240"/>
      <c r="K114" s="251"/>
    </row>
    <row r="115" spans="2:11" ht="15" customHeight="1">
      <c r="B115" s="260"/>
      <c r="C115" s="240" t="s">
        <v>57</v>
      </c>
      <c r="D115" s="240"/>
      <c r="E115" s="240"/>
      <c r="F115" s="259" t="s">
        <v>339</v>
      </c>
      <c r="G115" s="240"/>
      <c r="H115" s="240" t="s">
        <v>384</v>
      </c>
      <c r="I115" s="240" t="s">
        <v>385</v>
      </c>
      <c r="J115" s="240"/>
      <c r="K115" s="251"/>
    </row>
    <row r="116" spans="2:11" ht="15" customHeight="1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>
      <c r="B117" s="270"/>
      <c r="C117" s="236"/>
      <c r="D117" s="236"/>
      <c r="E117" s="236"/>
      <c r="F117" s="271"/>
      <c r="G117" s="236"/>
      <c r="H117" s="236"/>
      <c r="I117" s="236"/>
      <c r="J117" s="236"/>
      <c r="K117" s="270"/>
    </row>
    <row r="118" spans="2:11" ht="18.75" customHeight="1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>
      <c r="B120" s="275"/>
      <c r="C120" s="354" t="s">
        <v>386</v>
      </c>
      <c r="D120" s="354"/>
      <c r="E120" s="354"/>
      <c r="F120" s="354"/>
      <c r="G120" s="354"/>
      <c r="H120" s="354"/>
      <c r="I120" s="354"/>
      <c r="J120" s="354"/>
      <c r="K120" s="276"/>
    </row>
    <row r="121" spans="2:11" ht="17.25" customHeight="1">
      <c r="B121" s="277"/>
      <c r="C121" s="252" t="s">
        <v>333</v>
      </c>
      <c r="D121" s="252"/>
      <c r="E121" s="252"/>
      <c r="F121" s="252" t="s">
        <v>334</v>
      </c>
      <c r="G121" s="253"/>
      <c r="H121" s="252" t="s">
        <v>105</v>
      </c>
      <c r="I121" s="252" t="s">
        <v>57</v>
      </c>
      <c r="J121" s="252" t="s">
        <v>335</v>
      </c>
      <c r="K121" s="278"/>
    </row>
    <row r="122" spans="2:11" ht="17.25" customHeight="1">
      <c r="B122" s="277"/>
      <c r="C122" s="254" t="s">
        <v>336</v>
      </c>
      <c r="D122" s="254"/>
      <c r="E122" s="254"/>
      <c r="F122" s="255" t="s">
        <v>337</v>
      </c>
      <c r="G122" s="256"/>
      <c r="H122" s="254"/>
      <c r="I122" s="254"/>
      <c r="J122" s="254" t="s">
        <v>338</v>
      </c>
      <c r="K122" s="278"/>
    </row>
    <row r="123" spans="2:11" ht="5.25" customHeight="1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>
      <c r="B124" s="279"/>
      <c r="C124" s="240" t="s">
        <v>342</v>
      </c>
      <c r="D124" s="257"/>
      <c r="E124" s="257"/>
      <c r="F124" s="259" t="s">
        <v>339</v>
      </c>
      <c r="G124" s="240"/>
      <c r="H124" s="240" t="s">
        <v>378</v>
      </c>
      <c r="I124" s="240" t="s">
        <v>341</v>
      </c>
      <c r="J124" s="240">
        <v>120</v>
      </c>
      <c r="K124" s="281"/>
    </row>
    <row r="125" spans="2:11" ht="15" customHeight="1">
      <c r="B125" s="279"/>
      <c r="C125" s="240" t="s">
        <v>387</v>
      </c>
      <c r="D125" s="240"/>
      <c r="E125" s="240"/>
      <c r="F125" s="259" t="s">
        <v>339</v>
      </c>
      <c r="G125" s="240"/>
      <c r="H125" s="240" t="s">
        <v>388</v>
      </c>
      <c r="I125" s="240" t="s">
        <v>341</v>
      </c>
      <c r="J125" s="240" t="s">
        <v>389</v>
      </c>
      <c r="K125" s="281"/>
    </row>
    <row r="126" spans="2:11" ht="15" customHeight="1">
      <c r="B126" s="279"/>
      <c r="C126" s="240" t="s">
        <v>288</v>
      </c>
      <c r="D126" s="240"/>
      <c r="E126" s="240"/>
      <c r="F126" s="259" t="s">
        <v>339</v>
      </c>
      <c r="G126" s="240"/>
      <c r="H126" s="240" t="s">
        <v>390</v>
      </c>
      <c r="I126" s="240" t="s">
        <v>341</v>
      </c>
      <c r="J126" s="240" t="s">
        <v>389</v>
      </c>
      <c r="K126" s="281"/>
    </row>
    <row r="127" spans="2:11" ht="15" customHeight="1">
      <c r="B127" s="279"/>
      <c r="C127" s="240" t="s">
        <v>350</v>
      </c>
      <c r="D127" s="240"/>
      <c r="E127" s="240"/>
      <c r="F127" s="259" t="s">
        <v>345</v>
      </c>
      <c r="G127" s="240"/>
      <c r="H127" s="240" t="s">
        <v>351</v>
      </c>
      <c r="I127" s="240" t="s">
        <v>341</v>
      </c>
      <c r="J127" s="240">
        <v>15</v>
      </c>
      <c r="K127" s="281"/>
    </row>
    <row r="128" spans="2:11" ht="15" customHeight="1">
      <c r="B128" s="279"/>
      <c r="C128" s="261" t="s">
        <v>352</v>
      </c>
      <c r="D128" s="261"/>
      <c r="E128" s="261"/>
      <c r="F128" s="262" t="s">
        <v>345</v>
      </c>
      <c r="G128" s="261"/>
      <c r="H128" s="261" t="s">
        <v>353</v>
      </c>
      <c r="I128" s="261" t="s">
        <v>341</v>
      </c>
      <c r="J128" s="261">
        <v>15</v>
      </c>
      <c r="K128" s="281"/>
    </row>
    <row r="129" spans="2:11" ht="15" customHeight="1">
      <c r="B129" s="279"/>
      <c r="C129" s="261" t="s">
        <v>354</v>
      </c>
      <c r="D129" s="261"/>
      <c r="E129" s="261"/>
      <c r="F129" s="262" t="s">
        <v>345</v>
      </c>
      <c r="G129" s="261"/>
      <c r="H129" s="261" t="s">
        <v>355</v>
      </c>
      <c r="I129" s="261" t="s">
        <v>341</v>
      </c>
      <c r="J129" s="261">
        <v>20</v>
      </c>
      <c r="K129" s="281"/>
    </row>
    <row r="130" spans="2:11" ht="15" customHeight="1">
      <c r="B130" s="279"/>
      <c r="C130" s="261" t="s">
        <v>356</v>
      </c>
      <c r="D130" s="261"/>
      <c r="E130" s="261"/>
      <c r="F130" s="262" t="s">
        <v>345</v>
      </c>
      <c r="G130" s="261"/>
      <c r="H130" s="261" t="s">
        <v>357</v>
      </c>
      <c r="I130" s="261" t="s">
        <v>341</v>
      </c>
      <c r="J130" s="261">
        <v>20</v>
      </c>
      <c r="K130" s="281"/>
    </row>
    <row r="131" spans="2:11" ht="15" customHeight="1">
      <c r="B131" s="279"/>
      <c r="C131" s="240" t="s">
        <v>344</v>
      </c>
      <c r="D131" s="240"/>
      <c r="E131" s="240"/>
      <c r="F131" s="259" t="s">
        <v>345</v>
      </c>
      <c r="G131" s="240"/>
      <c r="H131" s="240" t="s">
        <v>378</v>
      </c>
      <c r="I131" s="240" t="s">
        <v>341</v>
      </c>
      <c r="J131" s="240">
        <v>50</v>
      </c>
      <c r="K131" s="281"/>
    </row>
    <row r="132" spans="2:11" ht="15" customHeight="1">
      <c r="B132" s="279"/>
      <c r="C132" s="240" t="s">
        <v>358</v>
      </c>
      <c r="D132" s="240"/>
      <c r="E132" s="240"/>
      <c r="F132" s="259" t="s">
        <v>345</v>
      </c>
      <c r="G132" s="240"/>
      <c r="H132" s="240" t="s">
        <v>378</v>
      </c>
      <c r="I132" s="240" t="s">
        <v>341</v>
      </c>
      <c r="J132" s="240">
        <v>50</v>
      </c>
      <c r="K132" s="281"/>
    </row>
    <row r="133" spans="2:11" ht="15" customHeight="1">
      <c r="B133" s="279"/>
      <c r="C133" s="240" t="s">
        <v>364</v>
      </c>
      <c r="D133" s="240"/>
      <c r="E133" s="240"/>
      <c r="F133" s="259" t="s">
        <v>345</v>
      </c>
      <c r="G133" s="240"/>
      <c r="H133" s="240" t="s">
        <v>378</v>
      </c>
      <c r="I133" s="240" t="s">
        <v>341</v>
      </c>
      <c r="J133" s="240">
        <v>50</v>
      </c>
      <c r="K133" s="281"/>
    </row>
    <row r="134" spans="2:11" ht="15" customHeight="1">
      <c r="B134" s="279"/>
      <c r="C134" s="240" t="s">
        <v>366</v>
      </c>
      <c r="D134" s="240"/>
      <c r="E134" s="240"/>
      <c r="F134" s="259" t="s">
        <v>345</v>
      </c>
      <c r="G134" s="240"/>
      <c r="H134" s="240" t="s">
        <v>378</v>
      </c>
      <c r="I134" s="240" t="s">
        <v>341</v>
      </c>
      <c r="J134" s="240">
        <v>50</v>
      </c>
      <c r="K134" s="281"/>
    </row>
    <row r="135" spans="2:11" ht="15" customHeight="1">
      <c r="B135" s="279"/>
      <c r="C135" s="240" t="s">
        <v>110</v>
      </c>
      <c r="D135" s="240"/>
      <c r="E135" s="240"/>
      <c r="F135" s="259" t="s">
        <v>345</v>
      </c>
      <c r="G135" s="240"/>
      <c r="H135" s="240" t="s">
        <v>391</v>
      </c>
      <c r="I135" s="240" t="s">
        <v>341</v>
      </c>
      <c r="J135" s="240">
        <v>255</v>
      </c>
      <c r="K135" s="281"/>
    </row>
    <row r="136" spans="2:11" ht="15" customHeight="1">
      <c r="B136" s="279"/>
      <c r="C136" s="240" t="s">
        <v>368</v>
      </c>
      <c r="D136" s="240"/>
      <c r="E136" s="240"/>
      <c r="F136" s="259" t="s">
        <v>339</v>
      </c>
      <c r="G136" s="240"/>
      <c r="H136" s="240" t="s">
        <v>392</v>
      </c>
      <c r="I136" s="240" t="s">
        <v>370</v>
      </c>
      <c r="J136" s="240"/>
      <c r="K136" s="281"/>
    </row>
    <row r="137" spans="2:11" ht="15" customHeight="1">
      <c r="B137" s="279"/>
      <c r="C137" s="240" t="s">
        <v>371</v>
      </c>
      <c r="D137" s="240"/>
      <c r="E137" s="240"/>
      <c r="F137" s="259" t="s">
        <v>339</v>
      </c>
      <c r="G137" s="240"/>
      <c r="H137" s="240" t="s">
        <v>393</v>
      </c>
      <c r="I137" s="240" t="s">
        <v>373</v>
      </c>
      <c r="J137" s="240"/>
      <c r="K137" s="281"/>
    </row>
    <row r="138" spans="2:11" ht="15" customHeight="1">
      <c r="B138" s="279"/>
      <c r="C138" s="240" t="s">
        <v>374</v>
      </c>
      <c r="D138" s="240"/>
      <c r="E138" s="240"/>
      <c r="F138" s="259" t="s">
        <v>339</v>
      </c>
      <c r="G138" s="240"/>
      <c r="H138" s="240" t="s">
        <v>374</v>
      </c>
      <c r="I138" s="240" t="s">
        <v>373</v>
      </c>
      <c r="J138" s="240"/>
      <c r="K138" s="281"/>
    </row>
    <row r="139" spans="2:11" ht="15" customHeight="1">
      <c r="B139" s="279"/>
      <c r="C139" s="240" t="s">
        <v>38</v>
      </c>
      <c r="D139" s="240"/>
      <c r="E139" s="240"/>
      <c r="F139" s="259" t="s">
        <v>339</v>
      </c>
      <c r="G139" s="240"/>
      <c r="H139" s="240" t="s">
        <v>394</v>
      </c>
      <c r="I139" s="240" t="s">
        <v>373</v>
      </c>
      <c r="J139" s="240"/>
      <c r="K139" s="281"/>
    </row>
    <row r="140" spans="2:11" ht="15" customHeight="1">
      <c r="B140" s="279"/>
      <c r="C140" s="240" t="s">
        <v>395</v>
      </c>
      <c r="D140" s="240"/>
      <c r="E140" s="240"/>
      <c r="F140" s="259" t="s">
        <v>339</v>
      </c>
      <c r="G140" s="240"/>
      <c r="H140" s="240" t="s">
        <v>396</v>
      </c>
      <c r="I140" s="240" t="s">
        <v>373</v>
      </c>
      <c r="J140" s="240"/>
      <c r="K140" s="281"/>
    </row>
    <row r="141" spans="2:11" ht="15" customHeight="1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>
      <c r="B142" s="236"/>
      <c r="C142" s="236"/>
      <c r="D142" s="236"/>
      <c r="E142" s="236"/>
      <c r="F142" s="271"/>
      <c r="G142" s="236"/>
      <c r="H142" s="236"/>
      <c r="I142" s="236"/>
      <c r="J142" s="236"/>
      <c r="K142" s="236"/>
    </row>
    <row r="143" spans="2:11" ht="18.75" customHeight="1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>
      <c r="B145" s="250"/>
      <c r="C145" s="355" t="s">
        <v>397</v>
      </c>
      <c r="D145" s="355"/>
      <c r="E145" s="355"/>
      <c r="F145" s="355"/>
      <c r="G145" s="355"/>
      <c r="H145" s="355"/>
      <c r="I145" s="355"/>
      <c r="J145" s="355"/>
      <c r="K145" s="251"/>
    </row>
    <row r="146" spans="2:11" ht="17.25" customHeight="1">
      <c r="B146" s="250"/>
      <c r="C146" s="252" t="s">
        <v>333</v>
      </c>
      <c r="D146" s="252"/>
      <c r="E146" s="252"/>
      <c r="F146" s="252" t="s">
        <v>334</v>
      </c>
      <c r="G146" s="253"/>
      <c r="H146" s="252" t="s">
        <v>105</v>
      </c>
      <c r="I146" s="252" t="s">
        <v>57</v>
      </c>
      <c r="J146" s="252" t="s">
        <v>335</v>
      </c>
      <c r="K146" s="251"/>
    </row>
    <row r="147" spans="2:11" ht="17.25" customHeight="1">
      <c r="B147" s="250"/>
      <c r="C147" s="254" t="s">
        <v>336</v>
      </c>
      <c r="D147" s="254"/>
      <c r="E147" s="254"/>
      <c r="F147" s="255" t="s">
        <v>337</v>
      </c>
      <c r="G147" s="256"/>
      <c r="H147" s="254"/>
      <c r="I147" s="254"/>
      <c r="J147" s="254" t="s">
        <v>338</v>
      </c>
      <c r="K147" s="251"/>
    </row>
    <row r="148" spans="2:11" ht="5.25" customHeight="1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>
      <c r="B149" s="260"/>
      <c r="C149" s="285" t="s">
        <v>342</v>
      </c>
      <c r="D149" s="240"/>
      <c r="E149" s="240"/>
      <c r="F149" s="286" t="s">
        <v>339</v>
      </c>
      <c r="G149" s="240"/>
      <c r="H149" s="285" t="s">
        <v>378</v>
      </c>
      <c r="I149" s="285" t="s">
        <v>341</v>
      </c>
      <c r="J149" s="285">
        <v>120</v>
      </c>
      <c r="K149" s="281"/>
    </row>
    <row r="150" spans="2:11" ht="15" customHeight="1">
      <c r="B150" s="260"/>
      <c r="C150" s="285" t="s">
        <v>387</v>
      </c>
      <c r="D150" s="240"/>
      <c r="E150" s="240"/>
      <c r="F150" s="286" t="s">
        <v>339</v>
      </c>
      <c r="G150" s="240"/>
      <c r="H150" s="285" t="s">
        <v>398</v>
      </c>
      <c r="I150" s="285" t="s">
        <v>341</v>
      </c>
      <c r="J150" s="285" t="s">
        <v>389</v>
      </c>
      <c r="K150" s="281"/>
    </row>
    <row r="151" spans="2:11" ht="15" customHeight="1">
      <c r="B151" s="260"/>
      <c r="C151" s="285" t="s">
        <v>288</v>
      </c>
      <c r="D151" s="240"/>
      <c r="E151" s="240"/>
      <c r="F151" s="286" t="s">
        <v>339</v>
      </c>
      <c r="G151" s="240"/>
      <c r="H151" s="285" t="s">
        <v>399</v>
      </c>
      <c r="I151" s="285" t="s">
        <v>341</v>
      </c>
      <c r="J151" s="285" t="s">
        <v>389</v>
      </c>
      <c r="K151" s="281"/>
    </row>
    <row r="152" spans="2:11" ht="15" customHeight="1">
      <c r="B152" s="260"/>
      <c r="C152" s="285" t="s">
        <v>344</v>
      </c>
      <c r="D152" s="240"/>
      <c r="E152" s="240"/>
      <c r="F152" s="286" t="s">
        <v>345</v>
      </c>
      <c r="G152" s="240"/>
      <c r="H152" s="285" t="s">
        <v>378</v>
      </c>
      <c r="I152" s="285" t="s">
        <v>341</v>
      </c>
      <c r="J152" s="285">
        <v>50</v>
      </c>
      <c r="K152" s="281"/>
    </row>
    <row r="153" spans="2:11" ht="15" customHeight="1">
      <c r="B153" s="260"/>
      <c r="C153" s="285" t="s">
        <v>347</v>
      </c>
      <c r="D153" s="240"/>
      <c r="E153" s="240"/>
      <c r="F153" s="286" t="s">
        <v>339</v>
      </c>
      <c r="G153" s="240"/>
      <c r="H153" s="285" t="s">
        <v>378</v>
      </c>
      <c r="I153" s="285" t="s">
        <v>349</v>
      </c>
      <c r="J153" s="285"/>
      <c r="K153" s="281"/>
    </row>
    <row r="154" spans="2:11" ht="15" customHeight="1">
      <c r="B154" s="260"/>
      <c r="C154" s="285" t="s">
        <v>358</v>
      </c>
      <c r="D154" s="240"/>
      <c r="E154" s="240"/>
      <c r="F154" s="286" t="s">
        <v>345</v>
      </c>
      <c r="G154" s="240"/>
      <c r="H154" s="285" t="s">
        <v>378</v>
      </c>
      <c r="I154" s="285" t="s">
        <v>341</v>
      </c>
      <c r="J154" s="285">
        <v>50</v>
      </c>
      <c r="K154" s="281"/>
    </row>
    <row r="155" spans="2:11" ht="15" customHeight="1">
      <c r="B155" s="260"/>
      <c r="C155" s="285" t="s">
        <v>366</v>
      </c>
      <c r="D155" s="240"/>
      <c r="E155" s="240"/>
      <c r="F155" s="286" t="s">
        <v>345</v>
      </c>
      <c r="G155" s="240"/>
      <c r="H155" s="285" t="s">
        <v>378</v>
      </c>
      <c r="I155" s="285" t="s">
        <v>341</v>
      </c>
      <c r="J155" s="285">
        <v>50</v>
      </c>
      <c r="K155" s="281"/>
    </row>
    <row r="156" spans="2:11" ht="15" customHeight="1">
      <c r="B156" s="260"/>
      <c r="C156" s="285" t="s">
        <v>364</v>
      </c>
      <c r="D156" s="240"/>
      <c r="E156" s="240"/>
      <c r="F156" s="286" t="s">
        <v>345</v>
      </c>
      <c r="G156" s="240"/>
      <c r="H156" s="285" t="s">
        <v>378</v>
      </c>
      <c r="I156" s="285" t="s">
        <v>341</v>
      </c>
      <c r="J156" s="285">
        <v>50</v>
      </c>
      <c r="K156" s="281"/>
    </row>
    <row r="157" spans="2:11" ht="15" customHeight="1">
      <c r="B157" s="260"/>
      <c r="C157" s="285" t="s">
        <v>96</v>
      </c>
      <c r="D157" s="240"/>
      <c r="E157" s="240"/>
      <c r="F157" s="286" t="s">
        <v>339</v>
      </c>
      <c r="G157" s="240"/>
      <c r="H157" s="285" t="s">
        <v>400</v>
      </c>
      <c r="I157" s="285" t="s">
        <v>341</v>
      </c>
      <c r="J157" s="285" t="s">
        <v>401</v>
      </c>
      <c r="K157" s="281"/>
    </row>
    <row r="158" spans="2:11" ht="15" customHeight="1">
      <c r="B158" s="260"/>
      <c r="C158" s="285" t="s">
        <v>402</v>
      </c>
      <c r="D158" s="240"/>
      <c r="E158" s="240"/>
      <c r="F158" s="286" t="s">
        <v>339</v>
      </c>
      <c r="G158" s="240"/>
      <c r="H158" s="285" t="s">
        <v>403</v>
      </c>
      <c r="I158" s="285" t="s">
        <v>373</v>
      </c>
      <c r="J158" s="285"/>
      <c r="K158" s="281"/>
    </row>
    <row r="159" spans="2:11" ht="15" customHeight="1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>
      <c r="B160" s="236"/>
      <c r="C160" s="240"/>
      <c r="D160" s="240"/>
      <c r="E160" s="240"/>
      <c r="F160" s="259"/>
      <c r="G160" s="240"/>
      <c r="H160" s="240"/>
      <c r="I160" s="240"/>
      <c r="J160" s="240"/>
      <c r="K160" s="236"/>
    </row>
    <row r="161" spans="2:11" ht="18.75" customHeight="1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>
      <c r="B162" s="228"/>
      <c r="C162" s="229"/>
      <c r="D162" s="229"/>
      <c r="E162" s="229"/>
      <c r="F162" s="229"/>
      <c r="G162" s="229"/>
      <c r="H162" s="229"/>
      <c r="I162" s="229"/>
      <c r="J162" s="229"/>
      <c r="K162" s="230"/>
    </row>
    <row r="163" spans="2:11" ht="45" customHeight="1">
      <c r="B163" s="231"/>
      <c r="C163" s="354" t="s">
        <v>84</v>
      </c>
      <c r="D163" s="354"/>
      <c r="E163" s="354"/>
      <c r="F163" s="354"/>
      <c r="G163" s="354"/>
      <c r="H163" s="354"/>
      <c r="I163" s="354"/>
      <c r="J163" s="354"/>
      <c r="K163" s="232"/>
    </row>
    <row r="164" spans="2:11" ht="17.25" customHeight="1">
      <c r="B164" s="231"/>
      <c r="C164" s="252" t="s">
        <v>333</v>
      </c>
      <c r="D164" s="252"/>
      <c r="E164" s="252"/>
      <c r="F164" s="252" t="s">
        <v>334</v>
      </c>
      <c r="G164" s="289"/>
      <c r="H164" s="290" t="s">
        <v>105</v>
      </c>
      <c r="I164" s="290" t="s">
        <v>57</v>
      </c>
      <c r="J164" s="252" t="s">
        <v>335</v>
      </c>
      <c r="K164" s="232"/>
    </row>
    <row r="165" spans="2:11" ht="17.25" customHeight="1">
      <c r="B165" s="233"/>
      <c r="C165" s="254" t="s">
        <v>336</v>
      </c>
      <c r="D165" s="254"/>
      <c r="E165" s="254"/>
      <c r="F165" s="255" t="s">
        <v>337</v>
      </c>
      <c r="G165" s="291"/>
      <c r="H165" s="292"/>
      <c r="I165" s="292"/>
      <c r="J165" s="254" t="s">
        <v>338</v>
      </c>
      <c r="K165" s="234"/>
    </row>
    <row r="166" spans="2:11" ht="5.25" customHeight="1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>
      <c r="B167" s="260"/>
      <c r="C167" s="240" t="s">
        <v>342</v>
      </c>
      <c r="D167" s="240"/>
      <c r="E167" s="240"/>
      <c r="F167" s="259" t="s">
        <v>339</v>
      </c>
      <c r="G167" s="240"/>
      <c r="H167" s="240" t="s">
        <v>378</v>
      </c>
      <c r="I167" s="240" t="s">
        <v>341</v>
      </c>
      <c r="J167" s="240">
        <v>120</v>
      </c>
      <c r="K167" s="281"/>
    </row>
    <row r="168" spans="2:11" ht="15" customHeight="1">
      <c r="B168" s="260"/>
      <c r="C168" s="240" t="s">
        <v>387</v>
      </c>
      <c r="D168" s="240"/>
      <c r="E168" s="240"/>
      <c r="F168" s="259" t="s">
        <v>339</v>
      </c>
      <c r="G168" s="240"/>
      <c r="H168" s="240" t="s">
        <v>388</v>
      </c>
      <c r="I168" s="240" t="s">
        <v>341</v>
      </c>
      <c r="J168" s="240" t="s">
        <v>389</v>
      </c>
      <c r="K168" s="281"/>
    </row>
    <row r="169" spans="2:11" ht="15" customHeight="1">
      <c r="B169" s="260"/>
      <c r="C169" s="240" t="s">
        <v>288</v>
      </c>
      <c r="D169" s="240"/>
      <c r="E169" s="240"/>
      <c r="F169" s="259" t="s">
        <v>339</v>
      </c>
      <c r="G169" s="240"/>
      <c r="H169" s="240" t="s">
        <v>404</v>
      </c>
      <c r="I169" s="240" t="s">
        <v>341</v>
      </c>
      <c r="J169" s="240" t="s">
        <v>389</v>
      </c>
      <c r="K169" s="281"/>
    </row>
    <row r="170" spans="2:11" ht="15" customHeight="1">
      <c r="B170" s="260"/>
      <c r="C170" s="240" t="s">
        <v>344</v>
      </c>
      <c r="D170" s="240"/>
      <c r="E170" s="240"/>
      <c r="F170" s="259" t="s">
        <v>345</v>
      </c>
      <c r="G170" s="240"/>
      <c r="H170" s="240" t="s">
        <v>404</v>
      </c>
      <c r="I170" s="240" t="s">
        <v>341</v>
      </c>
      <c r="J170" s="240">
        <v>50</v>
      </c>
      <c r="K170" s="281"/>
    </row>
    <row r="171" spans="2:11" ht="15" customHeight="1">
      <c r="B171" s="260"/>
      <c r="C171" s="240" t="s">
        <v>347</v>
      </c>
      <c r="D171" s="240"/>
      <c r="E171" s="240"/>
      <c r="F171" s="259" t="s">
        <v>339</v>
      </c>
      <c r="G171" s="240"/>
      <c r="H171" s="240" t="s">
        <v>404</v>
      </c>
      <c r="I171" s="240" t="s">
        <v>349</v>
      </c>
      <c r="J171" s="240"/>
      <c r="K171" s="281"/>
    </row>
    <row r="172" spans="2:11" ht="15" customHeight="1">
      <c r="B172" s="260"/>
      <c r="C172" s="240" t="s">
        <v>358</v>
      </c>
      <c r="D172" s="240"/>
      <c r="E172" s="240"/>
      <c r="F172" s="259" t="s">
        <v>345</v>
      </c>
      <c r="G172" s="240"/>
      <c r="H172" s="240" t="s">
        <v>404</v>
      </c>
      <c r="I172" s="240" t="s">
        <v>341</v>
      </c>
      <c r="J172" s="240">
        <v>50</v>
      </c>
      <c r="K172" s="281"/>
    </row>
    <row r="173" spans="2:11" ht="15" customHeight="1">
      <c r="B173" s="260"/>
      <c r="C173" s="240" t="s">
        <v>366</v>
      </c>
      <c r="D173" s="240"/>
      <c r="E173" s="240"/>
      <c r="F173" s="259" t="s">
        <v>345</v>
      </c>
      <c r="G173" s="240"/>
      <c r="H173" s="240" t="s">
        <v>404</v>
      </c>
      <c r="I173" s="240" t="s">
        <v>341</v>
      </c>
      <c r="J173" s="240">
        <v>50</v>
      </c>
      <c r="K173" s="281"/>
    </row>
    <row r="174" spans="2:11" ht="15" customHeight="1">
      <c r="B174" s="260"/>
      <c r="C174" s="240" t="s">
        <v>364</v>
      </c>
      <c r="D174" s="240"/>
      <c r="E174" s="240"/>
      <c r="F174" s="259" t="s">
        <v>345</v>
      </c>
      <c r="G174" s="240"/>
      <c r="H174" s="240" t="s">
        <v>404</v>
      </c>
      <c r="I174" s="240" t="s">
        <v>341</v>
      </c>
      <c r="J174" s="240">
        <v>50</v>
      </c>
      <c r="K174" s="281"/>
    </row>
    <row r="175" spans="2:11" ht="15" customHeight="1">
      <c r="B175" s="260"/>
      <c r="C175" s="240" t="s">
        <v>104</v>
      </c>
      <c r="D175" s="240"/>
      <c r="E175" s="240"/>
      <c r="F175" s="259" t="s">
        <v>339</v>
      </c>
      <c r="G175" s="240"/>
      <c r="H175" s="240" t="s">
        <v>405</v>
      </c>
      <c r="I175" s="240" t="s">
        <v>406</v>
      </c>
      <c r="J175" s="240"/>
      <c r="K175" s="281"/>
    </row>
    <row r="176" spans="2:11" ht="15" customHeight="1">
      <c r="B176" s="260"/>
      <c r="C176" s="240" t="s">
        <v>57</v>
      </c>
      <c r="D176" s="240"/>
      <c r="E176" s="240"/>
      <c r="F176" s="259" t="s">
        <v>339</v>
      </c>
      <c r="G176" s="240"/>
      <c r="H176" s="240" t="s">
        <v>407</v>
      </c>
      <c r="I176" s="240" t="s">
        <v>408</v>
      </c>
      <c r="J176" s="240">
        <v>1</v>
      </c>
      <c r="K176" s="281"/>
    </row>
    <row r="177" spans="2:11" ht="15" customHeight="1">
      <c r="B177" s="260"/>
      <c r="C177" s="240" t="s">
        <v>53</v>
      </c>
      <c r="D177" s="240"/>
      <c r="E177" s="240"/>
      <c r="F177" s="259" t="s">
        <v>339</v>
      </c>
      <c r="G177" s="240"/>
      <c r="H177" s="240" t="s">
        <v>409</v>
      </c>
      <c r="I177" s="240" t="s">
        <v>341</v>
      </c>
      <c r="J177" s="240">
        <v>20</v>
      </c>
      <c r="K177" s="281"/>
    </row>
    <row r="178" spans="2:11" ht="15" customHeight="1">
      <c r="B178" s="260"/>
      <c r="C178" s="240" t="s">
        <v>105</v>
      </c>
      <c r="D178" s="240"/>
      <c r="E178" s="240"/>
      <c r="F178" s="259" t="s">
        <v>339</v>
      </c>
      <c r="G178" s="240"/>
      <c r="H178" s="240" t="s">
        <v>410</v>
      </c>
      <c r="I178" s="240" t="s">
        <v>341</v>
      </c>
      <c r="J178" s="240">
        <v>255</v>
      </c>
      <c r="K178" s="281"/>
    </row>
    <row r="179" spans="2:11" ht="15" customHeight="1">
      <c r="B179" s="260"/>
      <c r="C179" s="240" t="s">
        <v>106</v>
      </c>
      <c r="D179" s="240"/>
      <c r="E179" s="240"/>
      <c r="F179" s="259" t="s">
        <v>339</v>
      </c>
      <c r="G179" s="240"/>
      <c r="H179" s="240" t="s">
        <v>304</v>
      </c>
      <c r="I179" s="240" t="s">
        <v>341</v>
      </c>
      <c r="J179" s="240">
        <v>10</v>
      </c>
      <c r="K179" s="281"/>
    </row>
    <row r="180" spans="2:11" ht="15" customHeight="1">
      <c r="B180" s="260"/>
      <c r="C180" s="240" t="s">
        <v>107</v>
      </c>
      <c r="D180" s="240"/>
      <c r="E180" s="240"/>
      <c r="F180" s="259" t="s">
        <v>339</v>
      </c>
      <c r="G180" s="240"/>
      <c r="H180" s="240" t="s">
        <v>411</v>
      </c>
      <c r="I180" s="240" t="s">
        <v>373</v>
      </c>
      <c r="J180" s="240"/>
      <c r="K180" s="281"/>
    </row>
    <row r="181" spans="2:11" ht="15" customHeight="1">
      <c r="B181" s="260"/>
      <c r="C181" s="240" t="s">
        <v>412</v>
      </c>
      <c r="D181" s="240"/>
      <c r="E181" s="240"/>
      <c r="F181" s="259" t="s">
        <v>339</v>
      </c>
      <c r="G181" s="240"/>
      <c r="H181" s="240" t="s">
        <v>413</v>
      </c>
      <c r="I181" s="240" t="s">
        <v>373</v>
      </c>
      <c r="J181" s="240"/>
      <c r="K181" s="281"/>
    </row>
    <row r="182" spans="2:11" ht="15" customHeight="1">
      <c r="B182" s="260"/>
      <c r="C182" s="240" t="s">
        <v>402</v>
      </c>
      <c r="D182" s="240"/>
      <c r="E182" s="240"/>
      <c r="F182" s="259" t="s">
        <v>339</v>
      </c>
      <c r="G182" s="240"/>
      <c r="H182" s="240" t="s">
        <v>414</v>
      </c>
      <c r="I182" s="240" t="s">
        <v>373</v>
      </c>
      <c r="J182" s="240"/>
      <c r="K182" s="281"/>
    </row>
    <row r="183" spans="2:11" ht="15" customHeight="1">
      <c r="B183" s="260"/>
      <c r="C183" s="240" t="s">
        <v>109</v>
      </c>
      <c r="D183" s="240"/>
      <c r="E183" s="240"/>
      <c r="F183" s="259" t="s">
        <v>345</v>
      </c>
      <c r="G183" s="240"/>
      <c r="H183" s="240" t="s">
        <v>415</v>
      </c>
      <c r="I183" s="240" t="s">
        <v>341</v>
      </c>
      <c r="J183" s="240">
        <v>50</v>
      </c>
      <c r="K183" s="281"/>
    </row>
    <row r="184" spans="2:11" ht="15" customHeight="1">
      <c r="B184" s="260"/>
      <c r="C184" s="240" t="s">
        <v>416</v>
      </c>
      <c r="D184" s="240"/>
      <c r="E184" s="240"/>
      <c r="F184" s="259" t="s">
        <v>345</v>
      </c>
      <c r="G184" s="240"/>
      <c r="H184" s="240" t="s">
        <v>417</v>
      </c>
      <c r="I184" s="240" t="s">
        <v>418</v>
      </c>
      <c r="J184" s="240"/>
      <c r="K184" s="281"/>
    </row>
    <row r="185" spans="2:11" ht="15" customHeight="1">
      <c r="B185" s="260"/>
      <c r="C185" s="240" t="s">
        <v>419</v>
      </c>
      <c r="D185" s="240"/>
      <c r="E185" s="240"/>
      <c r="F185" s="259" t="s">
        <v>345</v>
      </c>
      <c r="G185" s="240"/>
      <c r="H185" s="240" t="s">
        <v>420</v>
      </c>
      <c r="I185" s="240" t="s">
        <v>418</v>
      </c>
      <c r="J185" s="240"/>
      <c r="K185" s="281"/>
    </row>
    <row r="186" spans="2:11" ht="15" customHeight="1">
      <c r="B186" s="260"/>
      <c r="C186" s="240" t="s">
        <v>421</v>
      </c>
      <c r="D186" s="240"/>
      <c r="E186" s="240"/>
      <c r="F186" s="259" t="s">
        <v>345</v>
      </c>
      <c r="G186" s="240"/>
      <c r="H186" s="240" t="s">
        <v>422</v>
      </c>
      <c r="I186" s="240" t="s">
        <v>418</v>
      </c>
      <c r="J186" s="240"/>
      <c r="K186" s="281"/>
    </row>
    <row r="187" spans="2:11" ht="15" customHeight="1">
      <c r="B187" s="260"/>
      <c r="C187" s="293" t="s">
        <v>423</v>
      </c>
      <c r="D187" s="240"/>
      <c r="E187" s="240"/>
      <c r="F187" s="259" t="s">
        <v>345</v>
      </c>
      <c r="G187" s="240"/>
      <c r="H187" s="240" t="s">
        <v>424</v>
      </c>
      <c r="I187" s="240" t="s">
        <v>425</v>
      </c>
      <c r="J187" s="294" t="s">
        <v>426</v>
      </c>
      <c r="K187" s="281"/>
    </row>
    <row r="188" spans="2:11" ht="15" customHeight="1">
      <c r="B188" s="260"/>
      <c r="C188" s="245" t="s">
        <v>42</v>
      </c>
      <c r="D188" s="240"/>
      <c r="E188" s="240"/>
      <c r="F188" s="259" t="s">
        <v>339</v>
      </c>
      <c r="G188" s="240"/>
      <c r="H188" s="236" t="s">
        <v>427</v>
      </c>
      <c r="I188" s="240" t="s">
        <v>428</v>
      </c>
      <c r="J188" s="240"/>
      <c r="K188" s="281"/>
    </row>
    <row r="189" spans="2:11" ht="15" customHeight="1">
      <c r="B189" s="260"/>
      <c r="C189" s="245" t="s">
        <v>429</v>
      </c>
      <c r="D189" s="240"/>
      <c r="E189" s="240"/>
      <c r="F189" s="259" t="s">
        <v>339</v>
      </c>
      <c r="G189" s="240"/>
      <c r="H189" s="240" t="s">
        <v>430</v>
      </c>
      <c r="I189" s="240" t="s">
        <v>373</v>
      </c>
      <c r="J189" s="240"/>
      <c r="K189" s="281"/>
    </row>
    <row r="190" spans="2:11" ht="15" customHeight="1">
      <c r="B190" s="260"/>
      <c r="C190" s="245" t="s">
        <v>431</v>
      </c>
      <c r="D190" s="240"/>
      <c r="E190" s="240"/>
      <c r="F190" s="259" t="s">
        <v>339</v>
      </c>
      <c r="G190" s="240"/>
      <c r="H190" s="240" t="s">
        <v>432</v>
      </c>
      <c r="I190" s="240" t="s">
        <v>373</v>
      </c>
      <c r="J190" s="240"/>
      <c r="K190" s="281"/>
    </row>
    <row r="191" spans="2:11" ht="15" customHeight="1">
      <c r="B191" s="260"/>
      <c r="C191" s="245" t="s">
        <v>433</v>
      </c>
      <c r="D191" s="240"/>
      <c r="E191" s="240"/>
      <c r="F191" s="259" t="s">
        <v>345</v>
      </c>
      <c r="G191" s="240"/>
      <c r="H191" s="240" t="s">
        <v>434</v>
      </c>
      <c r="I191" s="240" t="s">
        <v>373</v>
      </c>
      <c r="J191" s="240"/>
      <c r="K191" s="281"/>
    </row>
    <row r="192" spans="2:11" ht="15" customHeight="1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>
      <c r="B193" s="236"/>
      <c r="C193" s="240"/>
      <c r="D193" s="240"/>
      <c r="E193" s="240"/>
      <c r="F193" s="259"/>
      <c r="G193" s="240"/>
      <c r="H193" s="240"/>
      <c r="I193" s="240"/>
      <c r="J193" s="240"/>
      <c r="K193" s="236"/>
    </row>
    <row r="194" spans="2:11" ht="18.75" customHeight="1">
      <c r="B194" s="236"/>
      <c r="C194" s="240"/>
      <c r="D194" s="240"/>
      <c r="E194" s="240"/>
      <c r="F194" s="259"/>
      <c r="G194" s="240"/>
      <c r="H194" s="240"/>
      <c r="I194" s="240"/>
      <c r="J194" s="240"/>
      <c r="K194" s="236"/>
    </row>
    <row r="195" spans="2:11" ht="18.75" customHeight="1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>
      <c r="B196" s="228"/>
      <c r="C196" s="229"/>
      <c r="D196" s="229"/>
      <c r="E196" s="229"/>
      <c r="F196" s="229"/>
      <c r="G196" s="229"/>
      <c r="H196" s="229"/>
      <c r="I196" s="229"/>
      <c r="J196" s="229"/>
      <c r="K196" s="230"/>
    </row>
    <row r="197" spans="2:11" ht="21">
      <c r="B197" s="231"/>
      <c r="C197" s="354" t="s">
        <v>435</v>
      </c>
      <c r="D197" s="354"/>
      <c r="E197" s="354"/>
      <c r="F197" s="354"/>
      <c r="G197" s="354"/>
      <c r="H197" s="354"/>
      <c r="I197" s="354"/>
      <c r="J197" s="354"/>
      <c r="K197" s="232"/>
    </row>
    <row r="198" spans="2:11" ht="25.5" customHeight="1">
      <c r="B198" s="231"/>
      <c r="C198" s="296" t="s">
        <v>436</v>
      </c>
      <c r="D198" s="296"/>
      <c r="E198" s="296"/>
      <c r="F198" s="296" t="s">
        <v>437</v>
      </c>
      <c r="G198" s="297"/>
      <c r="H198" s="353" t="s">
        <v>438</v>
      </c>
      <c r="I198" s="353"/>
      <c r="J198" s="353"/>
      <c r="K198" s="232"/>
    </row>
    <row r="199" spans="2:11" ht="5.25" customHeight="1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>
      <c r="B200" s="260"/>
      <c r="C200" s="240" t="s">
        <v>428</v>
      </c>
      <c r="D200" s="240"/>
      <c r="E200" s="240"/>
      <c r="F200" s="259" t="s">
        <v>43</v>
      </c>
      <c r="G200" s="240"/>
      <c r="H200" s="351" t="s">
        <v>439</v>
      </c>
      <c r="I200" s="351"/>
      <c r="J200" s="351"/>
      <c r="K200" s="281"/>
    </row>
    <row r="201" spans="2:11" ht="15" customHeight="1">
      <c r="B201" s="260"/>
      <c r="C201" s="266"/>
      <c r="D201" s="240"/>
      <c r="E201" s="240"/>
      <c r="F201" s="259" t="s">
        <v>44</v>
      </c>
      <c r="G201" s="240"/>
      <c r="H201" s="351" t="s">
        <v>440</v>
      </c>
      <c r="I201" s="351"/>
      <c r="J201" s="351"/>
      <c r="K201" s="281"/>
    </row>
    <row r="202" spans="2:11" ht="15" customHeight="1">
      <c r="B202" s="260"/>
      <c r="C202" s="266"/>
      <c r="D202" s="240"/>
      <c r="E202" s="240"/>
      <c r="F202" s="259" t="s">
        <v>47</v>
      </c>
      <c r="G202" s="240"/>
      <c r="H202" s="351" t="s">
        <v>441</v>
      </c>
      <c r="I202" s="351"/>
      <c r="J202" s="351"/>
      <c r="K202" s="281"/>
    </row>
    <row r="203" spans="2:11" ht="15" customHeight="1">
      <c r="B203" s="260"/>
      <c r="C203" s="240"/>
      <c r="D203" s="240"/>
      <c r="E203" s="240"/>
      <c r="F203" s="259" t="s">
        <v>45</v>
      </c>
      <c r="G203" s="240"/>
      <c r="H203" s="351" t="s">
        <v>442</v>
      </c>
      <c r="I203" s="351"/>
      <c r="J203" s="351"/>
      <c r="K203" s="281"/>
    </row>
    <row r="204" spans="2:11" ht="15" customHeight="1">
      <c r="B204" s="260"/>
      <c r="C204" s="240"/>
      <c r="D204" s="240"/>
      <c r="E204" s="240"/>
      <c r="F204" s="259" t="s">
        <v>46</v>
      </c>
      <c r="G204" s="240"/>
      <c r="H204" s="351" t="s">
        <v>443</v>
      </c>
      <c r="I204" s="351"/>
      <c r="J204" s="351"/>
      <c r="K204" s="281"/>
    </row>
    <row r="205" spans="2:11" ht="15" customHeight="1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>
      <c r="B206" s="260"/>
      <c r="C206" s="240" t="s">
        <v>385</v>
      </c>
      <c r="D206" s="240"/>
      <c r="E206" s="240"/>
      <c r="F206" s="259" t="s">
        <v>85</v>
      </c>
      <c r="G206" s="240"/>
      <c r="H206" s="351" t="s">
        <v>444</v>
      </c>
      <c r="I206" s="351"/>
      <c r="J206" s="351"/>
      <c r="K206" s="281"/>
    </row>
    <row r="207" spans="2:11" ht="15" customHeight="1">
      <c r="B207" s="260"/>
      <c r="C207" s="266"/>
      <c r="D207" s="240"/>
      <c r="E207" s="240"/>
      <c r="F207" s="259" t="s">
        <v>284</v>
      </c>
      <c r="G207" s="240"/>
      <c r="H207" s="351" t="s">
        <v>285</v>
      </c>
      <c r="I207" s="351"/>
      <c r="J207" s="351"/>
      <c r="K207" s="281"/>
    </row>
    <row r="208" spans="2:11" ht="15" customHeight="1">
      <c r="B208" s="260"/>
      <c r="C208" s="240"/>
      <c r="D208" s="240"/>
      <c r="E208" s="240"/>
      <c r="F208" s="259" t="s">
        <v>282</v>
      </c>
      <c r="G208" s="240"/>
      <c r="H208" s="351" t="s">
        <v>445</v>
      </c>
      <c r="I208" s="351"/>
      <c r="J208" s="351"/>
      <c r="K208" s="281"/>
    </row>
    <row r="209" spans="2:11" ht="15" customHeight="1">
      <c r="B209" s="298"/>
      <c r="C209" s="266"/>
      <c r="D209" s="266"/>
      <c r="E209" s="266"/>
      <c r="F209" s="259" t="s">
        <v>79</v>
      </c>
      <c r="G209" s="245"/>
      <c r="H209" s="352" t="s">
        <v>78</v>
      </c>
      <c r="I209" s="352"/>
      <c r="J209" s="352"/>
      <c r="K209" s="299"/>
    </row>
    <row r="210" spans="2:11" ht="15" customHeight="1">
      <c r="B210" s="298"/>
      <c r="C210" s="266"/>
      <c r="D210" s="266"/>
      <c r="E210" s="266"/>
      <c r="F210" s="259" t="s">
        <v>286</v>
      </c>
      <c r="G210" s="245"/>
      <c r="H210" s="352" t="s">
        <v>446</v>
      </c>
      <c r="I210" s="352"/>
      <c r="J210" s="352"/>
      <c r="K210" s="299"/>
    </row>
    <row r="211" spans="2:11" ht="15" customHeight="1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>
      <c r="B212" s="298"/>
      <c r="C212" s="240" t="s">
        <v>408</v>
      </c>
      <c r="D212" s="266"/>
      <c r="E212" s="266"/>
      <c r="F212" s="259">
        <v>1</v>
      </c>
      <c r="G212" s="245"/>
      <c r="H212" s="352" t="s">
        <v>447</v>
      </c>
      <c r="I212" s="352"/>
      <c r="J212" s="352"/>
      <c r="K212" s="299"/>
    </row>
    <row r="213" spans="2:11" ht="15" customHeight="1">
      <c r="B213" s="298"/>
      <c r="C213" s="266"/>
      <c r="D213" s="266"/>
      <c r="E213" s="266"/>
      <c r="F213" s="259">
        <v>2</v>
      </c>
      <c r="G213" s="245"/>
      <c r="H213" s="352" t="s">
        <v>448</v>
      </c>
      <c r="I213" s="352"/>
      <c r="J213" s="352"/>
      <c r="K213" s="299"/>
    </row>
    <row r="214" spans="2:11" ht="15" customHeight="1">
      <c r="B214" s="298"/>
      <c r="C214" s="266"/>
      <c r="D214" s="266"/>
      <c r="E214" s="266"/>
      <c r="F214" s="259">
        <v>3</v>
      </c>
      <c r="G214" s="245"/>
      <c r="H214" s="352" t="s">
        <v>449</v>
      </c>
      <c r="I214" s="352"/>
      <c r="J214" s="352"/>
      <c r="K214" s="299"/>
    </row>
    <row r="215" spans="2:11" ht="15" customHeight="1">
      <c r="B215" s="298"/>
      <c r="C215" s="266"/>
      <c r="D215" s="266"/>
      <c r="E215" s="266"/>
      <c r="F215" s="259">
        <v>4</v>
      </c>
      <c r="G215" s="245"/>
      <c r="H215" s="352" t="s">
        <v>450</v>
      </c>
      <c r="I215" s="352"/>
      <c r="J215" s="352"/>
      <c r="K215" s="299"/>
    </row>
    <row r="216" spans="2:11" ht="12.75" customHeight="1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000 - Vedlejší a ostatní ...</vt:lpstr>
      <vt:lpstr>001 - Soupis prací</vt:lpstr>
      <vt:lpstr>Pokyny pro vyplnění</vt:lpstr>
      <vt:lpstr>'000 - Vedlejší a ostatní ...'!Názvy_tisku</vt:lpstr>
      <vt:lpstr>'001 - Soupis prací'!Názvy_tisku</vt:lpstr>
      <vt:lpstr>'Rekapitulace stavby'!Názvy_tisku</vt:lpstr>
      <vt:lpstr>'000 - Vedlejší a ostatní ...'!Oblast_tisku</vt:lpstr>
      <vt:lpstr>'001 - Soupis prací'!Oblast_tisku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DESKTOP-R8FN99I\Kasperova</dc:creator>
  <cp:lastModifiedBy>Raimund Glossloss</cp:lastModifiedBy>
  <cp:lastPrinted>2018-03-28T04:55:02Z</cp:lastPrinted>
  <dcterms:created xsi:type="dcterms:W3CDTF">2018-03-27T11:12:54Z</dcterms:created>
  <dcterms:modified xsi:type="dcterms:W3CDTF">2018-03-28T04:57:59Z</dcterms:modified>
</cp:coreProperties>
</file>