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270" yWindow="600" windowWidth="24615" windowHeight="11445" activeTab="3"/>
  </bookViews>
  <sheets>
    <sheet name="Rekapitulace stavby" sheetId="1" r:id="rId1"/>
    <sheet name="01 - I.Etapa - vnitřní pr..." sheetId="2" r:id="rId2"/>
    <sheet name="02 - II. Etapa - vnitřní ..." sheetId="3" r:id="rId3"/>
    <sheet name="03 - VRN" sheetId="4" r:id="rId4"/>
    <sheet name="Pokyny pro vyplnění" sheetId="5" r:id="rId5"/>
  </sheets>
  <definedNames>
    <definedName name="_xlnm._FilterDatabase" localSheetId="1" hidden="1">'01 - I.Etapa - vnitřní pr...'!$C$93:$K$171</definedName>
    <definedName name="_xlnm._FilterDatabase" localSheetId="2" hidden="1">'02 - II. Etapa - vnitřní ...'!$C$88:$K$153</definedName>
    <definedName name="_xlnm._FilterDatabase" localSheetId="3" hidden="1">'03 - VRN'!$C$82:$K$90</definedName>
    <definedName name="_xlnm.Print_Area" localSheetId="1">'01 - I.Etapa - vnitřní pr...'!$C$4:$J$39,'01 - I.Etapa - vnitřní pr...'!$C$45:$J$75,'01 - I.Etapa - vnitřní pr...'!$C$81:$K$171</definedName>
    <definedName name="_xlnm.Print_Area" localSheetId="2">'02 - II. Etapa - vnitřní ...'!$C$4:$J$39,'02 - II. Etapa - vnitřní ...'!$C$45:$J$70,'02 - II. Etapa - vnitřní ...'!$C$76:$K$153</definedName>
    <definedName name="_xlnm.Print_Area" localSheetId="3">'03 - VRN'!$C$4:$J$39,'03 - VRN'!$C$45:$J$64,'03 - VRN'!$C$70:$K$90</definedName>
    <definedName name="_xlnm.Print_Area" localSheetId="4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stavby'!$C$42:$AQ$58</definedName>
    <definedName name="_xlnm.Print_Titles" localSheetId="0">'Rekapitulace stavby'!$52:$52</definedName>
    <definedName name="_xlnm.Print_Titles" localSheetId="1">'01 - I.Etapa - vnitřní pr...'!$93:$93</definedName>
    <definedName name="_xlnm.Print_Titles" localSheetId="2">'02 - II. Etapa - vnitřní ...'!$88:$88</definedName>
    <definedName name="_xlnm.Print_Titles" localSheetId="3">'03 - VRN'!$82:$82</definedName>
  </definedNames>
  <calcPr calcId="125725"/>
</workbook>
</file>

<file path=xl/sharedStrings.xml><?xml version="1.0" encoding="utf-8"?>
<sst xmlns="http://schemas.openxmlformats.org/spreadsheetml/2006/main" count="2544" uniqueCount="595">
  <si>
    <t>Export Komplet</t>
  </si>
  <si>
    <t>VZ</t>
  </si>
  <si>
    <t>2.0</t>
  </si>
  <si>
    <t>ZAMOK</t>
  </si>
  <si>
    <t>False</t>
  </si>
  <si>
    <t>{9b80faf3-4ac5-4bf5-8359-072d8e92c570}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</si>
  <si>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</si>
  <si>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</si>
  <si>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</si>
  <si>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</si>
  <si>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</si>
  <si>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</si>
  <si>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</si>
  <si>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</si>
  <si>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1830/2019/1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</si>
  <si>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</si>
  <si>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</si>
  <si>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Trutnov, ulice Školní  čp.13 - Sanace vlhkosti sklepních prostor</t>
  </si>
  <si>
    <t>KSO:</t>
  </si>
  <si>
    <t/>
  </si>
  <si>
    <t>CC-CZ:</t>
  </si>
  <si>
    <t>Místo:</t>
  </si>
  <si>
    <t xml:space="preserve"> </t>
  </si>
  <si>
    <t>Datum:</t>
  </si>
  <si>
    <t>25. 9. 2018</t>
  </si>
  <si>
    <t>Zadavatel:</t>
  </si>
  <si>
    <t>IČ:</t>
  </si>
  <si>
    <t>Město Trutnov</t>
  </si>
  <si>
    <t>DIČ:</t>
  </si>
  <si>
    <t>Uchazeč:</t>
  </si>
  <si>
    <t>Vyplň údaj</t>
  </si>
  <si>
    <t>Projektant:</t>
  </si>
  <si>
    <t>Ing. J.Chaloupský, Trutnov</t>
  </si>
  <si>
    <t>True</t>
  </si>
  <si>
    <t>Zpracovatel:</t>
  </si>
  <si>
    <t>Ing.Jiřičková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</si>
  <si>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</si>
  <si>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</si>
  <si>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</si>
  <si>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</si>
  <si>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</si>
  <si>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</si>
  <si>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</si>
  <si>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</si>
  <si>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</si>
  <si>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</si>
  <si>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</si>
  <si>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</si>
  <si>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</si>
  <si>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</si>
  <si>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</si>
  <si>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</si>
  <si>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</si>
  <si>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</si>
  <si>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</si>
  <si>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</si>
  <si>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</si>
  <si>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</si>
  <si>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</si>
  <si>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</si>
  <si>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</si>
  <si>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</si>
  <si>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</si>
  <si>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</si>
  <si>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</si>
  <si>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</si>
  <si>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</si>
  <si>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</si>
  <si>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</si>
  <si>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</si>
  <si>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</si>
  <si>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</si>
  <si>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</si>
  <si>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</si>
  <si>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</si>
  <si>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</si>
  <si>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</si>
  <si>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</si>
  <si>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I.Etapa - vnitřní prostory - vyklízení, obnažení zdiva,odsolení</t>
  </si>
  <si>
    <t>STA</t>
  </si>
  <si>
    <t>1</t>
  </si>
  <si>
    <t>{40f25a2e-cf5c-42cc-ad67-00d001dcdc38}</t>
  </si>
  <si>
    <t>2</t>
  </si>
  <si>
    <t>02</t>
  </si>
  <si>
    <t>II. Etapa - vnitřní prostory - hydroizolace zdiva injektáží a úprava vnitřních stěn</t>
  </si>
  <si>
    <t>{327bae68-f5dd-4fb3-b4b8-b783f612bf5e}</t>
  </si>
  <si>
    <t>03</t>
  </si>
  <si>
    <t>VRN</t>
  </si>
  <si>
    <t>{d87139f1-7481-416c-a3b5-4e2498ba29b3}</t>
  </si>
  <si>
    <t>plOdsol</t>
  </si>
  <si>
    <t>962,5</t>
  </si>
  <si>
    <t>KRYCÍ LIST SOUPISU PRACÍ</t>
  </si>
  <si>
    <t>Objekt:</t>
  </si>
  <si>
    <t>01 - I.Etapa - vnitřní prostory - vyklízení, obnažení zdiva,odsolení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</si>
  <si>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</si>
  <si>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</si>
  <si>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</si>
  <si>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</si>
  <si>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</si>
  <si>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</si>
  <si>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</si>
  <si>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</si>
  <si>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</si>
  <si>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</si>
  <si>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725 - Zdravotechnika - zařizovací předměty</t>
  </si>
  <si>
    <t xml:space="preserve">    762 - Konstrukce tesařské</t>
  </si>
  <si>
    <t xml:space="preserve">    766 - Konstrukce truhlářské</t>
  </si>
  <si>
    <t xml:space="preserve">    776 - Podlahy povlakové</t>
  </si>
  <si>
    <t xml:space="preserve">    783 - Dokončovací práce - nátěry</t>
  </si>
  <si>
    <t>M - Práce a dodávky M</t>
  </si>
  <si>
    <t xml:space="preserve">    21-M - Elektromontáže</t>
  </si>
  <si>
    <t>N00 - Zkoušky</t>
  </si>
  <si>
    <t xml:space="preserve">    N01 - Zkoušky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</si>
  <si>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</si>
  <si>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</si>
  <si>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</si>
  <si>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</si>
  <si>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</si>
  <si>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</si>
  <si>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</si>
  <si>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</si>
  <si>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</si>
  <si>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</si>
  <si>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</si>
  <si>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</si>
  <si>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</si>
  <si>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</si>
  <si>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</si>
  <si>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</si>
  <si>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</si>
  <si>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</si>
  <si>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</si>
  <si>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62999501R1</t>
  </si>
  <si>
    <t>Odsolovací omítka (kompresní zábal vč.průběžného vlhčení)</t>
  </si>
  <si>
    <t>m2</t>
  </si>
  <si>
    <t>4</t>
  </si>
  <si>
    <t>415127012</t>
  </si>
  <si>
    <t>VV</t>
  </si>
  <si>
    <t>"1PP:" 166*2,5</t>
  </si>
  <si>
    <t>"2PP:" 219*2,5</t>
  </si>
  <si>
    <t>Mezisoučet</t>
  </si>
  <si>
    <t>3</t>
  </si>
  <si>
    <t>"dle technologie T4 -provedeno 2x:" plOdsol*2</t>
  </si>
  <si>
    <t>629995101</t>
  </si>
  <si>
    <t>Očištění vnějších ploch tlakovou vodou omytím</t>
  </si>
  <si>
    <t>CS ÚRS 2018 01</t>
  </si>
  <si>
    <t>-1030837333</t>
  </si>
  <si>
    <t>"dle technologie T4 -provedeno 3x:" plOdsol*3</t>
  </si>
  <si>
    <t>62999510R5</t>
  </si>
  <si>
    <t>Průběžné odčerpávání kontaminované vody z vnitřních prostor objektu,přesuny a likvidace na řízené skládce</t>
  </si>
  <si>
    <t>m3</t>
  </si>
  <si>
    <t>-381650897</t>
  </si>
  <si>
    <t>0,021*2887,5</t>
  </si>
  <si>
    <t>9</t>
  </si>
  <si>
    <t>Ostatní konstrukce a práce, bourání</t>
  </si>
  <si>
    <t>949101112</t>
  </si>
  <si>
    <t>Lešení pomocné pracovní pro objekty pozemních staveb pro zatížení do 150 kg/m2, o výšce lešeňové podlahy přes 1,9 do 3,5 m</t>
  </si>
  <si>
    <t>1503838356</t>
  </si>
  <si>
    <t>5</t>
  </si>
  <si>
    <t>952902121</t>
  </si>
  <si>
    <t>Čištění budov při provádění oprav a udržovacích prací podlah drsných nebo chodníků zametením</t>
  </si>
  <si>
    <t>-982988606</t>
  </si>
  <si>
    <t>978011191</t>
  </si>
  <si>
    <t>Otlučení vápenných nebo vápenocementových omítek vnitřních ploch stropů, v rozsahu přes 50 do 100 %</t>
  </si>
  <si>
    <t>-578727542</t>
  </si>
  <si>
    <t>"2PP:"19,5+67,72+(27,8+35,1)*1,1+11,8</t>
  </si>
  <si>
    <t>"1PP:" 14,7+6,7*1,1+43,2*1,2+117,2*1,2+13,1*1,1+46,7*1,1+9,1*1,6*1,1+20,6+7,68*1,1+33</t>
  </si>
  <si>
    <t>7</t>
  </si>
  <si>
    <t>978013191</t>
  </si>
  <si>
    <t>Otlučení vápenných nebo vápenocementových omítek vnitřních ploch stěn s vyškrabáním spar, s očištěním zdiva, v rozsahu přes 50 do 100 %</t>
  </si>
  <si>
    <t>-786558314</t>
  </si>
  <si>
    <t>"2PP:" 2,5*(6*2+2,75+0,15*3-1,1-1,5-0,9*2+5,3+1,8+3,6*2+2,1*2)-1,8*2-2,9</t>
  </si>
  <si>
    <t>2,5*(2,63*4+1*2+3,72+10,5+0,15-1,4+1*2+3,1*2+2*2-1,4)-1,8*3</t>
  </si>
  <si>
    <t>2,5*(6,8*2+4,2*2+0,8*2)-1,8-1,2*2</t>
  </si>
  <si>
    <t>"1PP:" 3,35*(4,2*4+3,5*4+1,6*2+5,9*2)</t>
  </si>
  <si>
    <t>3,35*(5,4*4+8*2+21,7*2+0,15*22+0,2+5,7*4+2,15*2+8,2*2+0,7*8+0,2*4)</t>
  </si>
  <si>
    <t>3,35*(9,1*2+1,6+4,8*2+1,6*2+5,5+2+6*2)</t>
  </si>
  <si>
    <t>3,35*(8,15*2+6*2+3,7*2+0,7*4*4)</t>
  </si>
  <si>
    <t>Součet</t>
  </si>
  <si>
    <t>8</t>
  </si>
  <si>
    <t>97801319R1</t>
  </si>
  <si>
    <t>Otlučení odsolovací omítky s očištěním zdiva v rozsahu O 100 %</t>
  </si>
  <si>
    <t>1889798323</t>
  </si>
  <si>
    <t>plOdsol*2</t>
  </si>
  <si>
    <t>97801319R5</t>
  </si>
  <si>
    <t>Příplatek za pracnostotlučení mezi stávajícími rozvody</t>
  </si>
  <si>
    <t>345918627</t>
  </si>
  <si>
    <t>10</t>
  </si>
  <si>
    <t>978059541</t>
  </si>
  <si>
    <t>Odsekání obkladů stěn včetně otlučení podkladní omítky až na zdivo z obkládaček vnitřních, z jakýchkoliv materiálů, plochy přes 1 m2</t>
  </si>
  <si>
    <t>2021027237</t>
  </si>
  <si>
    <t>"2PP:" 2,6*(3,61+3,82+3,16+1,4+0,5)+2,5*(4,6+4,75)</t>
  </si>
  <si>
    <t>2,5*(3,22*4+2,2*2+3,55*4+3,25*2)-2*6</t>
  </si>
  <si>
    <t>2,5*(4,2*2+5,95*2+2,73*2+4*2+3,82*2+0,15*2+0,9*2)-2*4</t>
  </si>
  <si>
    <t>"WC:"2,5*(3,1*2+2*2+0,5*2+0,3*2+0,6*4+1,5*4+1,5*2+1,2*2)-1,2*6</t>
  </si>
  <si>
    <t>11</t>
  </si>
  <si>
    <t>985142113</t>
  </si>
  <si>
    <t>Vysekání spojovací hmoty ze spár zdiva včetně vyčištění hloubky spáry do 40 mm délky spáry na 1 m2 upravované plochy přes 12 m</t>
  </si>
  <si>
    <t>1279624262</t>
  </si>
  <si>
    <t>12</t>
  </si>
  <si>
    <t>98523111R3</t>
  </si>
  <si>
    <t>Spárování zdiva hloubky do 40 mm trasvápennou maltou délky spáry na 1 m2 upravované plochy přes 12 m</t>
  </si>
  <si>
    <t>-996522525</t>
  </si>
  <si>
    <t>plOdsol*0,3</t>
  </si>
  <si>
    <t>13</t>
  </si>
  <si>
    <t>999100R01</t>
  </si>
  <si>
    <t>Vyklizení/zakrývání stávajících zařízení prostor</t>
  </si>
  <si>
    <t>soub</t>
  </si>
  <si>
    <t>95371395</t>
  </si>
  <si>
    <t>997</t>
  </si>
  <si>
    <t>Přesun sutě</t>
  </si>
  <si>
    <t>14</t>
  </si>
  <si>
    <t>997013211</t>
  </si>
  <si>
    <t>Vnitrostaveništní doprava suti a vybouraných hmot vodorovně do 50 m svisle ručně (nošením po schodech) pro budovy a haly výšky do 6 m</t>
  </si>
  <si>
    <t>t</t>
  </si>
  <si>
    <t>664419297</t>
  </si>
  <si>
    <t>997013501</t>
  </si>
  <si>
    <t>Odvoz suti a vybouraných hmot na skládku nebo meziskládku se složením, na vzdálenost do 1 km</t>
  </si>
  <si>
    <t>131662606</t>
  </si>
  <si>
    <t>16</t>
  </si>
  <si>
    <t>9970135R0</t>
  </si>
  <si>
    <t>Odvoz suti a vybouraných hmot na skládku Příplatek k odvozu suti a vybouraných hmot za dopravu na místo skládky</t>
  </si>
  <si>
    <t>1001150956</t>
  </si>
  <si>
    <t>17</t>
  </si>
  <si>
    <t>99701382R1</t>
  </si>
  <si>
    <t>Poplatek za uložení kontaminovaného stavebního odpadu na skládce (skládkovné) (odsolovací zábaly, olejový nátěr stěn</t>
  </si>
  <si>
    <t>-608854926</t>
  </si>
  <si>
    <t>18</t>
  </si>
  <si>
    <t>997013831</t>
  </si>
  <si>
    <t>Poplatek za uložení stavebního odpadu na skládce (skládkovné) směsného stavebního a demoličního zatříděného do Katalogu odpadů pod kódem 170 904</t>
  </si>
  <si>
    <t>-791641765</t>
  </si>
  <si>
    <t>19</t>
  </si>
  <si>
    <t>997014R01</t>
  </si>
  <si>
    <t>Poplatek za uložení stavební suti na skládce (skládkovné)</t>
  </si>
  <si>
    <t>1845625730</t>
  </si>
  <si>
    <t>151,241-46,4-38,5</t>
  </si>
  <si>
    <t>998</t>
  </si>
  <si>
    <t>Přesun hmot</t>
  </si>
  <si>
    <t>20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</si>
  <si>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</si>
  <si>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</si>
  <si>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-838492484</t>
  </si>
  <si>
    <t>PSV</t>
  </si>
  <si>
    <t>Práce a dodávky PSV</t>
  </si>
  <si>
    <t>725</t>
  </si>
  <si>
    <t>Zdravotechnika - zařizovací předměty</t>
  </si>
  <si>
    <t>725110811</t>
  </si>
  <si>
    <t>Demontáž klozetů splachovacích s nádrží nebo tlakovým splachovačem</t>
  </si>
  <si>
    <t>soubor</t>
  </si>
  <si>
    <t>-1670910299</t>
  </si>
  <si>
    <t>22</t>
  </si>
  <si>
    <t>725210821</t>
  </si>
  <si>
    <t>Demontáž umyvadel bez výtokových armatur umyvadel</t>
  </si>
  <si>
    <t>1993929069</t>
  </si>
  <si>
    <t>762</t>
  </si>
  <si>
    <t>Konstrukce tesařské</t>
  </si>
  <si>
    <t>23</t>
  </si>
  <si>
    <t>762431825</t>
  </si>
  <si>
    <t>Demontáž obložení stěn z dřevoštěpkových desek šroubovaných na pero a drážku, tloušťka desky do 15 mm</t>
  </si>
  <si>
    <t>-655447979</t>
  </si>
  <si>
    <t>"posilovna:"2,5*(21,7*2+5,4*2)</t>
  </si>
  <si>
    <t>"chodba:" 1,2*(6,3-1,25+0,8*2)</t>
  </si>
  <si>
    <t>766</t>
  </si>
  <si>
    <t>Konstrukce truhlářské</t>
  </si>
  <si>
    <t>24</t>
  </si>
  <si>
    <t>766411822</t>
  </si>
  <si>
    <t>Demontáž obložení stěn podkladových roštů</t>
  </si>
  <si>
    <t>-710792809</t>
  </si>
  <si>
    <t>776</t>
  </si>
  <si>
    <t>Podlahy povlakové</t>
  </si>
  <si>
    <t>25</t>
  </si>
  <si>
    <t>776201811</t>
  </si>
  <si>
    <t>Demontáž povlakových podlahovin lepených ručně bez podložky</t>
  </si>
  <si>
    <t>869181341</t>
  </si>
  <si>
    <t>"posilovna:" 117,2</t>
  </si>
  <si>
    <t>783</t>
  </si>
  <si>
    <t>Dokončovací práce - nátěry</t>
  </si>
  <si>
    <t>26</t>
  </si>
  <si>
    <t>783806805</t>
  </si>
  <si>
    <t>Odstranění nátěrů z omítek opálením s obroušením</t>
  </si>
  <si>
    <t>281037056</t>
  </si>
  <si>
    <t>"olejový nátěr schodiště:" 1,5*27,4+2,5*1,5+2,2*1,6</t>
  </si>
  <si>
    <t>M</t>
  </si>
  <si>
    <t>Práce a dodávky M</t>
  </si>
  <si>
    <t>21-M</t>
  </si>
  <si>
    <t>Elektromontáže</t>
  </si>
  <si>
    <t>27</t>
  </si>
  <si>
    <t>210100100</t>
  </si>
  <si>
    <t>Zabezpečení stávající elektroinstalace, demontáž svítidel,zásuvek,vypínačů k zpětnému osazení (elektroinstalace musí být zabezpečena při odsolování omytím)</t>
  </si>
  <si>
    <t>64</t>
  </si>
  <si>
    <t>672956503</t>
  </si>
  <si>
    <t>N00</t>
  </si>
  <si>
    <t>Zkoušky</t>
  </si>
  <si>
    <t>N01</t>
  </si>
  <si>
    <t>28</t>
  </si>
  <si>
    <t>043194005</t>
  </si>
  <si>
    <t>Laboratorní zkoušky vlhkosti a zasolení zdiva</t>
  </si>
  <si>
    <t>kus</t>
  </si>
  <si>
    <t>1024</t>
  </si>
  <si>
    <t>-1568662675</t>
  </si>
  <si>
    <t>plOdsol/10</t>
  </si>
  <si>
    <t>97</t>
  </si>
  <si>
    <t>02 - II. Etapa - vnitřní prostory - hydroizolace zdiva injektáží a úprava vnitřních stěn</t>
  </si>
  <si>
    <t xml:space="preserve">    3 - Svislé a kompletní konstrukce</t>
  </si>
  <si>
    <t xml:space="preserve">    784 - Dokončovací práce - malby a tapety</t>
  </si>
  <si>
    <t>Svislé a kompletní konstrukce</t>
  </si>
  <si>
    <t>3192021R1</t>
  </si>
  <si>
    <t>Injektáž tlaková horizontální dle technologie T1 (viz TZ) - kompletní dodávka a montáž dle popisu v TZ vč.uzavření vrtů</t>
  </si>
  <si>
    <t>1905803093</t>
  </si>
  <si>
    <t>"2PP:" 44*1,5</t>
  </si>
  <si>
    <t>"1PP:" 41*1,5</t>
  </si>
  <si>
    <t>3192022R1</t>
  </si>
  <si>
    <t>Injektáž beztlaková horizontální dle technologie T2 (viz TZ) - kompletní dodávka a montáž dle popisu v TZ vč.uzavření vrtů</t>
  </si>
  <si>
    <t>-746909652</t>
  </si>
  <si>
    <t>P</t>
  </si>
  <si>
    <t xml:space="preserve">Poznámka k položce:
 V cenách jsou započteny i náklady vyvrtání otvorů  jejich vyčištění a provedení injektáže včetně dodávky injektážní hmoty.
</t>
  </si>
  <si>
    <t>"2PP:"10+10+10+10+13+11+6+4+3+2+6+8+5+4+4+11</t>
  </si>
  <si>
    <t>"1PP:"15+6*6+5+22+7</t>
  </si>
  <si>
    <t>202*0,9</t>
  </si>
  <si>
    <t>3192022R2</t>
  </si>
  <si>
    <t>Injektáž dle technologie T3 (viz TZ) - kompletní dodávka a montáž dle popisu v TZ vč.uzavření vrtů</t>
  </si>
  <si>
    <t>1852514166</t>
  </si>
  <si>
    <t>"2PP:"4+6+7+14+13</t>
  </si>
  <si>
    <t>"1PP:"23+18</t>
  </si>
  <si>
    <t>85*2,5</t>
  </si>
  <si>
    <t>611131121</t>
  </si>
  <si>
    <t>Podkladní a spojovací vrstva vnitřních omítaných ploch penetrace akrylát-silikonová nanášená ručně stropů</t>
  </si>
  <si>
    <t>-1355835193</t>
  </si>
  <si>
    <t>611311131</t>
  </si>
  <si>
    <t>Potažení vnitřních ploch štukem tloušťky do 3 mm vodorovných konstrukcí stropů rovných</t>
  </si>
  <si>
    <t>-1649892167</t>
  </si>
  <si>
    <t>"nové omítky:" 347,407</t>
  </si>
  <si>
    <t>"sjednocení stropů:" 179,197</t>
  </si>
  <si>
    <t>611321121</t>
  </si>
  <si>
    <t>Omítka vápenocementová vnitřních ploch nanášená ručně jednovrstvá, tloušťky do 10 mm hladká vodorovných konstrukcí stropů rovných</t>
  </si>
  <si>
    <t>1057068232</t>
  </si>
  <si>
    <t>"stropy 2PP:" 168,21</t>
  </si>
  <si>
    <t>"stropy 1PP..50%:" 358,394*0,5</t>
  </si>
  <si>
    <t>611321191</t>
  </si>
  <si>
    <t>Omítka vápenocementová vnitřních ploch nanášená ručně Příplatek k cenám za každých dalších i započatých 5 mm tloušťky omítky přes 10 mm stropů</t>
  </si>
  <si>
    <t>929139205</t>
  </si>
  <si>
    <t>612131121</t>
  </si>
  <si>
    <t>Podkladní a spojovací vrstva vnitřních omítaných ploch penetrace akrylát-silikonová nanášená ručně stěn</t>
  </si>
  <si>
    <t>-1359644505</t>
  </si>
  <si>
    <t>612311131</t>
  </si>
  <si>
    <t>Potažení vnitřních ploch štukem tloušťky do 3 mm svislých konstrukcí stěn</t>
  </si>
  <si>
    <t>-1172985273</t>
  </si>
  <si>
    <t>522,794+170,94</t>
  </si>
  <si>
    <t>612321121</t>
  </si>
  <si>
    <t>Omítka vápenocementová vnitřních ploch nanášená ručně jednovrstvá, tloušťky do 10 mm hladká svislých konstrukcí stěn</t>
  </si>
  <si>
    <t>97476942</t>
  </si>
  <si>
    <t>"celkem otl.omítky - sanační om.:" (1142,195+343,099)-962,5</t>
  </si>
  <si>
    <t>612321191</t>
  </si>
  <si>
    <t>Omítka vápenocementová vnitřních ploch nanášená ručně Příplatek k cenám za každých dalších i započatých 5 mm tloušťky omítky přes 10 mm stěn</t>
  </si>
  <si>
    <t>1833029092</t>
  </si>
  <si>
    <t>522,794*2</t>
  </si>
  <si>
    <t>612325411</t>
  </si>
  <si>
    <t>Oprava vápenocementové omítky vnitřních ploch hladké, tloušťky do 20 mm stěn, v rozsahu opravované plochy do 10%</t>
  </si>
  <si>
    <t>-365401870</t>
  </si>
  <si>
    <t>"1PP:" 3,3*(5,1*4+4,4*2+7,7*2+0,6*12)</t>
  </si>
  <si>
    <t>612821012</t>
  </si>
  <si>
    <t>Sanační omítka vnitřních ploch stěn pro vlhké a zasolené zdivo, prováděná ve dvou vrstvách, tl. jádrové omítky do 30 mm ručně štuková</t>
  </si>
  <si>
    <t>916849678</t>
  </si>
  <si>
    <t>547,5+415,0</t>
  </si>
  <si>
    <t>612821031</t>
  </si>
  <si>
    <t>Sanační omítka vnitřních ploch stěn vyrovnávací vrstva, prováděná v tl. do 20 mm ručně</t>
  </si>
  <si>
    <t>292400</t>
  </si>
  <si>
    <t>-2135446499</t>
  </si>
  <si>
    <t>1402226904</t>
  </si>
  <si>
    <t>978035117</t>
  </si>
  <si>
    <t>Odstranění tenkovrstvých omítek nebo štuku tloušťky do 2 mm obroušením, rozsahu přes 50 do 100%</t>
  </si>
  <si>
    <t>1700556959</t>
  </si>
  <si>
    <t>"z 50% opravy stropů 1PP:" 358,394*0,5</t>
  </si>
  <si>
    <t>"opravované stěny:" 170</t>
  </si>
  <si>
    <t>70919229</t>
  </si>
  <si>
    <t>1851985613</t>
  </si>
  <si>
    <t>87801283</t>
  </si>
  <si>
    <t>1910036072</t>
  </si>
  <si>
    <t>154,42-46,4-38,5</t>
  </si>
  <si>
    <t>390797128</t>
  </si>
  <si>
    <t>784</t>
  </si>
  <si>
    <t>Dokončovací práce - malby a tapety</t>
  </si>
  <si>
    <t>784121001</t>
  </si>
  <si>
    <t>Oškrabání malby v místnostech výšky do 3,80 m</t>
  </si>
  <si>
    <t>1607799228</t>
  </si>
  <si>
    <t>2600-1142,195-296,349-526,604</t>
  </si>
  <si>
    <t>210100110</t>
  </si>
  <si>
    <t>Zpětná montáž demontované stávající elektroinstalace (svítidel,zásuvek,vypínačů )</t>
  </si>
  <si>
    <t>634873964</t>
  </si>
  <si>
    <t>03 - VRN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</si>
  <si>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</si>
  <si>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</si>
  <si>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</si>
  <si>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VRN9 - Ostatní náklady</t>
  </si>
  <si>
    <t>Vedlejší rozpočtové náklady</t>
  </si>
  <si>
    <t>VRN3</t>
  </si>
  <si>
    <t>Zařízení staveniště</t>
  </si>
  <si>
    <t>030001001</t>
  </si>
  <si>
    <t>Zařízení staveniště (zřízení, pronájem, odstranění)</t>
  </si>
  <si>
    <t>-1732423768</t>
  </si>
  <si>
    <t>VRN4</t>
  </si>
  <si>
    <t>Inženýrská činnost</t>
  </si>
  <si>
    <t>045002001</t>
  </si>
  <si>
    <t>Hlavní tituly průvodních činností a nákladů inženýrská činnost Kompletační a koordinační činnost</t>
  </si>
  <si>
    <t>1656163241</t>
  </si>
  <si>
    <t>VRN9</t>
  </si>
  <si>
    <t>Ostatní náklady</t>
  </si>
  <si>
    <t>090001002</t>
  </si>
  <si>
    <t>Ostatní náklady zhotovitele (např.doprava/ubytování pracovníků, dopravné subdodavatelů, přeprava strojů .. a jiné...)</t>
  </si>
  <si>
    <t>33681202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</si>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</sst>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6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28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 locked="0"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18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8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9" fillId="0" borderId="19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vertical="center"/>
      <protection/>
    </xf>
    <xf numFmtId="0" fontId="32" fillId="0" borderId="0" xfId="0" applyFont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3" fillId="0" borderId="23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33" fillId="0" borderId="25" xfId="0" applyFont="1" applyBorder="1" applyAlignment="1">
      <alignment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26" xfId="0" applyFont="1" applyBorder="1" applyAlignment="1">
      <alignment vertical="center" wrapText="1"/>
    </xf>
    <xf numFmtId="0" fontId="33" fillId="0" borderId="27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26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49" fontId="36" fillId="0" borderId="0" xfId="0" applyNumberFormat="1" applyFont="1" applyBorder="1" applyAlignment="1">
      <alignment vertical="center" wrapText="1"/>
    </xf>
    <xf numFmtId="0" fontId="33" fillId="0" borderId="28" xfId="0" applyFont="1" applyBorder="1" applyAlignment="1">
      <alignment vertical="center" wrapText="1"/>
    </xf>
    <xf numFmtId="0" fontId="37" fillId="0" borderId="29" xfId="0" applyFont="1" applyBorder="1" applyAlignment="1">
      <alignment vertical="center" wrapText="1"/>
    </xf>
    <xf numFmtId="0" fontId="33" fillId="0" borderId="30" xfId="0" applyFont="1" applyBorder="1" applyAlignment="1">
      <alignment vertical="center" wrapText="1"/>
    </xf>
    <xf numFmtId="0" fontId="33" fillId="0" borderId="0" xfId="0" applyFont="1" applyBorder="1" applyAlignment="1">
      <alignment vertical="top"/>
    </xf>
    <xf numFmtId="0" fontId="33" fillId="0" borderId="0" xfId="0" applyFont="1" applyAlignment="1">
      <alignment vertical="top"/>
    </xf>
    <xf numFmtId="0" fontId="33" fillId="0" borderId="23" xfId="0" applyFont="1" applyBorder="1" applyAlignment="1">
      <alignment horizontal="left" vertical="center"/>
    </xf>
    <xf numFmtId="0" fontId="33" fillId="0" borderId="24" xfId="0" applyFont="1" applyBorder="1" applyAlignment="1">
      <alignment horizontal="left" vertical="center"/>
    </xf>
    <xf numFmtId="0" fontId="33" fillId="0" borderId="25" xfId="0" applyFont="1" applyBorder="1" applyAlignment="1">
      <alignment horizontal="left" vertical="center"/>
    </xf>
    <xf numFmtId="0" fontId="33" fillId="0" borderId="26" xfId="0" applyFont="1" applyBorder="1" applyAlignment="1">
      <alignment horizontal="left" vertical="center"/>
    </xf>
    <xf numFmtId="0" fontId="33" fillId="0" borderId="27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5" fillId="0" borderId="29" xfId="0" applyFont="1" applyBorder="1" applyAlignment="1">
      <alignment horizontal="left" vertical="center"/>
    </xf>
    <xf numFmtId="0" fontId="35" fillId="0" borderId="29" xfId="0" applyFont="1" applyBorder="1" applyAlignment="1">
      <alignment horizontal="center" vertical="center"/>
    </xf>
    <xf numFmtId="0" fontId="38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36" fillId="0" borderId="26" xfId="0" applyFont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 vertical="center"/>
    </xf>
    <xf numFmtId="0" fontId="33" fillId="0" borderId="28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3" fillId="0" borderId="3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6" fillId="0" borderId="29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left" vertical="center" wrapText="1"/>
    </xf>
    <xf numFmtId="0" fontId="33" fillId="0" borderId="24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 wrapText="1"/>
    </xf>
    <xf numFmtId="0" fontId="36" fillId="0" borderId="29" xfId="0" applyFont="1" applyBorder="1" applyAlignment="1">
      <alignment horizontal="left" vertical="center" wrapText="1"/>
    </xf>
    <xf numFmtId="0" fontId="36" fillId="0" borderId="3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top"/>
    </xf>
    <xf numFmtId="0" fontId="36" fillId="0" borderId="0" xfId="0" applyFont="1" applyBorder="1" applyAlignment="1">
      <alignment horizontal="center" vertical="top"/>
    </xf>
    <xf numFmtId="0" fontId="36" fillId="0" borderId="28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6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5" fillId="0" borderId="29" xfId="0" applyFont="1" applyBorder="1" applyAlignment="1">
      <alignment horizontal="left"/>
    </xf>
    <xf numFmtId="0" fontId="38" fillId="0" borderId="29" xfId="0" applyFont="1" applyBorder="1" applyAlignment="1">
      <alignment/>
    </xf>
    <xf numFmtId="0" fontId="33" fillId="0" borderId="26" xfId="0" applyFont="1" applyBorder="1" applyAlignment="1">
      <alignment vertical="top"/>
    </xf>
    <xf numFmtId="0" fontId="33" fillId="0" borderId="27" xfId="0" applyFont="1" applyBorder="1" applyAlignment="1">
      <alignment vertical="top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top"/>
    </xf>
    <xf numFmtId="0" fontId="33" fillId="0" borderId="28" xfId="0" applyFont="1" applyBorder="1" applyAlignment="1">
      <alignment vertical="top"/>
    </xf>
    <xf numFmtId="0" fontId="33" fillId="0" borderId="29" xfId="0" applyFont="1" applyBorder="1" applyAlignment="1">
      <alignment vertical="top"/>
    </xf>
    <xf numFmtId="0" fontId="33" fillId="0" borderId="30" xfId="0" applyFont="1" applyBorder="1" applyAlignment="1">
      <alignment vertical="top"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0" fillId="0" borderId="0" xfId="0"/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6" fillId="0" borderId="0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center"/>
    </xf>
    <xf numFmtId="0" fontId="35" fillId="0" borderId="29" xfId="0" applyFont="1" applyBorder="1" applyAlignment="1">
      <alignment horizontal="left"/>
    </xf>
    <xf numFmtId="0" fontId="34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/>
    </xf>
    <xf numFmtId="0" fontId="35" fillId="0" borderId="29" xfId="0" applyFont="1" applyBorder="1" applyAlignment="1">
      <alignment horizontal="left" wrapText="1"/>
    </xf>
    <xf numFmtId="49" fontId="36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330" t="s">
        <v>14</v>
      </c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21"/>
      <c r="AQ5" s="21"/>
      <c r="AR5" s="19"/>
      <c r="BE5" s="310" t="s">
        <v>15</v>
      </c>
      <c r="BS5" s="16" t="s">
        <v>6</v>
      </c>
    </row>
    <row r="6" spans="2:7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332" t="s">
        <v>17</v>
      </c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331"/>
      <c r="AN6" s="331"/>
      <c r="AO6" s="331"/>
      <c r="AP6" s="21"/>
      <c r="AQ6" s="21"/>
      <c r="AR6" s="19"/>
      <c r="BE6" s="311"/>
      <c r="BS6" s="16" t="s">
        <v>6</v>
      </c>
    </row>
    <row r="7" spans="2:7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19</v>
      </c>
      <c r="AO7" s="21"/>
      <c r="AP7" s="21"/>
      <c r="AQ7" s="21"/>
      <c r="AR7" s="19"/>
      <c r="BE7" s="311"/>
      <c r="BS7" s="16" t="s">
        <v>6</v>
      </c>
    </row>
    <row r="8" spans="2:71" ht="12" customHeight="1">
      <c r="B8" s="20"/>
      <c r="C8" s="21"/>
      <c r="D8" s="28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23</v>
      </c>
      <c r="AL8" s="21"/>
      <c r="AM8" s="21"/>
      <c r="AN8" s="29" t="s">
        <v>24</v>
      </c>
      <c r="AO8" s="21"/>
      <c r="AP8" s="21"/>
      <c r="AQ8" s="21"/>
      <c r="AR8" s="19"/>
      <c r="BE8" s="311"/>
      <c r="BS8" s="16" t="s">
        <v>6</v>
      </c>
    </row>
    <row r="9" spans="2:7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11"/>
      <c r="BS9" s="16" t="s">
        <v>6</v>
      </c>
    </row>
    <row r="10" spans="2:71" ht="12" customHeight="1">
      <c r="B10" s="20"/>
      <c r="C10" s="21"/>
      <c r="D10" s="28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26</v>
      </c>
      <c r="AL10" s="21"/>
      <c r="AM10" s="21"/>
      <c r="AN10" s="26" t="s">
        <v>19</v>
      </c>
      <c r="AO10" s="21"/>
      <c r="AP10" s="21"/>
      <c r="AQ10" s="21"/>
      <c r="AR10" s="19"/>
      <c r="BE10" s="311"/>
      <c r="BS10" s="16" t="s">
        <v>6</v>
      </c>
    </row>
    <row r="11" spans="2:71" ht="18.4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28</v>
      </c>
      <c r="AL11" s="21"/>
      <c r="AM11" s="21"/>
      <c r="AN11" s="26" t="s">
        <v>19</v>
      </c>
      <c r="AO11" s="21"/>
      <c r="AP11" s="21"/>
      <c r="AQ11" s="21"/>
      <c r="AR11" s="19"/>
      <c r="BE11" s="311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11"/>
      <c r="BS12" s="16" t="s">
        <v>6</v>
      </c>
    </row>
    <row r="13" spans="2:71" ht="12" customHeight="1">
      <c r="B13" s="20"/>
      <c r="C13" s="21"/>
      <c r="D13" s="28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26</v>
      </c>
      <c r="AL13" s="21"/>
      <c r="AM13" s="21"/>
      <c r="AN13" s="30" t="s">
        <v>30</v>
      </c>
      <c r="AO13" s="21"/>
      <c r="AP13" s="21"/>
      <c r="AQ13" s="21"/>
      <c r="AR13" s="19"/>
      <c r="BE13" s="311"/>
      <c r="BS13" s="16" t="s">
        <v>6</v>
      </c>
    </row>
    <row r="14" spans="2:71" ht="11.25">
      <c r="B14" s="20"/>
      <c r="C14" s="21"/>
      <c r="D14" s="21"/>
      <c r="E14" s="333" t="s">
        <v>30</v>
      </c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28" t="s">
        <v>28</v>
      </c>
      <c r="AL14" s="21"/>
      <c r="AM14" s="21"/>
      <c r="AN14" s="30" t="s">
        <v>30</v>
      </c>
      <c r="AO14" s="21"/>
      <c r="AP14" s="21"/>
      <c r="AQ14" s="21"/>
      <c r="AR14" s="19"/>
      <c r="BE14" s="311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11"/>
      <c r="BS15" s="16" t="s">
        <v>4</v>
      </c>
    </row>
    <row r="16" spans="2:71" ht="12" customHeight="1">
      <c r="B16" s="20"/>
      <c r="C16" s="21"/>
      <c r="D16" s="28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311"/>
      <c r="BS16" s="16" t="s">
        <v>4</v>
      </c>
    </row>
    <row r="17" spans="2:71" ht="18.4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28</v>
      </c>
      <c r="AL17" s="21"/>
      <c r="AM17" s="21"/>
      <c r="AN17" s="26" t="s">
        <v>19</v>
      </c>
      <c r="AO17" s="21"/>
      <c r="AP17" s="21"/>
      <c r="AQ17" s="21"/>
      <c r="AR17" s="19"/>
      <c r="BE17" s="311"/>
      <c r="BS17" s="16" t="s">
        <v>33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11"/>
      <c r="BS18" s="16" t="s">
        <v>6</v>
      </c>
    </row>
    <row r="19" spans="2:71" ht="12" customHeight="1">
      <c r="B19" s="20"/>
      <c r="C19" s="21"/>
      <c r="D19" s="28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11"/>
      <c r="BS19" s="16" t="s">
        <v>6</v>
      </c>
    </row>
    <row r="20" spans="2:71" ht="18.4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28</v>
      </c>
      <c r="AL20" s="21"/>
      <c r="AM20" s="21"/>
      <c r="AN20" s="26" t="s">
        <v>19</v>
      </c>
      <c r="AO20" s="21"/>
      <c r="AP20" s="21"/>
      <c r="AQ20" s="21"/>
      <c r="AR20" s="19"/>
      <c r="BE20" s="311"/>
      <c r="BS20" s="16" t="s">
        <v>4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11"/>
    </row>
    <row r="22" spans="2:57" ht="12" customHeight="1">
      <c r="B22" s="20"/>
      <c r="C22" s="21"/>
      <c r="D22" s="28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11"/>
    </row>
    <row r="23" spans="2:57" ht="45" customHeight="1">
      <c r="B23" s="20"/>
      <c r="C23" s="21"/>
      <c r="D23" s="21"/>
      <c r="E23" s="335" t="s">
        <v>37</v>
      </c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  <c r="AO23" s="21"/>
      <c r="AP23" s="21"/>
      <c r="AQ23" s="21"/>
      <c r="AR23" s="19"/>
      <c r="BE23" s="311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11"/>
    </row>
    <row r="25" spans="2:57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311"/>
    </row>
    <row r="26" spans="2:57" s="1" customFormat="1" ht="25.9" customHeight="1">
      <c r="B26" s="33"/>
      <c r="C26" s="34"/>
      <c r="D26" s="35" t="s">
        <v>38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12">
        <f>ROUND(AG54,2)</f>
        <v>0</v>
      </c>
      <c r="AL26" s="313"/>
      <c r="AM26" s="313"/>
      <c r="AN26" s="313"/>
      <c r="AO26" s="313"/>
      <c r="AP26" s="34"/>
      <c r="AQ26" s="34"/>
      <c r="AR26" s="37"/>
      <c r="BE26" s="311"/>
    </row>
    <row r="27" spans="2:57" s="1" customFormat="1" ht="6.95" customHeight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311"/>
    </row>
    <row r="28" spans="2:57" s="1" customFormat="1" ht="11.25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36" t="s">
        <v>39</v>
      </c>
      <c r="M28" s="336"/>
      <c r="N28" s="336"/>
      <c r="O28" s="336"/>
      <c r="P28" s="336"/>
      <c r="Q28" s="34"/>
      <c r="R28" s="34"/>
      <c r="S28" s="34"/>
      <c r="T28" s="34"/>
      <c r="U28" s="34"/>
      <c r="V28" s="34"/>
      <c r="W28" s="336" t="s">
        <v>40</v>
      </c>
      <c r="X28" s="336"/>
      <c r="Y28" s="336"/>
      <c r="Z28" s="336"/>
      <c r="AA28" s="336"/>
      <c r="AB28" s="336"/>
      <c r="AC28" s="336"/>
      <c r="AD28" s="336"/>
      <c r="AE28" s="336"/>
      <c r="AF28" s="34"/>
      <c r="AG28" s="34"/>
      <c r="AH28" s="34"/>
      <c r="AI28" s="34"/>
      <c r="AJ28" s="34"/>
      <c r="AK28" s="336" t="s">
        <v>41</v>
      </c>
      <c r="AL28" s="336"/>
      <c r="AM28" s="336"/>
      <c r="AN28" s="336"/>
      <c r="AO28" s="336"/>
      <c r="AP28" s="34"/>
      <c r="AQ28" s="34"/>
      <c r="AR28" s="37"/>
      <c r="BE28" s="311"/>
    </row>
    <row r="29" spans="2:57" s="2" customFormat="1" ht="14.45" customHeight="1">
      <c r="B29" s="38"/>
      <c r="C29" s="39"/>
      <c r="D29" s="28" t="s">
        <v>42</v>
      </c>
      <c r="E29" s="39"/>
      <c r="F29" s="28" t="s">
        <v>43</v>
      </c>
      <c r="G29" s="39"/>
      <c r="H29" s="39"/>
      <c r="I29" s="39"/>
      <c r="J29" s="39"/>
      <c r="K29" s="39"/>
      <c r="L29" s="337">
        <v>0.21</v>
      </c>
      <c r="M29" s="309"/>
      <c r="N29" s="309"/>
      <c r="O29" s="309"/>
      <c r="P29" s="309"/>
      <c r="Q29" s="39"/>
      <c r="R29" s="39"/>
      <c r="S29" s="39"/>
      <c r="T29" s="39"/>
      <c r="U29" s="39"/>
      <c r="V29" s="39"/>
      <c r="W29" s="308">
        <f>ROUND(AZ54,2)</f>
        <v>0</v>
      </c>
      <c r="X29" s="309"/>
      <c r="Y29" s="309"/>
      <c r="Z29" s="309"/>
      <c r="AA29" s="309"/>
      <c r="AB29" s="309"/>
      <c r="AC29" s="309"/>
      <c r="AD29" s="309"/>
      <c r="AE29" s="309"/>
      <c r="AF29" s="39"/>
      <c r="AG29" s="39"/>
      <c r="AH29" s="39"/>
      <c r="AI29" s="39"/>
      <c r="AJ29" s="39"/>
      <c r="AK29" s="308">
        <f>ROUND(AV54,2)</f>
        <v>0</v>
      </c>
      <c r="AL29" s="309"/>
      <c r="AM29" s="309"/>
      <c r="AN29" s="309"/>
      <c r="AO29" s="309"/>
      <c r="AP29" s="39"/>
      <c r="AQ29" s="39"/>
      <c r="AR29" s="40"/>
      <c r="BE29" s="311"/>
    </row>
    <row r="30" spans="2:57" s="2" customFormat="1" ht="14.45" customHeight="1">
      <c r="B30" s="38"/>
      <c r="C30" s="39"/>
      <c r="D30" s="39"/>
      <c r="E30" s="39"/>
      <c r="F30" s="28" t="s">
        <v>44</v>
      </c>
      <c r="G30" s="39"/>
      <c r="H30" s="39"/>
      <c r="I30" s="39"/>
      <c r="J30" s="39"/>
      <c r="K30" s="39"/>
      <c r="L30" s="337">
        <v>0.15</v>
      </c>
      <c r="M30" s="309"/>
      <c r="N30" s="309"/>
      <c r="O30" s="309"/>
      <c r="P30" s="309"/>
      <c r="Q30" s="39"/>
      <c r="R30" s="39"/>
      <c r="S30" s="39"/>
      <c r="T30" s="39"/>
      <c r="U30" s="39"/>
      <c r="V30" s="39"/>
      <c r="W30" s="308">
        <f>ROUND(BA54,2)</f>
        <v>0</v>
      </c>
      <c r="X30" s="309"/>
      <c r="Y30" s="309"/>
      <c r="Z30" s="309"/>
      <c r="AA30" s="309"/>
      <c r="AB30" s="309"/>
      <c r="AC30" s="309"/>
      <c r="AD30" s="309"/>
      <c r="AE30" s="309"/>
      <c r="AF30" s="39"/>
      <c r="AG30" s="39"/>
      <c r="AH30" s="39"/>
      <c r="AI30" s="39"/>
      <c r="AJ30" s="39"/>
      <c r="AK30" s="308">
        <f>ROUND(AW54,2)</f>
        <v>0</v>
      </c>
      <c r="AL30" s="309"/>
      <c r="AM30" s="309"/>
      <c r="AN30" s="309"/>
      <c r="AO30" s="309"/>
      <c r="AP30" s="39"/>
      <c r="AQ30" s="39"/>
      <c r="AR30" s="40"/>
      <c r="BE30" s="311"/>
    </row>
    <row r="31" spans="2:57" s="2" customFormat="1" ht="14.45" customHeight="1" hidden="1">
      <c r="B31" s="38"/>
      <c r="C31" s="39"/>
      <c r="D31" s="39"/>
      <c r="E31" s="39"/>
      <c r="F31" s="28" t="s">
        <v>45</v>
      </c>
      <c r="G31" s="39"/>
      <c r="H31" s="39"/>
      <c r="I31" s="39"/>
      <c r="J31" s="39"/>
      <c r="K31" s="39"/>
      <c r="L31" s="337">
        <v>0.21</v>
      </c>
      <c r="M31" s="309"/>
      <c r="N31" s="309"/>
      <c r="O31" s="309"/>
      <c r="P31" s="309"/>
      <c r="Q31" s="39"/>
      <c r="R31" s="39"/>
      <c r="S31" s="39"/>
      <c r="T31" s="39"/>
      <c r="U31" s="39"/>
      <c r="V31" s="39"/>
      <c r="W31" s="308">
        <f>ROUND(BB54,2)</f>
        <v>0</v>
      </c>
      <c r="X31" s="309"/>
      <c r="Y31" s="309"/>
      <c r="Z31" s="309"/>
      <c r="AA31" s="309"/>
      <c r="AB31" s="309"/>
      <c r="AC31" s="309"/>
      <c r="AD31" s="309"/>
      <c r="AE31" s="309"/>
      <c r="AF31" s="39"/>
      <c r="AG31" s="39"/>
      <c r="AH31" s="39"/>
      <c r="AI31" s="39"/>
      <c r="AJ31" s="39"/>
      <c r="AK31" s="308">
        <v>0</v>
      </c>
      <c r="AL31" s="309"/>
      <c r="AM31" s="309"/>
      <c r="AN31" s="309"/>
      <c r="AO31" s="309"/>
      <c r="AP31" s="39"/>
      <c r="AQ31" s="39"/>
      <c r="AR31" s="40"/>
      <c r="BE31" s="311"/>
    </row>
    <row r="32" spans="2:57" s="2" customFormat="1" ht="14.45" customHeight="1" hidden="1">
      <c r="B32" s="38"/>
      <c r="C32" s="39"/>
      <c r="D32" s="39"/>
      <c r="E32" s="39"/>
      <c r="F32" s="28" t="s">
        <v>46</v>
      </c>
      <c r="G32" s="39"/>
      <c r="H32" s="39"/>
      <c r="I32" s="39"/>
      <c r="J32" s="39"/>
      <c r="K32" s="39"/>
      <c r="L32" s="337">
        <v>0.15</v>
      </c>
      <c r="M32" s="309"/>
      <c r="N32" s="309"/>
      <c r="O32" s="309"/>
      <c r="P32" s="309"/>
      <c r="Q32" s="39"/>
      <c r="R32" s="39"/>
      <c r="S32" s="39"/>
      <c r="T32" s="39"/>
      <c r="U32" s="39"/>
      <c r="V32" s="39"/>
      <c r="W32" s="308">
        <f>ROUND(BC54,2)</f>
        <v>0</v>
      </c>
      <c r="X32" s="309"/>
      <c r="Y32" s="309"/>
      <c r="Z32" s="309"/>
      <c r="AA32" s="309"/>
      <c r="AB32" s="309"/>
      <c r="AC32" s="309"/>
      <c r="AD32" s="309"/>
      <c r="AE32" s="309"/>
      <c r="AF32" s="39"/>
      <c r="AG32" s="39"/>
      <c r="AH32" s="39"/>
      <c r="AI32" s="39"/>
      <c r="AJ32" s="39"/>
      <c r="AK32" s="308">
        <v>0</v>
      </c>
      <c r="AL32" s="309"/>
      <c r="AM32" s="309"/>
      <c r="AN32" s="309"/>
      <c r="AO32" s="309"/>
      <c r="AP32" s="39"/>
      <c r="AQ32" s="39"/>
      <c r="AR32" s="40"/>
      <c r="BE32" s="311"/>
    </row>
    <row r="33" spans="2:44" s="2" customFormat="1" ht="14.45" customHeight="1" hidden="1">
      <c r="B33" s="38"/>
      <c r="C33" s="39"/>
      <c r="D33" s="39"/>
      <c r="E33" s="39"/>
      <c r="F33" s="28" t="s">
        <v>47</v>
      </c>
      <c r="G33" s="39"/>
      <c r="H33" s="39"/>
      <c r="I33" s="39"/>
      <c r="J33" s="39"/>
      <c r="K33" s="39"/>
      <c r="L33" s="337">
        <v>0</v>
      </c>
      <c r="M33" s="309"/>
      <c r="N33" s="309"/>
      <c r="O33" s="309"/>
      <c r="P33" s="309"/>
      <c r="Q33" s="39"/>
      <c r="R33" s="39"/>
      <c r="S33" s="39"/>
      <c r="T33" s="39"/>
      <c r="U33" s="39"/>
      <c r="V33" s="39"/>
      <c r="W33" s="308">
        <f>ROUND(BD54,2)</f>
        <v>0</v>
      </c>
      <c r="X33" s="309"/>
      <c r="Y33" s="309"/>
      <c r="Z33" s="309"/>
      <c r="AA33" s="309"/>
      <c r="AB33" s="309"/>
      <c r="AC33" s="309"/>
      <c r="AD33" s="309"/>
      <c r="AE33" s="309"/>
      <c r="AF33" s="39"/>
      <c r="AG33" s="39"/>
      <c r="AH33" s="39"/>
      <c r="AI33" s="39"/>
      <c r="AJ33" s="39"/>
      <c r="AK33" s="308">
        <v>0</v>
      </c>
      <c r="AL33" s="309"/>
      <c r="AM33" s="309"/>
      <c r="AN33" s="309"/>
      <c r="AO33" s="309"/>
      <c r="AP33" s="39"/>
      <c r="AQ33" s="39"/>
      <c r="AR33" s="40"/>
    </row>
    <row r="34" spans="2:44" s="1" customFormat="1" ht="6.9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</row>
    <row r="35" spans="2:44" s="1" customFormat="1" ht="25.9" customHeight="1">
      <c r="B35" s="33"/>
      <c r="C35" s="41"/>
      <c r="D35" s="42" t="s">
        <v>48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49</v>
      </c>
      <c r="U35" s="43"/>
      <c r="V35" s="43"/>
      <c r="W35" s="43"/>
      <c r="X35" s="314" t="s">
        <v>50</v>
      </c>
      <c r="Y35" s="315"/>
      <c r="Z35" s="315"/>
      <c r="AA35" s="315"/>
      <c r="AB35" s="315"/>
      <c r="AC35" s="43"/>
      <c r="AD35" s="43"/>
      <c r="AE35" s="43"/>
      <c r="AF35" s="43"/>
      <c r="AG35" s="43"/>
      <c r="AH35" s="43"/>
      <c r="AI35" s="43"/>
      <c r="AJ35" s="43"/>
      <c r="AK35" s="316">
        <f>SUM(AK26:AK33)</f>
        <v>0</v>
      </c>
      <c r="AL35" s="315"/>
      <c r="AM35" s="315"/>
      <c r="AN35" s="315"/>
      <c r="AO35" s="317"/>
      <c r="AP35" s="41"/>
      <c r="AQ35" s="41"/>
      <c r="AR35" s="37"/>
    </row>
    <row r="36" spans="2:44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</row>
    <row r="37" spans="2:44" s="1" customFormat="1" ht="6.95" customHeight="1"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37"/>
    </row>
    <row r="41" spans="2:44" s="1" customFormat="1" ht="6.95" customHeight="1"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37"/>
    </row>
    <row r="42" spans="2:44" s="1" customFormat="1" ht="24.95" customHeight="1">
      <c r="B42" s="33"/>
      <c r="C42" s="22" t="s">
        <v>51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7"/>
    </row>
    <row r="43" spans="2:44" s="1" customFormat="1" ht="6.95" customHeight="1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7"/>
    </row>
    <row r="44" spans="2:44" s="1" customFormat="1" ht="12" customHeight="1">
      <c r="B44" s="33"/>
      <c r="C44" s="28" t="s">
        <v>13</v>
      </c>
      <c r="D44" s="34"/>
      <c r="E44" s="34"/>
      <c r="F44" s="34"/>
      <c r="G44" s="34"/>
      <c r="H44" s="34"/>
      <c r="I44" s="34"/>
      <c r="J44" s="34"/>
      <c r="K44" s="34"/>
      <c r="L44" s="34" t="str">
        <f>K5</f>
        <v>1830/2019/1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7"/>
    </row>
    <row r="45" spans="2:44" s="3" customFormat="1" ht="36.95" customHeight="1">
      <c r="B45" s="49"/>
      <c r="C45" s="50" t="s">
        <v>16</v>
      </c>
      <c r="D45" s="51"/>
      <c r="E45" s="51"/>
      <c r="F45" s="51"/>
      <c r="G45" s="51"/>
      <c r="H45" s="51"/>
      <c r="I45" s="51"/>
      <c r="J45" s="51"/>
      <c r="K45" s="51"/>
      <c r="L45" s="327" t="str">
        <f>K6</f>
        <v>Trutnov, ulice Školní  čp.13 - Sanace vlhkosti sklepních prostor</v>
      </c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51"/>
      <c r="AQ45" s="51"/>
      <c r="AR45" s="52"/>
    </row>
    <row r="46" spans="2:44" s="1" customFormat="1" ht="6.95" customHeight="1"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7"/>
    </row>
    <row r="47" spans="2:44" s="1" customFormat="1" ht="12" customHeight="1">
      <c r="B47" s="33"/>
      <c r="C47" s="28" t="s">
        <v>21</v>
      </c>
      <c r="D47" s="34"/>
      <c r="E47" s="34"/>
      <c r="F47" s="34"/>
      <c r="G47" s="34"/>
      <c r="H47" s="34"/>
      <c r="I47" s="34"/>
      <c r="J47" s="34"/>
      <c r="K47" s="34"/>
      <c r="L47" s="53" t="str">
        <f>IF(K8="","",K8)</f>
        <v xml:space="preserve"> 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8" t="s">
        <v>23</v>
      </c>
      <c r="AJ47" s="34"/>
      <c r="AK47" s="34"/>
      <c r="AL47" s="34"/>
      <c r="AM47" s="329" t="str">
        <f>IF(AN8="","",AN8)</f>
        <v>25. 9. 2018</v>
      </c>
      <c r="AN47" s="329"/>
      <c r="AO47" s="34"/>
      <c r="AP47" s="34"/>
      <c r="AQ47" s="34"/>
      <c r="AR47" s="37"/>
    </row>
    <row r="48" spans="2:44" s="1" customFormat="1" ht="6.95" customHeight="1"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7"/>
    </row>
    <row r="49" spans="2:56" s="1" customFormat="1" ht="13.7" customHeight="1">
      <c r="B49" s="33"/>
      <c r="C49" s="28" t="s">
        <v>25</v>
      </c>
      <c r="D49" s="34"/>
      <c r="E49" s="34"/>
      <c r="F49" s="34"/>
      <c r="G49" s="34"/>
      <c r="H49" s="34"/>
      <c r="I49" s="34"/>
      <c r="J49" s="34"/>
      <c r="K49" s="34"/>
      <c r="L49" s="34" t="str">
        <f>IF(E11="","",E11)</f>
        <v>Město Trutnov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8" t="s">
        <v>31</v>
      </c>
      <c r="AJ49" s="34"/>
      <c r="AK49" s="34"/>
      <c r="AL49" s="34"/>
      <c r="AM49" s="325" t="str">
        <f>IF(E17="","",E17)</f>
        <v>Ing. J.Chaloupský, Trutnov</v>
      </c>
      <c r="AN49" s="326"/>
      <c r="AO49" s="326"/>
      <c r="AP49" s="326"/>
      <c r="AQ49" s="34"/>
      <c r="AR49" s="37"/>
      <c r="AS49" s="319" t="s">
        <v>52</v>
      </c>
      <c r="AT49" s="320"/>
      <c r="AU49" s="55"/>
      <c r="AV49" s="55"/>
      <c r="AW49" s="55"/>
      <c r="AX49" s="55"/>
      <c r="AY49" s="55"/>
      <c r="AZ49" s="55"/>
      <c r="BA49" s="55"/>
      <c r="BB49" s="55"/>
      <c r="BC49" s="55"/>
      <c r="BD49" s="56"/>
    </row>
    <row r="50" spans="2:56" s="1" customFormat="1" ht="13.7" customHeight="1">
      <c r="B50" s="33"/>
      <c r="C50" s="28" t="s">
        <v>29</v>
      </c>
      <c r="D50" s="34"/>
      <c r="E50" s="34"/>
      <c r="F50" s="34"/>
      <c r="G50" s="34"/>
      <c r="H50" s="34"/>
      <c r="I50" s="34"/>
      <c r="J50" s="34"/>
      <c r="K50" s="34"/>
      <c r="L50" s="34" t="str">
        <f>IF(E14="Vyplň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8" t="s">
        <v>34</v>
      </c>
      <c r="AJ50" s="34"/>
      <c r="AK50" s="34"/>
      <c r="AL50" s="34"/>
      <c r="AM50" s="325" t="str">
        <f>IF(E20="","",E20)</f>
        <v>Ing.Jiřičková</v>
      </c>
      <c r="AN50" s="326"/>
      <c r="AO50" s="326"/>
      <c r="AP50" s="326"/>
      <c r="AQ50" s="34"/>
      <c r="AR50" s="37"/>
      <c r="AS50" s="321"/>
      <c r="AT50" s="322"/>
      <c r="AU50" s="57"/>
      <c r="AV50" s="57"/>
      <c r="AW50" s="57"/>
      <c r="AX50" s="57"/>
      <c r="AY50" s="57"/>
      <c r="AZ50" s="57"/>
      <c r="BA50" s="57"/>
      <c r="BB50" s="57"/>
      <c r="BC50" s="57"/>
      <c r="BD50" s="58"/>
    </row>
    <row r="51" spans="2:56" s="1" customFormat="1" ht="10.9" customHeight="1"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7"/>
      <c r="AS51" s="323"/>
      <c r="AT51" s="324"/>
      <c r="AU51" s="59"/>
      <c r="AV51" s="59"/>
      <c r="AW51" s="59"/>
      <c r="AX51" s="59"/>
      <c r="AY51" s="59"/>
      <c r="AZ51" s="59"/>
      <c r="BA51" s="59"/>
      <c r="BB51" s="59"/>
      <c r="BC51" s="59"/>
      <c r="BD51" s="60"/>
    </row>
    <row r="52" spans="2:56" s="1" customFormat="1" ht="29.25" customHeight="1">
      <c r="B52" s="33"/>
      <c r="C52" s="345" t="s">
        <v>53</v>
      </c>
      <c r="D52" s="339"/>
      <c r="E52" s="339"/>
      <c r="F52" s="339"/>
      <c r="G52" s="339"/>
      <c r="H52" s="61"/>
      <c r="I52" s="338" t="s">
        <v>54</v>
      </c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/>
      <c r="U52" s="339"/>
      <c r="V52" s="339"/>
      <c r="W52" s="339"/>
      <c r="X52" s="339"/>
      <c r="Y52" s="339"/>
      <c r="Z52" s="339"/>
      <c r="AA52" s="339"/>
      <c r="AB52" s="339"/>
      <c r="AC52" s="339"/>
      <c r="AD52" s="339"/>
      <c r="AE52" s="339"/>
      <c r="AF52" s="339"/>
      <c r="AG52" s="340" t="s">
        <v>55</v>
      </c>
      <c r="AH52" s="339"/>
      <c r="AI52" s="339"/>
      <c r="AJ52" s="339"/>
      <c r="AK52" s="339"/>
      <c r="AL52" s="339"/>
      <c r="AM52" s="339"/>
      <c r="AN52" s="338" t="s">
        <v>56</v>
      </c>
      <c r="AO52" s="339"/>
      <c r="AP52" s="339"/>
      <c r="AQ52" s="62" t="s">
        <v>57</v>
      </c>
      <c r="AR52" s="37"/>
      <c r="AS52" s="63" t="s">
        <v>58</v>
      </c>
      <c r="AT52" s="64" t="s">
        <v>59</v>
      </c>
      <c r="AU52" s="64" t="s">
        <v>60</v>
      </c>
      <c r="AV52" s="64" t="s">
        <v>61</v>
      </c>
      <c r="AW52" s="64" t="s">
        <v>62</v>
      </c>
      <c r="AX52" s="64" t="s">
        <v>63</v>
      </c>
      <c r="AY52" s="64" t="s">
        <v>64</v>
      </c>
      <c r="AZ52" s="64" t="s">
        <v>65</v>
      </c>
      <c r="BA52" s="64" t="s">
        <v>66</v>
      </c>
      <c r="BB52" s="64" t="s">
        <v>67</v>
      </c>
      <c r="BC52" s="64" t="s">
        <v>68</v>
      </c>
      <c r="BD52" s="65" t="s">
        <v>69</v>
      </c>
    </row>
    <row r="53" spans="2:56" s="1" customFormat="1" ht="10.9" customHeight="1"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7"/>
      <c r="AS53" s="66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8"/>
    </row>
    <row r="54" spans="2:90" s="4" customFormat="1" ht="32.45" customHeight="1">
      <c r="B54" s="69"/>
      <c r="C54" s="70" t="s">
        <v>70</v>
      </c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343">
        <f>ROUND(SUM(AG55:AG57),2)</f>
        <v>0</v>
      </c>
      <c r="AH54" s="343"/>
      <c r="AI54" s="343"/>
      <c r="AJ54" s="343"/>
      <c r="AK54" s="343"/>
      <c r="AL54" s="343"/>
      <c r="AM54" s="343"/>
      <c r="AN54" s="344">
        <f>SUM(AG54,AT54)</f>
        <v>0</v>
      </c>
      <c r="AO54" s="344"/>
      <c r="AP54" s="344"/>
      <c r="AQ54" s="73" t="s">
        <v>19</v>
      </c>
      <c r="AR54" s="74"/>
      <c r="AS54" s="75">
        <f>ROUND(SUM(AS55:AS57),2)</f>
        <v>0</v>
      </c>
      <c r="AT54" s="76">
        <f>ROUND(SUM(AV54:AW54),2)</f>
        <v>0</v>
      </c>
      <c r="AU54" s="77">
        <f>ROUND(SUM(AU55:AU57),5)</f>
        <v>0</v>
      </c>
      <c r="AV54" s="76">
        <f>ROUND(AZ54*L29,2)</f>
        <v>0</v>
      </c>
      <c r="AW54" s="76">
        <f>ROUND(BA54*L30,2)</f>
        <v>0</v>
      </c>
      <c r="AX54" s="76">
        <f>ROUND(BB54*L29,2)</f>
        <v>0</v>
      </c>
      <c r="AY54" s="76">
        <f>ROUND(BC54*L30,2)</f>
        <v>0</v>
      </c>
      <c r="AZ54" s="76">
        <f>ROUND(SUM(AZ55:AZ57),2)</f>
        <v>0</v>
      </c>
      <c r="BA54" s="76">
        <f>ROUND(SUM(BA55:BA57),2)</f>
        <v>0</v>
      </c>
      <c r="BB54" s="76">
        <f>ROUND(SUM(BB55:BB57),2)</f>
        <v>0</v>
      </c>
      <c r="BC54" s="76">
        <f>ROUND(SUM(BC55:BC57),2)</f>
        <v>0</v>
      </c>
      <c r="BD54" s="78">
        <f>ROUND(SUM(BD55:BD57),2)</f>
        <v>0</v>
      </c>
      <c r="BS54" s="79" t="s">
        <v>71</v>
      </c>
      <c r="BT54" s="79" t="s">
        <v>72</v>
      </c>
      <c r="BU54" s="80" t="s">
        <v>73</v>
      </c>
      <c r="BV54" s="79" t="s">
        <v>74</v>
      </c>
      <c r="BW54" s="79" t="s">
        <v>5</v>
      </c>
      <c r="BX54" s="79" t="s">
        <v>75</v>
      </c>
      <c r="CL54" s="79" t="s">
        <v>19</v>
      </c>
    </row>
    <row r="55" spans="1:91" s="5" customFormat="1" ht="27" customHeight="1">
      <c r="A55" s="81" t="s">
        <v>76</v>
      </c>
      <c r="B55" s="82"/>
      <c r="C55" s="83"/>
      <c r="D55" s="346" t="s">
        <v>77</v>
      </c>
      <c r="E55" s="346"/>
      <c r="F55" s="346"/>
      <c r="G55" s="346"/>
      <c r="H55" s="346"/>
      <c r="I55" s="84"/>
      <c r="J55" s="346" t="s">
        <v>78</v>
      </c>
      <c r="K55" s="346"/>
      <c r="L55" s="346"/>
      <c r="M55" s="346"/>
      <c r="N55" s="346"/>
      <c r="O55" s="346"/>
      <c r="P55" s="346"/>
      <c r="Q55" s="346"/>
      <c r="R55" s="346"/>
      <c r="S55" s="346"/>
      <c r="T55" s="346"/>
      <c r="U55" s="346"/>
      <c r="V55" s="346"/>
      <c r="W55" s="346"/>
      <c r="X55" s="346"/>
      <c r="Y55" s="346"/>
      <c r="Z55" s="346"/>
      <c r="AA55" s="346"/>
      <c r="AB55" s="346"/>
      <c r="AC55" s="346"/>
      <c r="AD55" s="346"/>
      <c r="AE55" s="346"/>
      <c r="AF55" s="346"/>
      <c r="AG55" s="341">
        <f>'01 - I.Etapa - vnitřní pr...'!J30</f>
        <v>0</v>
      </c>
      <c r="AH55" s="342"/>
      <c r="AI55" s="342"/>
      <c r="AJ55" s="342"/>
      <c r="AK55" s="342"/>
      <c r="AL55" s="342"/>
      <c r="AM55" s="342"/>
      <c r="AN55" s="341">
        <f>SUM(AG55,AT55)</f>
        <v>0</v>
      </c>
      <c r="AO55" s="342"/>
      <c r="AP55" s="342"/>
      <c r="AQ55" s="85" t="s">
        <v>79</v>
      </c>
      <c r="AR55" s="86"/>
      <c r="AS55" s="87">
        <v>0</v>
      </c>
      <c r="AT55" s="88">
        <f>ROUND(SUM(AV55:AW55),2)</f>
        <v>0</v>
      </c>
      <c r="AU55" s="89">
        <f>'01 - I.Etapa - vnitřní pr...'!P94</f>
        <v>0</v>
      </c>
      <c r="AV55" s="88">
        <f>'01 - I.Etapa - vnitřní pr...'!J33</f>
        <v>0</v>
      </c>
      <c r="AW55" s="88">
        <f>'01 - I.Etapa - vnitřní pr...'!J34</f>
        <v>0</v>
      </c>
      <c r="AX55" s="88">
        <f>'01 - I.Etapa - vnitřní pr...'!J35</f>
        <v>0</v>
      </c>
      <c r="AY55" s="88">
        <f>'01 - I.Etapa - vnitřní pr...'!J36</f>
        <v>0</v>
      </c>
      <c r="AZ55" s="88">
        <f>'01 - I.Etapa - vnitřní pr...'!F33</f>
        <v>0</v>
      </c>
      <c r="BA55" s="88">
        <f>'01 - I.Etapa - vnitřní pr...'!F34</f>
        <v>0</v>
      </c>
      <c r="BB55" s="88">
        <f>'01 - I.Etapa - vnitřní pr...'!F35</f>
        <v>0</v>
      </c>
      <c r="BC55" s="88">
        <f>'01 - I.Etapa - vnitřní pr...'!F36</f>
        <v>0</v>
      </c>
      <c r="BD55" s="90">
        <f>'01 - I.Etapa - vnitřní pr...'!F37</f>
        <v>0</v>
      </c>
      <c r="BT55" s="91" t="s">
        <v>80</v>
      </c>
      <c r="BV55" s="91" t="s">
        <v>74</v>
      </c>
      <c r="BW55" s="91" t="s">
        <v>81</v>
      </c>
      <c r="BX55" s="91" t="s">
        <v>5</v>
      </c>
      <c r="CL55" s="91" t="s">
        <v>19</v>
      </c>
      <c r="CM55" s="91" t="s">
        <v>82</v>
      </c>
    </row>
    <row r="56" spans="1:91" s="5" customFormat="1" ht="40.5" customHeight="1">
      <c r="A56" s="81" t="s">
        <v>76</v>
      </c>
      <c r="B56" s="82"/>
      <c r="C56" s="83"/>
      <c r="D56" s="346" t="s">
        <v>83</v>
      </c>
      <c r="E56" s="346"/>
      <c r="F56" s="346"/>
      <c r="G56" s="346"/>
      <c r="H56" s="346"/>
      <c r="I56" s="84"/>
      <c r="J56" s="346" t="s">
        <v>84</v>
      </c>
      <c r="K56" s="346"/>
      <c r="L56" s="346"/>
      <c r="M56" s="346"/>
      <c r="N56" s="346"/>
      <c r="O56" s="346"/>
      <c r="P56" s="346"/>
      <c r="Q56" s="346"/>
      <c r="R56" s="346"/>
      <c r="S56" s="346"/>
      <c r="T56" s="346"/>
      <c r="U56" s="346"/>
      <c r="V56" s="346"/>
      <c r="W56" s="346"/>
      <c r="X56" s="346"/>
      <c r="Y56" s="346"/>
      <c r="Z56" s="346"/>
      <c r="AA56" s="346"/>
      <c r="AB56" s="346"/>
      <c r="AC56" s="346"/>
      <c r="AD56" s="346"/>
      <c r="AE56" s="346"/>
      <c r="AF56" s="346"/>
      <c r="AG56" s="341">
        <f>'02 - II. Etapa - vnitřní ...'!J30</f>
        <v>0</v>
      </c>
      <c r="AH56" s="342"/>
      <c r="AI56" s="342"/>
      <c r="AJ56" s="342"/>
      <c r="AK56" s="342"/>
      <c r="AL56" s="342"/>
      <c r="AM56" s="342"/>
      <c r="AN56" s="341">
        <f>SUM(AG56,AT56)</f>
        <v>0</v>
      </c>
      <c r="AO56" s="342"/>
      <c r="AP56" s="342"/>
      <c r="AQ56" s="85" t="s">
        <v>79</v>
      </c>
      <c r="AR56" s="86"/>
      <c r="AS56" s="87">
        <v>0</v>
      </c>
      <c r="AT56" s="88">
        <f>ROUND(SUM(AV56:AW56),2)</f>
        <v>0</v>
      </c>
      <c r="AU56" s="89">
        <f>'02 - II. Etapa - vnitřní ...'!P89</f>
        <v>0</v>
      </c>
      <c r="AV56" s="88">
        <f>'02 - II. Etapa - vnitřní ...'!J33</f>
        <v>0</v>
      </c>
      <c r="AW56" s="88">
        <f>'02 - II. Etapa - vnitřní ...'!J34</f>
        <v>0</v>
      </c>
      <c r="AX56" s="88">
        <f>'02 - II. Etapa - vnitřní ...'!J35</f>
        <v>0</v>
      </c>
      <c r="AY56" s="88">
        <f>'02 - II. Etapa - vnitřní ...'!J36</f>
        <v>0</v>
      </c>
      <c r="AZ56" s="88">
        <f>'02 - II. Etapa - vnitřní ...'!F33</f>
        <v>0</v>
      </c>
      <c r="BA56" s="88">
        <f>'02 - II. Etapa - vnitřní ...'!F34</f>
        <v>0</v>
      </c>
      <c r="BB56" s="88">
        <f>'02 - II. Etapa - vnitřní ...'!F35</f>
        <v>0</v>
      </c>
      <c r="BC56" s="88">
        <f>'02 - II. Etapa - vnitřní ...'!F36</f>
        <v>0</v>
      </c>
      <c r="BD56" s="90">
        <f>'02 - II. Etapa - vnitřní ...'!F37</f>
        <v>0</v>
      </c>
      <c r="BT56" s="91" t="s">
        <v>80</v>
      </c>
      <c r="BV56" s="91" t="s">
        <v>74</v>
      </c>
      <c r="BW56" s="91" t="s">
        <v>85</v>
      </c>
      <c r="BX56" s="91" t="s">
        <v>5</v>
      </c>
      <c r="CL56" s="91" t="s">
        <v>19</v>
      </c>
      <c r="CM56" s="91" t="s">
        <v>82</v>
      </c>
    </row>
    <row r="57" spans="1:91" s="5" customFormat="1" ht="16.5" customHeight="1">
      <c r="A57" s="81" t="s">
        <v>76</v>
      </c>
      <c r="B57" s="82"/>
      <c r="C57" s="83"/>
      <c r="D57" s="346" t="s">
        <v>86</v>
      </c>
      <c r="E57" s="346"/>
      <c r="F57" s="346"/>
      <c r="G57" s="346"/>
      <c r="H57" s="346"/>
      <c r="I57" s="84"/>
      <c r="J57" s="346" t="s">
        <v>87</v>
      </c>
      <c r="K57" s="346"/>
      <c r="L57" s="346"/>
      <c r="M57" s="346"/>
      <c r="N57" s="346"/>
      <c r="O57" s="346"/>
      <c r="P57" s="346"/>
      <c r="Q57" s="346"/>
      <c r="R57" s="346"/>
      <c r="S57" s="346"/>
      <c r="T57" s="346"/>
      <c r="U57" s="346"/>
      <c r="V57" s="346"/>
      <c r="W57" s="346"/>
      <c r="X57" s="346"/>
      <c r="Y57" s="346"/>
      <c r="Z57" s="346"/>
      <c r="AA57" s="346"/>
      <c r="AB57" s="346"/>
      <c r="AC57" s="346"/>
      <c r="AD57" s="346"/>
      <c r="AE57" s="346"/>
      <c r="AF57" s="346"/>
      <c r="AG57" s="341">
        <f>'03 - VRN'!J30</f>
        <v>0</v>
      </c>
      <c r="AH57" s="342"/>
      <c r="AI57" s="342"/>
      <c r="AJ57" s="342"/>
      <c r="AK57" s="342"/>
      <c r="AL57" s="342"/>
      <c r="AM57" s="342"/>
      <c r="AN57" s="341">
        <f>SUM(AG57,AT57)</f>
        <v>0</v>
      </c>
      <c r="AO57" s="342"/>
      <c r="AP57" s="342"/>
      <c r="AQ57" s="85" t="s">
        <v>79</v>
      </c>
      <c r="AR57" s="86"/>
      <c r="AS57" s="92">
        <v>0</v>
      </c>
      <c r="AT57" s="93">
        <f>ROUND(SUM(AV57:AW57),2)</f>
        <v>0</v>
      </c>
      <c r="AU57" s="94">
        <f>'03 - VRN'!P83</f>
        <v>0</v>
      </c>
      <c r="AV57" s="93">
        <f>'03 - VRN'!J33</f>
        <v>0</v>
      </c>
      <c r="AW57" s="93">
        <f>'03 - VRN'!J34</f>
        <v>0</v>
      </c>
      <c r="AX57" s="93">
        <f>'03 - VRN'!J35</f>
        <v>0</v>
      </c>
      <c r="AY57" s="93">
        <f>'03 - VRN'!J36</f>
        <v>0</v>
      </c>
      <c r="AZ57" s="93">
        <f>'03 - VRN'!F33</f>
        <v>0</v>
      </c>
      <c r="BA57" s="93">
        <f>'03 - VRN'!F34</f>
        <v>0</v>
      </c>
      <c r="BB57" s="93">
        <f>'03 - VRN'!F35</f>
        <v>0</v>
      </c>
      <c r="BC57" s="93">
        <f>'03 - VRN'!F36</f>
        <v>0</v>
      </c>
      <c r="BD57" s="95">
        <f>'03 - VRN'!F37</f>
        <v>0</v>
      </c>
      <c r="BT57" s="91" t="s">
        <v>80</v>
      </c>
      <c r="BV57" s="91" t="s">
        <v>74</v>
      </c>
      <c r="BW57" s="91" t="s">
        <v>88</v>
      </c>
      <c r="BX57" s="91" t="s">
        <v>5</v>
      </c>
      <c r="CL57" s="91" t="s">
        <v>19</v>
      </c>
      <c r="CM57" s="91" t="s">
        <v>82</v>
      </c>
    </row>
    <row r="58" spans="2:44" s="1" customFormat="1" ht="30" customHeight="1">
      <c r="B58" s="33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7"/>
    </row>
    <row r="59" spans="2:44" s="1" customFormat="1" ht="6.95" customHeight="1">
      <c r="B59" s="45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37"/>
    </row>
  </sheetData>
  <sheetProtection algorithmName="SHA-512" hashValue="XFI+zjB2XE5NaninLfyl8l44kOQBiKuEjrRo4ptkcmvFpNPQ+ikrmWWQguj4M/Qe5rMnnHz9u/K0urTKUyzfOg==" saltValue="yISkYZq3cPUI5eBCEK4gnNpPjZM2s0P97Sl7K+NI9DIhj65cdumnc3lCcwizfipAEZo42LbE+hNCYhwgRV15qA==" spinCount="100000" sheet="1" objects="1" scenarios="1" formatColumns="0" formatRows="0"/>
  <mergeCells count="50">
    <mergeCell ref="D57:H57"/>
    <mergeCell ref="J57:AF57"/>
    <mergeCell ref="C52:G52"/>
    <mergeCell ref="I52:AF52"/>
    <mergeCell ref="D55:H55"/>
    <mergeCell ref="J55:AF55"/>
    <mergeCell ref="D56:H56"/>
    <mergeCell ref="J56:AF56"/>
    <mergeCell ref="AN56:AP56"/>
    <mergeCell ref="AG56:AM56"/>
    <mergeCell ref="AN57:AP57"/>
    <mergeCell ref="AG57:AM57"/>
    <mergeCell ref="AG54:AM54"/>
    <mergeCell ref="AN54:AP54"/>
    <mergeCell ref="L33:P33"/>
    <mergeCell ref="AN52:AP52"/>
    <mergeCell ref="AG52:AM52"/>
    <mergeCell ref="AN55:AP55"/>
    <mergeCell ref="AG55:AM55"/>
    <mergeCell ref="AS49:AT51"/>
    <mergeCell ref="AM50:AP50"/>
    <mergeCell ref="L45:AO45"/>
    <mergeCell ref="AM47:AN47"/>
    <mergeCell ref="AM49:AP49"/>
    <mergeCell ref="W33:AE33"/>
    <mergeCell ref="AK33:AO33"/>
    <mergeCell ref="X35:AB35"/>
    <mergeCell ref="AK35:AO35"/>
    <mergeCell ref="AR2:BE2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</mergeCells>
  <hyperlinks>
    <hyperlink ref="A55" location="'01 - I.Etapa - vnitřní pr...'!C2" display="/"/>
    <hyperlink ref="A56" location="'02 - II. Etapa - vnitřní ...'!C2" display="/"/>
    <hyperlink ref="A57" location="'03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6" t="s">
        <v>81</v>
      </c>
      <c r="AZ2" s="97" t="s">
        <v>89</v>
      </c>
      <c r="BA2" s="97" t="s">
        <v>19</v>
      </c>
      <c r="BB2" s="97" t="s">
        <v>19</v>
      </c>
      <c r="BC2" s="97" t="s">
        <v>90</v>
      </c>
      <c r="BD2" s="97" t="s">
        <v>82</v>
      </c>
    </row>
    <row r="3" spans="2:46" ht="6.95" customHeight="1">
      <c r="B3" s="98"/>
      <c r="C3" s="99"/>
      <c r="D3" s="99"/>
      <c r="E3" s="99"/>
      <c r="F3" s="99"/>
      <c r="G3" s="99"/>
      <c r="H3" s="99"/>
      <c r="I3" s="100"/>
      <c r="J3" s="99"/>
      <c r="K3" s="99"/>
      <c r="L3" s="19"/>
      <c r="AT3" s="16" t="s">
        <v>82</v>
      </c>
    </row>
    <row r="4" spans="2:46" ht="24.95" customHeight="1">
      <c r="B4" s="19"/>
      <c r="D4" s="101" t="s">
        <v>91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02" t="s">
        <v>16</v>
      </c>
      <c r="L6" s="19"/>
    </row>
    <row r="7" spans="2:12" ht="16.5" customHeight="1">
      <c r="B7" s="19"/>
      <c r="E7" s="347" t="str">
        <f>'Rekapitulace stavby'!K6</f>
        <v>Trutnov, ulice Školní  čp.13 - Sanace vlhkosti sklepních prostor</v>
      </c>
      <c r="F7" s="348"/>
      <c r="G7" s="348"/>
      <c r="H7" s="348"/>
      <c r="L7" s="19"/>
    </row>
    <row r="8" spans="2:12" s="1" customFormat="1" ht="12" customHeight="1">
      <c r="B8" s="37"/>
      <c r="D8" s="102" t="s">
        <v>92</v>
      </c>
      <c r="I8" s="103"/>
      <c r="L8" s="37"/>
    </row>
    <row r="9" spans="2:12" s="1" customFormat="1" ht="36.95" customHeight="1">
      <c r="B9" s="37"/>
      <c r="E9" s="349" t="s">
        <v>93</v>
      </c>
      <c r="F9" s="350"/>
      <c r="G9" s="350"/>
      <c r="H9" s="350"/>
      <c r="I9" s="103"/>
      <c r="L9" s="37"/>
    </row>
    <row r="10" spans="2:12" s="1" customFormat="1" ht="11.25">
      <c r="B10" s="37"/>
      <c r="I10" s="103"/>
      <c r="L10" s="37"/>
    </row>
    <row r="11" spans="2:12" s="1" customFormat="1" ht="12" customHeight="1">
      <c r="B11" s="37"/>
      <c r="D11" s="102" t="s">
        <v>18</v>
      </c>
      <c r="F11" s="16" t="s">
        <v>19</v>
      </c>
      <c r="I11" s="104" t="s">
        <v>20</v>
      </c>
      <c r="J11" s="16" t="s">
        <v>19</v>
      </c>
      <c r="L11" s="37"/>
    </row>
    <row r="12" spans="2:12" s="1" customFormat="1" ht="12" customHeight="1">
      <c r="B12" s="37"/>
      <c r="D12" s="102" t="s">
        <v>21</v>
      </c>
      <c r="F12" s="16" t="s">
        <v>22</v>
      </c>
      <c r="I12" s="104" t="s">
        <v>23</v>
      </c>
      <c r="J12" s="105" t="str">
        <f>'Rekapitulace stavby'!AN8</f>
        <v>25. 9. 2018</v>
      </c>
      <c r="L12" s="37"/>
    </row>
    <row r="13" spans="2:12" s="1" customFormat="1" ht="10.9" customHeight="1">
      <c r="B13" s="37"/>
      <c r="I13" s="103"/>
      <c r="L13" s="37"/>
    </row>
    <row r="14" spans="2:12" s="1" customFormat="1" ht="12" customHeight="1">
      <c r="B14" s="37"/>
      <c r="D14" s="102" t="s">
        <v>25</v>
      </c>
      <c r="I14" s="104" t="s">
        <v>26</v>
      </c>
      <c r="J14" s="16" t="s">
        <v>19</v>
      </c>
      <c r="L14" s="37"/>
    </row>
    <row r="15" spans="2:12" s="1" customFormat="1" ht="18" customHeight="1">
      <c r="B15" s="37"/>
      <c r="E15" s="16" t="s">
        <v>27</v>
      </c>
      <c r="I15" s="104" t="s">
        <v>28</v>
      </c>
      <c r="J15" s="16" t="s">
        <v>19</v>
      </c>
      <c r="L15" s="37"/>
    </row>
    <row r="16" spans="2:12" s="1" customFormat="1" ht="6.95" customHeight="1">
      <c r="B16" s="37"/>
      <c r="I16" s="103"/>
      <c r="L16" s="37"/>
    </row>
    <row r="17" spans="2:12" s="1" customFormat="1" ht="12" customHeight="1">
      <c r="B17" s="37"/>
      <c r="D17" s="102" t="s">
        <v>29</v>
      </c>
      <c r="I17" s="104" t="s">
        <v>26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51" t="str">
        <f>'Rekapitulace stavby'!E14</f>
        <v>Vyplň údaj</v>
      </c>
      <c r="F18" s="352"/>
      <c r="G18" s="352"/>
      <c r="H18" s="352"/>
      <c r="I18" s="104" t="s">
        <v>28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3"/>
      <c r="L19" s="37"/>
    </row>
    <row r="20" spans="2:12" s="1" customFormat="1" ht="12" customHeight="1">
      <c r="B20" s="37"/>
      <c r="D20" s="102" t="s">
        <v>31</v>
      </c>
      <c r="I20" s="104" t="s">
        <v>26</v>
      </c>
      <c r="J20" s="16" t="s">
        <v>19</v>
      </c>
      <c r="L20" s="37"/>
    </row>
    <row r="21" spans="2:12" s="1" customFormat="1" ht="18" customHeight="1">
      <c r="B21" s="37"/>
      <c r="E21" s="16" t="s">
        <v>32</v>
      </c>
      <c r="I21" s="104" t="s">
        <v>28</v>
      </c>
      <c r="J21" s="16" t="s">
        <v>19</v>
      </c>
      <c r="L21" s="37"/>
    </row>
    <row r="22" spans="2:12" s="1" customFormat="1" ht="6.95" customHeight="1">
      <c r="B22" s="37"/>
      <c r="I22" s="103"/>
      <c r="L22" s="37"/>
    </row>
    <row r="23" spans="2:12" s="1" customFormat="1" ht="12" customHeight="1">
      <c r="B23" s="37"/>
      <c r="D23" s="102" t="s">
        <v>34</v>
      </c>
      <c r="I23" s="104" t="s">
        <v>26</v>
      </c>
      <c r="J23" s="16" t="s">
        <v>19</v>
      </c>
      <c r="L23" s="37"/>
    </row>
    <row r="24" spans="2:12" s="1" customFormat="1" ht="18" customHeight="1">
      <c r="B24" s="37"/>
      <c r="E24" s="16" t="s">
        <v>35</v>
      </c>
      <c r="I24" s="104" t="s">
        <v>28</v>
      </c>
      <c r="J24" s="16" t="s">
        <v>19</v>
      </c>
      <c r="L24" s="37"/>
    </row>
    <row r="25" spans="2:12" s="1" customFormat="1" ht="6.95" customHeight="1">
      <c r="B25" s="37"/>
      <c r="I25" s="103"/>
      <c r="L25" s="37"/>
    </row>
    <row r="26" spans="2:12" s="1" customFormat="1" ht="12" customHeight="1">
      <c r="B26" s="37"/>
      <c r="D26" s="102" t="s">
        <v>36</v>
      </c>
      <c r="I26" s="103"/>
      <c r="L26" s="37"/>
    </row>
    <row r="27" spans="2:12" s="6" customFormat="1" ht="16.5" customHeight="1">
      <c r="B27" s="106"/>
      <c r="E27" s="353" t="s">
        <v>19</v>
      </c>
      <c r="F27" s="353"/>
      <c r="G27" s="353"/>
      <c r="H27" s="353"/>
      <c r="I27" s="107"/>
      <c r="L27" s="106"/>
    </row>
    <row r="28" spans="2:12" s="1" customFormat="1" ht="6.95" customHeight="1">
      <c r="B28" s="37"/>
      <c r="I28" s="103"/>
      <c r="L28" s="37"/>
    </row>
    <row r="29" spans="2:12" s="1" customFormat="1" ht="6.95" customHeight="1">
      <c r="B29" s="37"/>
      <c r="D29" s="55"/>
      <c r="E29" s="55"/>
      <c r="F29" s="55"/>
      <c r="G29" s="55"/>
      <c r="H29" s="55"/>
      <c r="I29" s="108"/>
      <c r="J29" s="55"/>
      <c r="K29" s="55"/>
      <c r="L29" s="37"/>
    </row>
    <row r="30" spans="2:12" s="1" customFormat="1" ht="25.35" customHeight="1">
      <c r="B30" s="37"/>
      <c r="D30" s="109" t="s">
        <v>38</v>
      </c>
      <c r="I30" s="103"/>
      <c r="J30" s="110">
        <f>ROUND(J94,2)</f>
        <v>0</v>
      </c>
      <c r="L30" s="37"/>
    </row>
    <row r="31" spans="2:12" s="1" customFormat="1" ht="6.95" customHeight="1">
      <c r="B31" s="37"/>
      <c r="D31" s="55"/>
      <c r="E31" s="55"/>
      <c r="F31" s="55"/>
      <c r="G31" s="55"/>
      <c r="H31" s="55"/>
      <c r="I31" s="108"/>
      <c r="J31" s="55"/>
      <c r="K31" s="55"/>
      <c r="L31" s="37"/>
    </row>
    <row r="32" spans="2:12" s="1" customFormat="1" ht="14.45" customHeight="1">
      <c r="B32" s="37"/>
      <c r="F32" s="111" t="s">
        <v>40</v>
      </c>
      <c r="I32" s="112" t="s">
        <v>39</v>
      </c>
      <c r="J32" s="111" t="s">
        <v>41</v>
      </c>
      <c r="L32" s="37"/>
    </row>
    <row r="33" spans="2:12" s="1" customFormat="1" ht="14.45" customHeight="1">
      <c r="B33" s="37"/>
      <c r="D33" s="102" t="s">
        <v>42</v>
      </c>
      <c r="E33" s="102" t="s">
        <v>43</v>
      </c>
      <c r="F33" s="113">
        <f>ROUND((SUM(BE94:BE171)),2)</f>
        <v>0</v>
      </c>
      <c r="I33" s="114">
        <v>0.21</v>
      </c>
      <c r="J33" s="113">
        <f>ROUND(((SUM(BE94:BE171))*I33),2)</f>
        <v>0</v>
      </c>
      <c r="L33" s="37"/>
    </row>
    <row r="34" spans="2:12" s="1" customFormat="1" ht="14.45" customHeight="1">
      <c r="B34" s="37"/>
      <c r="E34" s="102" t="s">
        <v>44</v>
      </c>
      <c r="F34" s="113">
        <f>ROUND((SUM(BF94:BF171)),2)</f>
        <v>0</v>
      </c>
      <c r="I34" s="114">
        <v>0.15</v>
      </c>
      <c r="J34" s="113">
        <f>ROUND(((SUM(BF94:BF171))*I34),2)</f>
        <v>0</v>
      </c>
      <c r="L34" s="37"/>
    </row>
    <row r="35" spans="2:12" s="1" customFormat="1" ht="14.45" customHeight="1" hidden="1">
      <c r="B35" s="37"/>
      <c r="E35" s="102" t="s">
        <v>45</v>
      </c>
      <c r="F35" s="113">
        <f>ROUND((SUM(BG94:BG171)),2)</f>
        <v>0</v>
      </c>
      <c r="I35" s="114">
        <v>0.21</v>
      </c>
      <c r="J35" s="113">
        <f>0</f>
        <v>0</v>
      </c>
      <c r="L35" s="37"/>
    </row>
    <row r="36" spans="2:12" s="1" customFormat="1" ht="14.45" customHeight="1" hidden="1">
      <c r="B36" s="37"/>
      <c r="E36" s="102" t="s">
        <v>46</v>
      </c>
      <c r="F36" s="113">
        <f>ROUND((SUM(BH94:BH171)),2)</f>
        <v>0</v>
      </c>
      <c r="I36" s="114">
        <v>0.15</v>
      </c>
      <c r="J36" s="113">
        <f>0</f>
        <v>0</v>
      </c>
      <c r="L36" s="37"/>
    </row>
    <row r="37" spans="2:12" s="1" customFormat="1" ht="14.45" customHeight="1" hidden="1">
      <c r="B37" s="37"/>
      <c r="E37" s="102" t="s">
        <v>47</v>
      </c>
      <c r="F37" s="113">
        <f>ROUND((SUM(BI94:BI171)),2)</f>
        <v>0</v>
      </c>
      <c r="I37" s="114">
        <v>0</v>
      </c>
      <c r="J37" s="113">
        <f>0</f>
        <v>0</v>
      </c>
      <c r="L37" s="37"/>
    </row>
    <row r="38" spans="2:12" s="1" customFormat="1" ht="6.95" customHeight="1">
      <c r="B38" s="37"/>
      <c r="I38" s="103"/>
      <c r="L38" s="37"/>
    </row>
    <row r="39" spans="2:12" s="1" customFormat="1" ht="25.35" customHeight="1">
      <c r="B39" s="37"/>
      <c r="C39" s="115"/>
      <c r="D39" s="116" t="s">
        <v>48</v>
      </c>
      <c r="E39" s="117"/>
      <c r="F39" s="117"/>
      <c r="G39" s="118" t="s">
        <v>49</v>
      </c>
      <c r="H39" s="119" t="s">
        <v>50</v>
      </c>
      <c r="I39" s="120"/>
      <c r="J39" s="121">
        <f>SUM(J30:J37)</f>
        <v>0</v>
      </c>
      <c r="K39" s="122"/>
      <c r="L39" s="37"/>
    </row>
    <row r="40" spans="2:12" s="1" customFormat="1" ht="14.45" customHeight="1">
      <c r="B40" s="123"/>
      <c r="C40" s="124"/>
      <c r="D40" s="124"/>
      <c r="E40" s="124"/>
      <c r="F40" s="124"/>
      <c r="G40" s="124"/>
      <c r="H40" s="124"/>
      <c r="I40" s="125"/>
      <c r="J40" s="124"/>
      <c r="K40" s="124"/>
      <c r="L40" s="37"/>
    </row>
    <row r="44" spans="2:12" s="1" customFormat="1" ht="6.95" customHeight="1">
      <c r="B44" s="126"/>
      <c r="C44" s="127"/>
      <c r="D44" s="127"/>
      <c r="E44" s="127"/>
      <c r="F44" s="127"/>
      <c r="G44" s="127"/>
      <c r="H44" s="127"/>
      <c r="I44" s="128"/>
      <c r="J44" s="127"/>
      <c r="K44" s="127"/>
      <c r="L44" s="37"/>
    </row>
    <row r="45" spans="2:12" s="1" customFormat="1" ht="24.95" customHeight="1">
      <c r="B45" s="33"/>
      <c r="C45" s="22" t="s">
        <v>94</v>
      </c>
      <c r="D45" s="34"/>
      <c r="E45" s="34"/>
      <c r="F45" s="34"/>
      <c r="G45" s="34"/>
      <c r="H45" s="34"/>
      <c r="I45" s="103"/>
      <c r="J45" s="34"/>
      <c r="K45" s="34"/>
      <c r="L45" s="37"/>
    </row>
    <row r="46" spans="2:12" s="1" customFormat="1" ht="6.95" customHeight="1">
      <c r="B46" s="33"/>
      <c r="C46" s="34"/>
      <c r="D46" s="34"/>
      <c r="E46" s="34"/>
      <c r="F46" s="34"/>
      <c r="G46" s="34"/>
      <c r="H46" s="34"/>
      <c r="I46" s="103"/>
      <c r="J46" s="34"/>
      <c r="K46" s="34"/>
      <c r="L46" s="37"/>
    </row>
    <row r="47" spans="2:12" s="1" customFormat="1" ht="12" customHeight="1">
      <c r="B47" s="33"/>
      <c r="C47" s="28" t="s">
        <v>16</v>
      </c>
      <c r="D47" s="34"/>
      <c r="E47" s="34"/>
      <c r="F47" s="34"/>
      <c r="G47" s="34"/>
      <c r="H47" s="34"/>
      <c r="I47" s="103"/>
      <c r="J47" s="34"/>
      <c r="K47" s="34"/>
      <c r="L47" s="37"/>
    </row>
    <row r="48" spans="2:12" s="1" customFormat="1" ht="16.5" customHeight="1">
      <c r="B48" s="33"/>
      <c r="C48" s="34"/>
      <c r="D48" s="34"/>
      <c r="E48" s="354" t="str">
        <f>E7</f>
        <v>Trutnov, ulice Školní  čp.13 - Sanace vlhkosti sklepních prostor</v>
      </c>
      <c r="F48" s="355"/>
      <c r="G48" s="355"/>
      <c r="H48" s="355"/>
      <c r="I48" s="103"/>
      <c r="J48" s="34"/>
      <c r="K48" s="34"/>
      <c r="L48" s="37"/>
    </row>
    <row r="49" spans="2:12" s="1" customFormat="1" ht="12" customHeight="1">
      <c r="B49" s="33"/>
      <c r="C49" s="28" t="s">
        <v>92</v>
      </c>
      <c r="D49" s="34"/>
      <c r="E49" s="34"/>
      <c r="F49" s="34"/>
      <c r="G49" s="34"/>
      <c r="H49" s="34"/>
      <c r="I49" s="103"/>
      <c r="J49" s="34"/>
      <c r="K49" s="34"/>
      <c r="L49" s="37"/>
    </row>
    <row r="50" spans="2:12" s="1" customFormat="1" ht="16.5" customHeight="1">
      <c r="B50" s="33"/>
      <c r="C50" s="34"/>
      <c r="D50" s="34"/>
      <c r="E50" s="327" t="str">
        <f>E9</f>
        <v>01 - I.Etapa - vnitřní prostory - vyklízení, obnažení zdiva,odsolení</v>
      </c>
      <c r="F50" s="326"/>
      <c r="G50" s="326"/>
      <c r="H50" s="326"/>
      <c r="I50" s="103"/>
      <c r="J50" s="34"/>
      <c r="K50" s="34"/>
      <c r="L50" s="37"/>
    </row>
    <row r="51" spans="2:12" s="1" customFormat="1" ht="6.95" customHeight="1">
      <c r="B51" s="33"/>
      <c r="C51" s="34"/>
      <c r="D51" s="34"/>
      <c r="E51" s="34"/>
      <c r="F51" s="34"/>
      <c r="G51" s="34"/>
      <c r="H51" s="34"/>
      <c r="I51" s="103"/>
      <c r="J51" s="34"/>
      <c r="K51" s="34"/>
      <c r="L51" s="37"/>
    </row>
    <row r="52" spans="2:12" s="1" customFormat="1" ht="12" customHeight="1">
      <c r="B52" s="33"/>
      <c r="C52" s="28" t="s">
        <v>21</v>
      </c>
      <c r="D52" s="34"/>
      <c r="E52" s="34"/>
      <c r="F52" s="26" t="str">
        <f>F12</f>
        <v xml:space="preserve"> </v>
      </c>
      <c r="G52" s="34"/>
      <c r="H52" s="34"/>
      <c r="I52" s="104" t="s">
        <v>23</v>
      </c>
      <c r="J52" s="54" t="str">
        <f>IF(J12="","",J12)</f>
        <v>25. 9. 2018</v>
      </c>
      <c r="K52" s="34"/>
      <c r="L52" s="37"/>
    </row>
    <row r="53" spans="2:12" s="1" customFormat="1" ht="6.95" customHeight="1">
      <c r="B53" s="33"/>
      <c r="C53" s="34"/>
      <c r="D53" s="34"/>
      <c r="E53" s="34"/>
      <c r="F53" s="34"/>
      <c r="G53" s="34"/>
      <c r="H53" s="34"/>
      <c r="I53" s="103"/>
      <c r="J53" s="34"/>
      <c r="K53" s="34"/>
      <c r="L53" s="37"/>
    </row>
    <row r="54" spans="2:12" s="1" customFormat="1" ht="13.7" customHeight="1">
      <c r="B54" s="33"/>
      <c r="C54" s="28" t="s">
        <v>25</v>
      </c>
      <c r="D54" s="34"/>
      <c r="E54" s="34"/>
      <c r="F54" s="26" t="str">
        <f>E15</f>
        <v>Město Trutnov</v>
      </c>
      <c r="G54" s="34"/>
      <c r="H54" s="34"/>
      <c r="I54" s="104" t="s">
        <v>31</v>
      </c>
      <c r="J54" s="31" t="str">
        <f>E21</f>
        <v>Ing. J.Chaloupský, Trutnov</v>
      </c>
      <c r="K54" s="34"/>
      <c r="L54" s="37"/>
    </row>
    <row r="55" spans="2:12" s="1" customFormat="1" ht="13.7" customHeight="1">
      <c r="B55" s="33"/>
      <c r="C55" s="28" t="s">
        <v>29</v>
      </c>
      <c r="D55" s="34"/>
      <c r="E55" s="34"/>
      <c r="F55" s="26" t="str">
        <f>IF(E18="","",E18)</f>
        <v>Vyplň údaj</v>
      </c>
      <c r="G55" s="34"/>
      <c r="H55" s="34"/>
      <c r="I55" s="104" t="s">
        <v>34</v>
      </c>
      <c r="J55" s="31" t="str">
        <f>E24</f>
        <v>Ing.Jiřičková</v>
      </c>
      <c r="K55" s="34"/>
      <c r="L55" s="37"/>
    </row>
    <row r="56" spans="2:12" s="1" customFormat="1" ht="10.35" customHeight="1">
      <c r="B56" s="33"/>
      <c r="C56" s="34"/>
      <c r="D56" s="34"/>
      <c r="E56" s="34"/>
      <c r="F56" s="34"/>
      <c r="G56" s="34"/>
      <c r="H56" s="34"/>
      <c r="I56" s="103"/>
      <c r="J56" s="34"/>
      <c r="K56" s="34"/>
      <c r="L56" s="37"/>
    </row>
    <row r="57" spans="2:12" s="1" customFormat="1" ht="29.25" customHeight="1">
      <c r="B57" s="33"/>
      <c r="C57" s="129" t="s">
        <v>95</v>
      </c>
      <c r="D57" s="130"/>
      <c r="E57" s="130"/>
      <c r="F57" s="130"/>
      <c r="G57" s="130"/>
      <c r="H57" s="130"/>
      <c r="I57" s="131"/>
      <c r="J57" s="132" t="s">
        <v>96</v>
      </c>
      <c r="K57" s="130"/>
      <c r="L57" s="37"/>
    </row>
    <row r="58" spans="2:12" s="1" customFormat="1" ht="10.35" customHeight="1">
      <c r="B58" s="33"/>
      <c r="C58" s="34"/>
      <c r="D58" s="34"/>
      <c r="E58" s="34"/>
      <c r="F58" s="34"/>
      <c r="G58" s="34"/>
      <c r="H58" s="34"/>
      <c r="I58" s="103"/>
      <c r="J58" s="34"/>
      <c r="K58" s="34"/>
      <c r="L58" s="37"/>
    </row>
    <row r="59" spans="2:47" s="1" customFormat="1" ht="22.9" customHeight="1">
      <c r="B59" s="33"/>
      <c r="C59" s="133" t="s">
        <v>70</v>
      </c>
      <c r="D59" s="34"/>
      <c r="E59" s="34"/>
      <c r="F59" s="34"/>
      <c r="G59" s="34"/>
      <c r="H59" s="34"/>
      <c r="I59" s="103"/>
      <c r="J59" s="72">
        <f>J94</f>
        <v>0</v>
      </c>
      <c r="K59" s="34"/>
      <c r="L59" s="37"/>
      <c r="AU59" s="16" t="s">
        <v>97</v>
      </c>
    </row>
    <row r="60" spans="2:12" s="7" customFormat="1" ht="24.95" customHeight="1">
      <c r="B60" s="134"/>
      <c r="C60" s="135"/>
      <c r="D60" s="136" t="s">
        <v>98</v>
      </c>
      <c r="E60" s="137"/>
      <c r="F60" s="137"/>
      <c r="G60" s="137"/>
      <c r="H60" s="137"/>
      <c r="I60" s="138"/>
      <c r="J60" s="139">
        <f>J95</f>
        <v>0</v>
      </c>
      <c r="K60" s="135"/>
      <c r="L60" s="140"/>
    </row>
    <row r="61" spans="2:12" s="8" customFormat="1" ht="19.9" customHeight="1">
      <c r="B61" s="141"/>
      <c r="C61" s="142"/>
      <c r="D61" s="143" t="s">
        <v>99</v>
      </c>
      <c r="E61" s="144"/>
      <c r="F61" s="144"/>
      <c r="G61" s="144"/>
      <c r="H61" s="144"/>
      <c r="I61" s="145"/>
      <c r="J61" s="146">
        <f>J96</f>
        <v>0</v>
      </c>
      <c r="K61" s="142"/>
      <c r="L61" s="147"/>
    </row>
    <row r="62" spans="2:12" s="8" customFormat="1" ht="19.9" customHeight="1">
      <c r="B62" s="141"/>
      <c r="C62" s="142"/>
      <c r="D62" s="143" t="s">
        <v>100</v>
      </c>
      <c r="E62" s="144"/>
      <c r="F62" s="144"/>
      <c r="G62" s="144"/>
      <c r="H62" s="144"/>
      <c r="I62" s="145"/>
      <c r="J62" s="146">
        <f>J106</f>
        <v>0</v>
      </c>
      <c r="K62" s="142"/>
      <c r="L62" s="147"/>
    </row>
    <row r="63" spans="2:12" s="8" customFormat="1" ht="19.9" customHeight="1">
      <c r="B63" s="141"/>
      <c r="C63" s="142"/>
      <c r="D63" s="143" t="s">
        <v>101</v>
      </c>
      <c r="E63" s="144"/>
      <c r="F63" s="144"/>
      <c r="G63" s="144"/>
      <c r="H63" s="144"/>
      <c r="I63" s="145"/>
      <c r="J63" s="146">
        <f>J137</f>
        <v>0</v>
      </c>
      <c r="K63" s="142"/>
      <c r="L63" s="147"/>
    </row>
    <row r="64" spans="2:12" s="8" customFormat="1" ht="19.9" customHeight="1">
      <c r="B64" s="141"/>
      <c r="C64" s="142"/>
      <c r="D64" s="143" t="s">
        <v>102</v>
      </c>
      <c r="E64" s="144"/>
      <c r="F64" s="144"/>
      <c r="G64" s="144"/>
      <c r="H64" s="144"/>
      <c r="I64" s="145"/>
      <c r="J64" s="146">
        <f>J145</f>
        <v>0</v>
      </c>
      <c r="K64" s="142"/>
      <c r="L64" s="147"/>
    </row>
    <row r="65" spans="2:12" s="7" customFormat="1" ht="24.95" customHeight="1">
      <c r="B65" s="134"/>
      <c r="C65" s="135"/>
      <c r="D65" s="136" t="s">
        <v>103</v>
      </c>
      <c r="E65" s="137"/>
      <c r="F65" s="137"/>
      <c r="G65" s="137"/>
      <c r="H65" s="137"/>
      <c r="I65" s="138"/>
      <c r="J65" s="139">
        <f>J147</f>
        <v>0</v>
      </c>
      <c r="K65" s="135"/>
      <c r="L65" s="140"/>
    </row>
    <row r="66" spans="2:12" s="8" customFormat="1" ht="19.9" customHeight="1">
      <c r="B66" s="141"/>
      <c r="C66" s="142"/>
      <c r="D66" s="143" t="s">
        <v>104</v>
      </c>
      <c r="E66" s="144"/>
      <c r="F66" s="144"/>
      <c r="G66" s="144"/>
      <c r="H66" s="144"/>
      <c r="I66" s="145"/>
      <c r="J66" s="146">
        <f>J148</f>
        <v>0</v>
      </c>
      <c r="K66" s="142"/>
      <c r="L66" s="147"/>
    </row>
    <row r="67" spans="2:12" s="8" customFormat="1" ht="19.9" customHeight="1">
      <c r="B67" s="141"/>
      <c r="C67" s="142"/>
      <c r="D67" s="143" t="s">
        <v>105</v>
      </c>
      <c r="E67" s="144"/>
      <c r="F67" s="144"/>
      <c r="G67" s="144"/>
      <c r="H67" s="144"/>
      <c r="I67" s="145"/>
      <c r="J67" s="146">
        <f>J151</f>
        <v>0</v>
      </c>
      <c r="K67" s="142"/>
      <c r="L67" s="147"/>
    </row>
    <row r="68" spans="2:12" s="8" customFormat="1" ht="19.9" customHeight="1">
      <c r="B68" s="141"/>
      <c r="C68" s="142"/>
      <c r="D68" s="143" t="s">
        <v>106</v>
      </c>
      <c r="E68" s="144"/>
      <c r="F68" s="144"/>
      <c r="G68" s="144"/>
      <c r="H68" s="144"/>
      <c r="I68" s="145"/>
      <c r="J68" s="146">
        <f>J156</f>
        <v>0</v>
      </c>
      <c r="K68" s="142"/>
      <c r="L68" s="147"/>
    </row>
    <row r="69" spans="2:12" s="8" customFormat="1" ht="19.9" customHeight="1">
      <c r="B69" s="141"/>
      <c r="C69" s="142"/>
      <c r="D69" s="143" t="s">
        <v>107</v>
      </c>
      <c r="E69" s="144"/>
      <c r="F69" s="144"/>
      <c r="G69" s="144"/>
      <c r="H69" s="144"/>
      <c r="I69" s="145"/>
      <c r="J69" s="146">
        <f>J158</f>
        <v>0</v>
      </c>
      <c r="K69" s="142"/>
      <c r="L69" s="147"/>
    </row>
    <row r="70" spans="2:12" s="8" customFormat="1" ht="19.9" customHeight="1">
      <c r="B70" s="141"/>
      <c r="C70" s="142"/>
      <c r="D70" s="143" t="s">
        <v>108</v>
      </c>
      <c r="E70" s="144"/>
      <c r="F70" s="144"/>
      <c r="G70" s="144"/>
      <c r="H70" s="144"/>
      <c r="I70" s="145"/>
      <c r="J70" s="146">
        <f>J161</f>
        <v>0</v>
      </c>
      <c r="K70" s="142"/>
      <c r="L70" s="147"/>
    </row>
    <row r="71" spans="2:12" s="7" customFormat="1" ht="24.95" customHeight="1">
      <c r="B71" s="134"/>
      <c r="C71" s="135"/>
      <c r="D71" s="136" t="s">
        <v>109</v>
      </c>
      <c r="E71" s="137"/>
      <c r="F71" s="137"/>
      <c r="G71" s="137"/>
      <c r="H71" s="137"/>
      <c r="I71" s="138"/>
      <c r="J71" s="139">
        <f>J164</f>
        <v>0</v>
      </c>
      <c r="K71" s="135"/>
      <c r="L71" s="140"/>
    </row>
    <row r="72" spans="2:12" s="8" customFormat="1" ht="19.9" customHeight="1">
      <c r="B72" s="141"/>
      <c r="C72" s="142"/>
      <c r="D72" s="143" t="s">
        <v>110</v>
      </c>
      <c r="E72" s="144"/>
      <c r="F72" s="144"/>
      <c r="G72" s="144"/>
      <c r="H72" s="144"/>
      <c r="I72" s="145"/>
      <c r="J72" s="146">
        <f>J165</f>
        <v>0</v>
      </c>
      <c r="K72" s="142"/>
      <c r="L72" s="147"/>
    </row>
    <row r="73" spans="2:12" s="7" customFormat="1" ht="24.95" customHeight="1">
      <c r="B73" s="134"/>
      <c r="C73" s="135"/>
      <c r="D73" s="136" t="s">
        <v>111</v>
      </c>
      <c r="E73" s="137"/>
      <c r="F73" s="137"/>
      <c r="G73" s="137"/>
      <c r="H73" s="137"/>
      <c r="I73" s="138"/>
      <c r="J73" s="139">
        <f>J167</f>
        <v>0</v>
      </c>
      <c r="K73" s="135"/>
      <c r="L73" s="140"/>
    </row>
    <row r="74" spans="2:12" s="8" customFormat="1" ht="19.9" customHeight="1">
      <c r="B74" s="141"/>
      <c r="C74" s="142"/>
      <c r="D74" s="143" t="s">
        <v>112</v>
      </c>
      <c r="E74" s="144"/>
      <c r="F74" s="144"/>
      <c r="G74" s="144"/>
      <c r="H74" s="144"/>
      <c r="I74" s="145"/>
      <c r="J74" s="146">
        <f>J168</f>
        <v>0</v>
      </c>
      <c r="K74" s="142"/>
      <c r="L74" s="147"/>
    </row>
    <row r="75" spans="2:12" s="1" customFormat="1" ht="21.75" customHeight="1">
      <c r="B75" s="33"/>
      <c r="C75" s="34"/>
      <c r="D75" s="34"/>
      <c r="E75" s="34"/>
      <c r="F75" s="34"/>
      <c r="G75" s="34"/>
      <c r="H75" s="34"/>
      <c r="I75" s="103"/>
      <c r="J75" s="34"/>
      <c r="K75" s="34"/>
      <c r="L75" s="37"/>
    </row>
    <row r="76" spans="2:12" s="1" customFormat="1" ht="6.95" customHeight="1">
      <c r="B76" s="45"/>
      <c r="C76" s="46"/>
      <c r="D76" s="46"/>
      <c r="E76" s="46"/>
      <c r="F76" s="46"/>
      <c r="G76" s="46"/>
      <c r="H76" s="46"/>
      <c r="I76" s="125"/>
      <c r="J76" s="46"/>
      <c r="K76" s="46"/>
      <c r="L76" s="37"/>
    </row>
    <row r="80" spans="2:12" s="1" customFormat="1" ht="6.95" customHeight="1">
      <c r="B80" s="47"/>
      <c r="C80" s="48"/>
      <c r="D80" s="48"/>
      <c r="E80" s="48"/>
      <c r="F80" s="48"/>
      <c r="G80" s="48"/>
      <c r="H80" s="48"/>
      <c r="I80" s="128"/>
      <c r="J80" s="48"/>
      <c r="K80" s="48"/>
      <c r="L80" s="37"/>
    </row>
    <row r="81" spans="2:12" s="1" customFormat="1" ht="24.95" customHeight="1">
      <c r="B81" s="33"/>
      <c r="C81" s="22" t="s">
        <v>113</v>
      </c>
      <c r="D81" s="34"/>
      <c r="E81" s="34"/>
      <c r="F81" s="34"/>
      <c r="G81" s="34"/>
      <c r="H81" s="34"/>
      <c r="I81" s="103"/>
      <c r="J81" s="34"/>
      <c r="K81" s="34"/>
      <c r="L81" s="37"/>
    </row>
    <row r="82" spans="2:12" s="1" customFormat="1" ht="6.95" customHeight="1">
      <c r="B82" s="33"/>
      <c r="C82" s="34"/>
      <c r="D82" s="34"/>
      <c r="E82" s="34"/>
      <c r="F82" s="34"/>
      <c r="G82" s="34"/>
      <c r="H82" s="34"/>
      <c r="I82" s="103"/>
      <c r="J82" s="34"/>
      <c r="K82" s="34"/>
      <c r="L82" s="37"/>
    </row>
    <row r="83" spans="2:12" s="1" customFormat="1" ht="12" customHeight="1">
      <c r="B83" s="33"/>
      <c r="C83" s="28" t="s">
        <v>16</v>
      </c>
      <c r="D83" s="34"/>
      <c r="E83" s="34"/>
      <c r="F83" s="34"/>
      <c r="G83" s="34"/>
      <c r="H83" s="34"/>
      <c r="I83" s="103"/>
      <c r="J83" s="34"/>
      <c r="K83" s="34"/>
      <c r="L83" s="37"/>
    </row>
    <row r="84" spans="2:12" s="1" customFormat="1" ht="16.5" customHeight="1">
      <c r="B84" s="33"/>
      <c r="C84" s="34"/>
      <c r="D84" s="34"/>
      <c r="E84" s="354" t="str">
        <f>E7</f>
        <v>Trutnov, ulice Školní  čp.13 - Sanace vlhkosti sklepních prostor</v>
      </c>
      <c r="F84" s="355"/>
      <c r="G84" s="355"/>
      <c r="H84" s="355"/>
      <c r="I84" s="103"/>
      <c r="J84" s="34"/>
      <c r="K84" s="34"/>
      <c r="L84" s="37"/>
    </row>
    <row r="85" spans="2:12" s="1" customFormat="1" ht="12" customHeight="1">
      <c r="B85" s="33"/>
      <c r="C85" s="28" t="s">
        <v>92</v>
      </c>
      <c r="D85" s="34"/>
      <c r="E85" s="34"/>
      <c r="F85" s="34"/>
      <c r="G85" s="34"/>
      <c r="H85" s="34"/>
      <c r="I85" s="103"/>
      <c r="J85" s="34"/>
      <c r="K85" s="34"/>
      <c r="L85" s="37"/>
    </row>
    <row r="86" spans="2:12" s="1" customFormat="1" ht="16.5" customHeight="1">
      <c r="B86" s="33"/>
      <c r="C86" s="34"/>
      <c r="D86" s="34"/>
      <c r="E86" s="327" t="str">
        <f>E9</f>
        <v>01 - I.Etapa - vnitřní prostory - vyklízení, obnažení zdiva,odsolení</v>
      </c>
      <c r="F86" s="326"/>
      <c r="G86" s="326"/>
      <c r="H86" s="326"/>
      <c r="I86" s="103"/>
      <c r="J86" s="34"/>
      <c r="K86" s="34"/>
      <c r="L86" s="37"/>
    </row>
    <row r="87" spans="2:12" s="1" customFormat="1" ht="6.95" customHeight="1">
      <c r="B87" s="33"/>
      <c r="C87" s="34"/>
      <c r="D87" s="34"/>
      <c r="E87" s="34"/>
      <c r="F87" s="34"/>
      <c r="G87" s="34"/>
      <c r="H87" s="34"/>
      <c r="I87" s="103"/>
      <c r="J87" s="34"/>
      <c r="K87" s="34"/>
      <c r="L87" s="37"/>
    </row>
    <row r="88" spans="2:12" s="1" customFormat="1" ht="12" customHeight="1">
      <c r="B88" s="33"/>
      <c r="C88" s="28" t="s">
        <v>21</v>
      </c>
      <c r="D88" s="34"/>
      <c r="E88" s="34"/>
      <c r="F88" s="26" t="str">
        <f>F12</f>
        <v xml:space="preserve"> </v>
      </c>
      <c r="G88" s="34"/>
      <c r="H88" s="34"/>
      <c r="I88" s="104" t="s">
        <v>23</v>
      </c>
      <c r="J88" s="54" t="str">
        <f>IF(J12="","",J12)</f>
        <v>25. 9. 2018</v>
      </c>
      <c r="K88" s="34"/>
      <c r="L88" s="37"/>
    </row>
    <row r="89" spans="2:12" s="1" customFormat="1" ht="6.95" customHeight="1">
      <c r="B89" s="33"/>
      <c r="C89" s="34"/>
      <c r="D89" s="34"/>
      <c r="E89" s="34"/>
      <c r="F89" s="34"/>
      <c r="G89" s="34"/>
      <c r="H89" s="34"/>
      <c r="I89" s="103"/>
      <c r="J89" s="34"/>
      <c r="K89" s="34"/>
      <c r="L89" s="37"/>
    </row>
    <row r="90" spans="2:12" s="1" customFormat="1" ht="13.7" customHeight="1">
      <c r="B90" s="33"/>
      <c r="C90" s="28" t="s">
        <v>25</v>
      </c>
      <c r="D90" s="34"/>
      <c r="E90" s="34"/>
      <c r="F90" s="26" t="str">
        <f>E15</f>
        <v>Město Trutnov</v>
      </c>
      <c r="G90" s="34"/>
      <c r="H90" s="34"/>
      <c r="I90" s="104" t="s">
        <v>31</v>
      </c>
      <c r="J90" s="31" t="str">
        <f>E21</f>
        <v>Ing. J.Chaloupský, Trutnov</v>
      </c>
      <c r="K90" s="34"/>
      <c r="L90" s="37"/>
    </row>
    <row r="91" spans="2:12" s="1" customFormat="1" ht="13.7" customHeight="1">
      <c r="B91" s="33"/>
      <c r="C91" s="28" t="s">
        <v>29</v>
      </c>
      <c r="D91" s="34"/>
      <c r="E91" s="34"/>
      <c r="F91" s="26" t="str">
        <f>IF(E18="","",E18)</f>
        <v>Vyplň údaj</v>
      </c>
      <c r="G91" s="34"/>
      <c r="H91" s="34"/>
      <c r="I91" s="104" t="s">
        <v>34</v>
      </c>
      <c r="J91" s="31" t="str">
        <f>E24</f>
        <v>Ing.Jiřičková</v>
      </c>
      <c r="K91" s="34"/>
      <c r="L91" s="37"/>
    </row>
    <row r="92" spans="2:12" s="1" customFormat="1" ht="10.35" customHeight="1">
      <c r="B92" s="33"/>
      <c r="C92" s="34"/>
      <c r="D92" s="34"/>
      <c r="E92" s="34"/>
      <c r="F92" s="34"/>
      <c r="G92" s="34"/>
      <c r="H92" s="34"/>
      <c r="I92" s="103"/>
      <c r="J92" s="34"/>
      <c r="K92" s="34"/>
      <c r="L92" s="37"/>
    </row>
    <row r="93" spans="2:20" s="9" customFormat="1" ht="29.25" customHeight="1">
      <c r="B93" s="148"/>
      <c r="C93" s="149" t="s">
        <v>114</v>
      </c>
      <c r="D93" s="150" t="s">
        <v>57</v>
      </c>
      <c r="E93" s="150" t="s">
        <v>53</v>
      </c>
      <c r="F93" s="150" t="s">
        <v>54</v>
      </c>
      <c r="G93" s="150" t="s">
        <v>115</v>
      </c>
      <c r="H93" s="150" t="s">
        <v>116</v>
      </c>
      <c r="I93" s="151" t="s">
        <v>117</v>
      </c>
      <c r="J93" s="150" t="s">
        <v>96</v>
      </c>
      <c r="K93" s="152" t="s">
        <v>118</v>
      </c>
      <c r="L93" s="153"/>
      <c r="M93" s="63" t="s">
        <v>19</v>
      </c>
      <c r="N93" s="64" t="s">
        <v>42</v>
      </c>
      <c r="O93" s="64" t="s">
        <v>119</v>
      </c>
      <c r="P93" s="64" t="s">
        <v>120</v>
      </c>
      <c r="Q93" s="64" t="s">
        <v>121</v>
      </c>
      <c r="R93" s="64" t="s">
        <v>122</v>
      </c>
      <c r="S93" s="64" t="s">
        <v>123</v>
      </c>
      <c r="T93" s="65" t="s">
        <v>124</v>
      </c>
    </row>
    <row r="94" spans="2:63" s="1" customFormat="1" ht="22.9" customHeight="1">
      <c r="B94" s="33"/>
      <c r="C94" s="70" t="s">
        <v>125</v>
      </c>
      <c r="D94" s="34"/>
      <c r="E94" s="34"/>
      <c r="F94" s="34"/>
      <c r="G94" s="34"/>
      <c r="H94" s="34"/>
      <c r="I94" s="103"/>
      <c r="J94" s="154">
        <f>BK94</f>
        <v>0</v>
      </c>
      <c r="K94" s="34"/>
      <c r="L94" s="37"/>
      <c r="M94" s="66"/>
      <c r="N94" s="67"/>
      <c r="O94" s="67"/>
      <c r="P94" s="155">
        <f>P95+P147+P164+P167</f>
        <v>0</v>
      </c>
      <c r="Q94" s="67"/>
      <c r="R94" s="155">
        <f>R95+R147+R164+R167</f>
        <v>49.30033684</v>
      </c>
      <c r="S94" s="67"/>
      <c r="T94" s="156">
        <f>T95+T147+T164+T167</f>
        <v>151.2412462</v>
      </c>
      <c r="AT94" s="16" t="s">
        <v>71</v>
      </c>
      <c r="AU94" s="16" t="s">
        <v>97</v>
      </c>
      <c r="BK94" s="157">
        <f>BK95+BK147+BK164+BK167</f>
        <v>0</v>
      </c>
    </row>
    <row r="95" spans="2:63" s="10" customFormat="1" ht="25.9" customHeight="1">
      <c r="B95" s="158"/>
      <c r="C95" s="159"/>
      <c r="D95" s="160" t="s">
        <v>71</v>
      </c>
      <c r="E95" s="161" t="s">
        <v>126</v>
      </c>
      <c r="F95" s="161" t="s">
        <v>127</v>
      </c>
      <c r="G95" s="159"/>
      <c r="H95" s="159"/>
      <c r="I95" s="162"/>
      <c r="J95" s="163">
        <f>BK95</f>
        <v>0</v>
      </c>
      <c r="K95" s="159"/>
      <c r="L95" s="164"/>
      <c r="M95" s="165"/>
      <c r="N95" s="166"/>
      <c r="O95" s="166"/>
      <c r="P95" s="167">
        <f>P96+P106+P137+P145</f>
        <v>0</v>
      </c>
      <c r="Q95" s="166"/>
      <c r="R95" s="167">
        <f>R96+R106+R137+R145</f>
        <v>49.30033684</v>
      </c>
      <c r="S95" s="166"/>
      <c r="T95" s="168">
        <f>T96+T106+T137+T145</f>
        <v>148.35102700000002</v>
      </c>
      <c r="AR95" s="169" t="s">
        <v>80</v>
      </c>
      <c r="AT95" s="170" t="s">
        <v>71</v>
      </c>
      <c r="AU95" s="170" t="s">
        <v>72</v>
      </c>
      <c r="AY95" s="169" t="s">
        <v>128</v>
      </c>
      <c r="BK95" s="171">
        <f>BK96+BK106+BK137+BK145</f>
        <v>0</v>
      </c>
    </row>
    <row r="96" spans="2:63" s="10" customFormat="1" ht="22.9" customHeight="1">
      <c r="B96" s="158"/>
      <c r="C96" s="159"/>
      <c r="D96" s="160" t="s">
        <v>71</v>
      </c>
      <c r="E96" s="172" t="s">
        <v>129</v>
      </c>
      <c r="F96" s="172" t="s">
        <v>130</v>
      </c>
      <c r="G96" s="159"/>
      <c r="H96" s="159"/>
      <c r="I96" s="162"/>
      <c r="J96" s="173">
        <f>BK96</f>
        <v>0</v>
      </c>
      <c r="K96" s="159"/>
      <c r="L96" s="164"/>
      <c r="M96" s="165"/>
      <c r="N96" s="166"/>
      <c r="O96" s="166"/>
      <c r="P96" s="167">
        <f>SUM(P97:P105)</f>
        <v>0</v>
      </c>
      <c r="Q96" s="166"/>
      <c r="R96" s="167">
        <f>SUM(R97:R105)</f>
        <v>38.5</v>
      </c>
      <c r="S96" s="166"/>
      <c r="T96" s="168">
        <f>SUM(T97:T105)</f>
        <v>0</v>
      </c>
      <c r="AR96" s="169" t="s">
        <v>80</v>
      </c>
      <c r="AT96" s="170" t="s">
        <v>71</v>
      </c>
      <c r="AU96" s="170" t="s">
        <v>80</v>
      </c>
      <c r="AY96" s="169" t="s">
        <v>128</v>
      </c>
      <c r="BK96" s="171">
        <f>SUM(BK97:BK105)</f>
        <v>0</v>
      </c>
    </row>
    <row r="97" spans="2:65" s="1" customFormat="1" ht="16.5" customHeight="1">
      <c r="B97" s="33"/>
      <c r="C97" s="174" t="s">
        <v>80</v>
      </c>
      <c r="D97" s="174" t="s">
        <v>131</v>
      </c>
      <c r="E97" s="175" t="s">
        <v>132</v>
      </c>
      <c r="F97" s="176" t="s">
        <v>133</v>
      </c>
      <c r="G97" s="177" t="s">
        <v>134</v>
      </c>
      <c r="H97" s="178">
        <v>1925</v>
      </c>
      <c r="I97" s="179"/>
      <c r="J97" s="180">
        <f>ROUND(I97*H97,2)</f>
        <v>0</v>
      </c>
      <c r="K97" s="176" t="s">
        <v>19</v>
      </c>
      <c r="L97" s="37"/>
      <c r="M97" s="181" t="s">
        <v>19</v>
      </c>
      <c r="N97" s="182" t="s">
        <v>43</v>
      </c>
      <c r="O97" s="59"/>
      <c r="P97" s="183">
        <f>O97*H97</f>
        <v>0</v>
      </c>
      <c r="Q97" s="183">
        <v>0.02</v>
      </c>
      <c r="R97" s="183">
        <f>Q97*H97</f>
        <v>38.5</v>
      </c>
      <c r="S97" s="183">
        <v>0</v>
      </c>
      <c r="T97" s="184">
        <f>S97*H97</f>
        <v>0</v>
      </c>
      <c r="AR97" s="16" t="s">
        <v>135</v>
      </c>
      <c r="AT97" s="16" t="s">
        <v>131</v>
      </c>
      <c r="AU97" s="16" t="s">
        <v>82</v>
      </c>
      <c r="AY97" s="16" t="s">
        <v>128</v>
      </c>
      <c r="BE97" s="185">
        <f>IF(N97="základní",J97,0)</f>
        <v>0</v>
      </c>
      <c r="BF97" s="185">
        <f>IF(N97="snížená",J97,0)</f>
        <v>0</v>
      </c>
      <c r="BG97" s="185">
        <f>IF(N97="zákl. přenesená",J97,0)</f>
        <v>0</v>
      </c>
      <c r="BH97" s="185">
        <f>IF(N97="sníž. přenesená",J97,0)</f>
        <v>0</v>
      </c>
      <c r="BI97" s="185">
        <f>IF(N97="nulová",J97,0)</f>
        <v>0</v>
      </c>
      <c r="BJ97" s="16" t="s">
        <v>80</v>
      </c>
      <c r="BK97" s="185">
        <f>ROUND(I97*H97,2)</f>
        <v>0</v>
      </c>
      <c r="BL97" s="16" t="s">
        <v>135</v>
      </c>
      <c r="BM97" s="16" t="s">
        <v>136</v>
      </c>
    </row>
    <row r="98" spans="2:51" s="11" customFormat="1" ht="11.25">
      <c r="B98" s="186"/>
      <c r="C98" s="187"/>
      <c r="D98" s="188" t="s">
        <v>137</v>
      </c>
      <c r="E98" s="189" t="s">
        <v>19</v>
      </c>
      <c r="F98" s="190" t="s">
        <v>138</v>
      </c>
      <c r="G98" s="187"/>
      <c r="H98" s="191">
        <v>415</v>
      </c>
      <c r="I98" s="192"/>
      <c r="J98" s="187"/>
      <c r="K98" s="187"/>
      <c r="L98" s="193"/>
      <c r="M98" s="194"/>
      <c r="N98" s="195"/>
      <c r="O98" s="195"/>
      <c r="P98" s="195"/>
      <c r="Q98" s="195"/>
      <c r="R98" s="195"/>
      <c r="S98" s="195"/>
      <c r="T98" s="196"/>
      <c r="AT98" s="197" t="s">
        <v>137</v>
      </c>
      <c r="AU98" s="197" t="s">
        <v>82</v>
      </c>
      <c r="AV98" s="11" t="s">
        <v>82</v>
      </c>
      <c r="AW98" s="11" t="s">
        <v>33</v>
      </c>
      <c r="AX98" s="11" t="s">
        <v>72</v>
      </c>
      <c r="AY98" s="197" t="s">
        <v>128</v>
      </c>
    </row>
    <row r="99" spans="2:51" s="11" customFormat="1" ht="11.25">
      <c r="B99" s="186"/>
      <c r="C99" s="187"/>
      <c r="D99" s="188" t="s">
        <v>137</v>
      </c>
      <c r="E99" s="189" t="s">
        <v>19</v>
      </c>
      <c r="F99" s="190" t="s">
        <v>139</v>
      </c>
      <c r="G99" s="187"/>
      <c r="H99" s="191">
        <v>547.5</v>
      </c>
      <c r="I99" s="192"/>
      <c r="J99" s="187"/>
      <c r="K99" s="187"/>
      <c r="L99" s="193"/>
      <c r="M99" s="194"/>
      <c r="N99" s="195"/>
      <c r="O99" s="195"/>
      <c r="P99" s="195"/>
      <c r="Q99" s="195"/>
      <c r="R99" s="195"/>
      <c r="S99" s="195"/>
      <c r="T99" s="196"/>
      <c r="AT99" s="197" t="s">
        <v>137</v>
      </c>
      <c r="AU99" s="197" t="s">
        <v>82</v>
      </c>
      <c r="AV99" s="11" t="s">
        <v>82</v>
      </c>
      <c r="AW99" s="11" t="s">
        <v>33</v>
      </c>
      <c r="AX99" s="11" t="s">
        <v>72</v>
      </c>
      <c r="AY99" s="197" t="s">
        <v>128</v>
      </c>
    </row>
    <row r="100" spans="2:51" s="12" customFormat="1" ht="11.25">
      <c r="B100" s="198"/>
      <c r="C100" s="199"/>
      <c r="D100" s="188" t="s">
        <v>137</v>
      </c>
      <c r="E100" s="200" t="s">
        <v>89</v>
      </c>
      <c r="F100" s="201" t="s">
        <v>140</v>
      </c>
      <c r="G100" s="199"/>
      <c r="H100" s="202">
        <v>962.5</v>
      </c>
      <c r="I100" s="203"/>
      <c r="J100" s="199"/>
      <c r="K100" s="199"/>
      <c r="L100" s="204"/>
      <c r="M100" s="205"/>
      <c r="N100" s="206"/>
      <c r="O100" s="206"/>
      <c r="P100" s="206"/>
      <c r="Q100" s="206"/>
      <c r="R100" s="206"/>
      <c r="S100" s="206"/>
      <c r="T100" s="207"/>
      <c r="AT100" s="208" t="s">
        <v>137</v>
      </c>
      <c r="AU100" s="208" t="s">
        <v>82</v>
      </c>
      <c r="AV100" s="12" t="s">
        <v>141</v>
      </c>
      <c r="AW100" s="12" t="s">
        <v>33</v>
      </c>
      <c r="AX100" s="12" t="s">
        <v>72</v>
      </c>
      <c r="AY100" s="208" t="s">
        <v>128</v>
      </c>
    </row>
    <row r="101" spans="2:51" s="11" customFormat="1" ht="11.25">
      <c r="B101" s="186"/>
      <c r="C101" s="187"/>
      <c r="D101" s="188" t="s">
        <v>137</v>
      </c>
      <c r="E101" s="189" t="s">
        <v>19</v>
      </c>
      <c r="F101" s="190" t="s">
        <v>142</v>
      </c>
      <c r="G101" s="187"/>
      <c r="H101" s="191">
        <v>1925</v>
      </c>
      <c r="I101" s="192"/>
      <c r="J101" s="187"/>
      <c r="K101" s="187"/>
      <c r="L101" s="193"/>
      <c r="M101" s="194"/>
      <c r="N101" s="195"/>
      <c r="O101" s="195"/>
      <c r="P101" s="195"/>
      <c r="Q101" s="195"/>
      <c r="R101" s="195"/>
      <c r="S101" s="195"/>
      <c r="T101" s="196"/>
      <c r="AT101" s="197" t="s">
        <v>137</v>
      </c>
      <c r="AU101" s="197" t="s">
        <v>82</v>
      </c>
      <c r="AV101" s="11" t="s">
        <v>82</v>
      </c>
      <c r="AW101" s="11" t="s">
        <v>33</v>
      </c>
      <c r="AX101" s="11" t="s">
        <v>80</v>
      </c>
      <c r="AY101" s="197" t="s">
        <v>128</v>
      </c>
    </row>
    <row r="102" spans="2:65" s="1" customFormat="1" ht="16.5" customHeight="1">
      <c r="B102" s="33"/>
      <c r="C102" s="174" t="s">
        <v>82</v>
      </c>
      <c r="D102" s="174" t="s">
        <v>131</v>
      </c>
      <c r="E102" s="175" t="s">
        <v>143</v>
      </c>
      <c r="F102" s="176" t="s">
        <v>144</v>
      </c>
      <c r="G102" s="177" t="s">
        <v>134</v>
      </c>
      <c r="H102" s="178">
        <v>2887.5</v>
      </c>
      <c r="I102" s="179"/>
      <c r="J102" s="180">
        <f>ROUND(I102*H102,2)</f>
        <v>0</v>
      </c>
      <c r="K102" s="176" t="s">
        <v>145</v>
      </c>
      <c r="L102" s="37"/>
      <c r="M102" s="181" t="s">
        <v>19</v>
      </c>
      <c r="N102" s="182" t="s">
        <v>43</v>
      </c>
      <c r="O102" s="59"/>
      <c r="P102" s="183">
        <f>O102*H102</f>
        <v>0</v>
      </c>
      <c r="Q102" s="183">
        <v>0</v>
      </c>
      <c r="R102" s="183">
        <f>Q102*H102</f>
        <v>0</v>
      </c>
      <c r="S102" s="183">
        <v>0</v>
      </c>
      <c r="T102" s="184">
        <f>S102*H102</f>
        <v>0</v>
      </c>
      <c r="AR102" s="16" t="s">
        <v>135</v>
      </c>
      <c r="AT102" s="16" t="s">
        <v>131</v>
      </c>
      <c r="AU102" s="16" t="s">
        <v>82</v>
      </c>
      <c r="AY102" s="16" t="s">
        <v>128</v>
      </c>
      <c r="BE102" s="185">
        <f>IF(N102="základní",J102,0)</f>
        <v>0</v>
      </c>
      <c r="BF102" s="185">
        <f>IF(N102="snížená",J102,0)</f>
        <v>0</v>
      </c>
      <c r="BG102" s="185">
        <f>IF(N102="zákl. přenesená",J102,0)</f>
        <v>0</v>
      </c>
      <c r="BH102" s="185">
        <f>IF(N102="sníž. přenesená",J102,0)</f>
        <v>0</v>
      </c>
      <c r="BI102" s="185">
        <f>IF(N102="nulová",J102,0)</f>
        <v>0</v>
      </c>
      <c r="BJ102" s="16" t="s">
        <v>80</v>
      </c>
      <c r="BK102" s="185">
        <f>ROUND(I102*H102,2)</f>
        <v>0</v>
      </c>
      <c r="BL102" s="16" t="s">
        <v>135</v>
      </c>
      <c r="BM102" s="16" t="s">
        <v>146</v>
      </c>
    </row>
    <row r="103" spans="2:51" s="11" customFormat="1" ht="11.25">
      <c r="B103" s="186"/>
      <c r="C103" s="187"/>
      <c r="D103" s="188" t="s">
        <v>137</v>
      </c>
      <c r="E103" s="189" t="s">
        <v>19</v>
      </c>
      <c r="F103" s="190" t="s">
        <v>147</v>
      </c>
      <c r="G103" s="187"/>
      <c r="H103" s="191">
        <v>2887.5</v>
      </c>
      <c r="I103" s="192"/>
      <c r="J103" s="187"/>
      <c r="K103" s="187"/>
      <c r="L103" s="193"/>
      <c r="M103" s="194"/>
      <c r="N103" s="195"/>
      <c r="O103" s="195"/>
      <c r="P103" s="195"/>
      <c r="Q103" s="195"/>
      <c r="R103" s="195"/>
      <c r="S103" s="195"/>
      <c r="T103" s="196"/>
      <c r="AT103" s="197" t="s">
        <v>137</v>
      </c>
      <c r="AU103" s="197" t="s">
        <v>82</v>
      </c>
      <c r="AV103" s="11" t="s">
        <v>82</v>
      </c>
      <c r="AW103" s="11" t="s">
        <v>33</v>
      </c>
      <c r="AX103" s="11" t="s">
        <v>80</v>
      </c>
      <c r="AY103" s="197" t="s">
        <v>128</v>
      </c>
    </row>
    <row r="104" spans="2:65" s="1" customFormat="1" ht="16.5" customHeight="1">
      <c r="B104" s="33"/>
      <c r="C104" s="174" t="s">
        <v>141</v>
      </c>
      <c r="D104" s="174" t="s">
        <v>131</v>
      </c>
      <c r="E104" s="175" t="s">
        <v>148</v>
      </c>
      <c r="F104" s="176" t="s">
        <v>149</v>
      </c>
      <c r="G104" s="177" t="s">
        <v>150</v>
      </c>
      <c r="H104" s="178">
        <v>60.638</v>
      </c>
      <c r="I104" s="179"/>
      <c r="J104" s="180">
        <f>ROUND(I104*H104,2)</f>
        <v>0</v>
      </c>
      <c r="K104" s="176" t="s">
        <v>19</v>
      </c>
      <c r="L104" s="37"/>
      <c r="M104" s="181" t="s">
        <v>19</v>
      </c>
      <c r="N104" s="182" t="s">
        <v>43</v>
      </c>
      <c r="O104" s="59"/>
      <c r="P104" s="183">
        <f>O104*H104</f>
        <v>0</v>
      </c>
      <c r="Q104" s="183">
        <v>0</v>
      </c>
      <c r="R104" s="183">
        <f>Q104*H104</f>
        <v>0</v>
      </c>
      <c r="S104" s="183">
        <v>0</v>
      </c>
      <c r="T104" s="184">
        <f>S104*H104</f>
        <v>0</v>
      </c>
      <c r="AR104" s="16" t="s">
        <v>135</v>
      </c>
      <c r="AT104" s="16" t="s">
        <v>131</v>
      </c>
      <c r="AU104" s="16" t="s">
        <v>82</v>
      </c>
      <c r="AY104" s="16" t="s">
        <v>128</v>
      </c>
      <c r="BE104" s="185">
        <f>IF(N104="základní",J104,0)</f>
        <v>0</v>
      </c>
      <c r="BF104" s="185">
        <f>IF(N104="snížená",J104,0)</f>
        <v>0</v>
      </c>
      <c r="BG104" s="185">
        <f>IF(N104="zákl. přenesená",J104,0)</f>
        <v>0</v>
      </c>
      <c r="BH104" s="185">
        <f>IF(N104="sníž. přenesená",J104,0)</f>
        <v>0</v>
      </c>
      <c r="BI104" s="185">
        <f>IF(N104="nulová",J104,0)</f>
        <v>0</v>
      </c>
      <c r="BJ104" s="16" t="s">
        <v>80</v>
      </c>
      <c r="BK104" s="185">
        <f>ROUND(I104*H104,2)</f>
        <v>0</v>
      </c>
      <c r="BL104" s="16" t="s">
        <v>135</v>
      </c>
      <c r="BM104" s="16" t="s">
        <v>151</v>
      </c>
    </row>
    <row r="105" spans="2:51" s="11" customFormat="1" ht="11.25">
      <c r="B105" s="186"/>
      <c r="C105" s="187"/>
      <c r="D105" s="188" t="s">
        <v>137</v>
      </c>
      <c r="E105" s="189" t="s">
        <v>19</v>
      </c>
      <c r="F105" s="190" t="s">
        <v>152</v>
      </c>
      <c r="G105" s="187"/>
      <c r="H105" s="191">
        <v>60.638</v>
      </c>
      <c r="I105" s="192"/>
      <c r="J105" s="187"/>
      <c r="K105" s="187"/>
      <c r="L105" s="193"/>
      <c r="M105" s="194"/>
      <c r="N105" s="195"/>
      <c r="O105" s="195"/>
      <c r="P105" s="195"/>
      <c r="Q105" s="195"/>
      <c r="R105" s="195"/>
      <c r="S105" s="195"/>
      <c r="T105" s="196"/>
      <c r="AT105" s="197" t="s">
        <v>137</v>
      </c>
      <c r="AU105" s="197" t="s">
        <v>82</v>
      </c>
      <c r="AV105" s="11" t="s">
        <v>82</v>
      </c>
      <c r="AW105" s="11" t="s">
        <v>33</v>
      </c>
      <c r="AX105" s="11" t="s">
        <v>80</v>
      </c>
      <c r="AY105" s="197" t="s">
        <v>128</v>
      </c>
    </row>
    <row r="106" spans="2:63" s="10" customFormat="1" ht="22.9" customHeight="1">
      <c r="B106" s="158"/>
      <c r="C106" s="159"/>
      <c r="D106" s="160" t="s">
        <v>71</v>
      </c>
      <c r="E106" s="172" t="s">
        <v>153</v>
      </c>
      <c r="F106" s="172" t="s">
        <v>154</v>
      </c>
      <c r="G106" s="159"/>
      <c r="H106" s="159"/>
      <c r="I106" s="162"/>
      <c r="J106" s="173">
        <f>BK106</f>
        <v>0</v>
      </c>
      <c r="K106" s="159"/>
      <c r="L106" s="164"/>
      <c r="M106" s="165"/>
      <c r="N106" s="166"/>
      <c r="O106" s="166"/>
      <c r="P106" s="167">
        <f>SUM(P107:P136)</f>
        <v>0</v>
      </c>
      <c r="Q106" s="166"/>
      <c r="R106" s="167">
        <f>SUM(R107:R136)</f>
        <v>10.80033684</v>
      </c>
      <c r="S106" s="166"/>
      <c r="T106" s="168">
        <f>SUM(T107:T136)</f>
        <v>148.35102700000002</v>
      </c>
      <c r="AR106" s="169" t="s">
        <v>80</v>
      </c>
      <c r="AT106" s="170" t="s">
        <v>71</v>
      </c>
      <c r="AU106" s="170" t="s">
        <v>80</v>
      </c>
      <c r="AY106" s="169" t="s">
        <v>128</v>
      </c>
      <c r="BK106" s="171">
        <f>SUM(BK107:BK136)</f>
        <v>0</v>
      </c>
    </row>
    <row r="107" spans="2:65" s="1" customFormat="1" ht="22.5" customHeight="1">
      <c r="B107" s="33"/>
      <c r="C107" s="174" t="s">
        <v>135</v>
      </c>
      <c r="D107" s="174" t="s">
        <v>131</v>
      </c>
      <c r="E107" s="175" t="s">
        <v>155</v>
      </c>
      <c r="F107" s="176" t="s">
        <v>156</v>
      </c>
      <c r="G107" s="177" t="s">
        <v>134</v>
      </c>
      <c r="H107" s="178">
        <v>526.604</v>
      </c>
      <c r="I107" s="179"/>
      <c r="J107" s="180">
        <f>ROUND(I107*H107,2)</f>
        <v>0</v>
      </c>
      <c r="K107" s="176" t="s">
        <v>145</v>
      </c>
      <c r="L107" s="37"/>
      <c r="M107" s="181" t="s">
        <v>19</v>
      </c>
      <c r="N107" s="182" t="s">
        <v>43</v>
      </c>
      <c r="O107" s="59"/>
      <c r="P107" s="183">
        <f>O107*H107</f>
        <v>0</v>
      </c>
      <c r="Q107" s="183">
        <v>0.00021</v>
      </c>
      <c r="R107" s="183">
        <f>Q107*H107</f>
        <v>0.11058684000000002</v>
      </c>
      <c r="S107" s="183">
        <v>0</v>
      </c>
      <c r="T107" s="184">
        <f>S107*H107</f>
        <v>0</v>
      </c>
      <c r="AR107" s="16" t="s">
        <v>135</v>
      </c>
      <c r="AT107" s="16" t="s">
        <v>131</v>
      </c>
      <c r="AU107" s="16" t="s">
        <v>82</v>
      </c>
      <c r="AY107" s="16" t="s">
        <v>128</v>
      </c>
      <c r="BE107" s="185">
        <f>IF(N107="základní",J107,0)</f>
        <v>0</v>
      </c>
      <c r="BF107" s="185">
        <f>IF(N107="snížená",J107,0)</f>
        <v>0</v>
      </c>
      <c r="BG107" s="185">
        <f>IF(N107="zákl. přenesená",J107,0)</f>
        <v>0</v>
      </c>
      <c r="BH107" s="185">
        <f>IF(N107="sníž. přenesená",J107,0)</f>
        <v>0</v>
      </c>
      <c r="BI107" s="185">
        <f>IF(N107="nulová",J107,0)</f>
        <v>0</v>
      </c>
      <c r="BJ107" s="16" t="s">
        <v>80</v>
      </c>
      <c r="BK107" s="185">
        <f>ROUND(I107*H107,2)</f>
        <v>0</v>
      </c>
      <c r="BL107" s="16" t="s">
        <v>135</v>
      </c>
      <c r="BM107" s="16" t="s">
        <v>157</v>
      </c>
    </row>
    <row r="108" spans="2:65" s="1" customFormat="1" ht="16.5" customHeight="1">
      <c r="B108" s="33"/>
      <c r="C108" s="174" t="s">
        <v>158</v>
      </c>
      <c r="D108" s="174" t="s">
        <v>131</v>
      </c>
      <c r="E108" s="175" t="s">
        <v>159</v>
      </c>
      <c r="F108" s="176" t="s">
        <v>160</v>
      </c>
      <c r="G108" s="177" t="s">
        <v>134</v>
      </c>
      <c r="H108" s="178">
        <v>530</v>
      </c>
      <c r="I108" s="179"/>
      <c r="J108" s="180">
        <f>ROUND(I108*H108,2)</f>
        <v>0</v>
      </c>
      <c r="K108" s="176" t="s">
        <v>145</v>
      </c>
      <c r="L108" s="37"/>
      <c r="M108" s="181" t="s">
        <v>19</v>
      </c>
      <c r="N108" s="182" t="s">
        <v>43</v>
      </c>
      <c r="O108" s="59"/>
      <c r="P108" s="183">
        <f>O108*H108</f>
        <v>0</v>
      </c>
      <c r="Q108" s="183">
        <v>0</v>
      </c>
      <c r="R108" s="183">
        <f>Q108*H108</f>
        <v>0</v>
      </c>
      <c r="S108" s="183">
        <v>0</v>
      </c>
      <c r="T108" s="184">
        <f>S108*H108</f>
        <v>0</v>
      </c>
      <c r="AR108" s="16" t="s">
        <v>135</v>
      </c>
      <c r="AT108" s="16" t="s">
        <v>131</v>
      </c>
      <c r="AU108" s="16" t="s">
        <v>82</v>
      </c>
      <c r="AY108" s="16" t="s">
        <v>128</v>
      </c>
      <c r="BE108" s="185">
        <f>IF(N108="základní",J108,0)</f>
        <v>0</v>
      </c>
      <c r="BF108" s="185">
        <f>IF(N108="snížená",J108,0)</f>
        <v>0</v>
      </c>
      <c r="BG108" s="185">
        <f>IF(N108="zákl. přenesená",J108,0)</f>
        <v>0</v>
      </c>
      <c r="BH108" s="185">
        <f>IF(N108="sníž. přenesená",J108,0)</f>
        <v>0</v>
      </c>
      <c r="BI108" s="185">
        <f>IF(N108="nulová",J108,0)</f>
        <v>0</v>
      </c>
      <c r="BJ108" s="16" t="s">
        <v>80</v>
      </c>
      <c r="BK108" s="185">
        <f>ROUND(I108*H108,2)</f>
        <v>0</v>
      </c>
      <c r="BL108" s="16" t="s">
        <v>135</v>
      </c>
      <c r="BM108" s="16" t="s">
        <v>161</v>
      </c>
    </row>
    <row r="109" spans="2:65" s="1" customFormat="1" ht="16.5" customHeight="1">
      <c r="B109" s="33"/>
      <c r="C109" s="174" t="s">
        <v>129</v>
      </c>
      <c r="D109" s="174" t="s">
        <v>131</v>
      </c>
      <c r="E109" s="175" t="s">
        <v>162</v>
      </c>
      <c r="F109" s="176" t="s">
        <v>163</v>
      </c>
      <c r="G109" s="177" t="s">
        <v>134</v>
      </c>
      <c r="H109" s="178">
        <v>526.604</v>
      </c>
      <c r="I109" s="179"/>
      <c r="J109" s="180">
        <f>ROUND(I109*H109,2)</f>
        <v>0</v>
      </c>
      <c r="K109" s="176" t="s">
        <v>145</v>
      </c>
      <c r="L109" s="37"/>
      <c r="M109" s="181" t="s">
        <v>19</v>
      </c>
      <c r="N109" s="182" t="s">
        <v>43</v>
      </c>
      <c r="O109" s="59"/>
      <c r="P109" s="183">
        <f>O109*H109</f>
        <v>0</v>
      </c>
      <c r="Q109" s="183">
        <v>0</v>
      </c>
      <c r="R109" s="183">
        <f>Q109*H109</f>
        <v>0</v>
      </c>
      <c r="S109" s="183">
        <v>0.05</v>
      </c>
      <c r="T109" s="184">
        <f>S109*H109</f>
        <v>26.330200000000005</v>
      </c>
      <c r="AR109" s="16" t="s">
        <v>135</v>
      </c>
      <c r="AT109" s="16" t="s">
        <v>131</v>
      </c>
      <c r="AU109" s="16" t="s">
        <v>82</v>
      </c>
      <c r="AY109" s="16" t="s">
        <v>128</v>
      </c>
      <c r="BE109" s="185">
        <f>IF(N109="základní",J109,0)</f>
        <v>0</v>
      </c>
      <c r="BF109" s="185">
        <f>IF(N109="snížená",J109,0)</f>
        <v>0</v>
      </c>
      <c r="BG109" s="185">
        <f>IF(N109="zákl. přenesená",J109,0)</f>
        <v>0</v>
      </c>
      <c r="BH109" s="185">
        <f>IF(N109="sníž. přenesená",J109,0)</f>
        <v>0</v>
      </c>
      <c r="BI109" s="185">
        <f>IF(N109="nulová",J109,0)</f>
        <v>0</v>
      </c>
      <c r="BJ109" s="16" t="s">
        <v>80</v>
      </c>
      <c r="BK109" s="185">
        <f>ROUND(I109*H109,2)</f>
        <v>0</v>
      </c>
      <c r="BL109" s="16" t="s">
        <v>135</v>
      </c>
      <c r="BM109" s="16" t="s">
        <v>164</v>
      </c>
    </row>
    <row r="110" spans="2:51" s="11" customFormat="1" ht="11.25">
      <c r="B110" s="186"/>
      <c r="C110" s="187"/>
      <c r="D110" s="188" t="s">
        <v>137</v>
      </c>
      <c r="E110" s="189" t="s">
        <v>19</v>
      </c>
      <c r="F110" s="190" t="s">
        <v>165</v>
      </c>
      <c r="G110" s="187"/>
      <c r="H110" s="191">
        <v>168.21</v>
      </c>
      <c r="I110" s="192"/>
      <c r="J110" s="187"/>
      <c r="K110" s="187"/>
      <c r="L110" s="193"/>
      <c r="M110" s="194"/>
      <c r="N110" s="195"/>
      <c r="O110" s="195"/>
      <c r="P110" s="195"/>
      <c r="Q110" s="195"/>
      <c r="R110" s="195"/>
      <c r="S110" s="195"/>
      <c r="T110" s="196"/>
      <c r="AT110" s="197" t="s">
        <v>137</v>
      </c>
      <c r="AU110" s="197" t="s">
        <v>82</v>
      </c>
      <c r="AV110" s="11" t="s">
        <v>82</v>
      </c>
      <c r="AW110" s="11" t="s">
        <v>33</v>
      </c>
      <c r="AX110" s="11" t="s">
        <v>72</v>
      </c>
      <c r="AY110" s="197" t="s">
        <v>128</v>
      </c>
    </row>
    <row r="111" spans="2:51" s="11" customFormat="1" ht="11.25">
      <c r="B111" s="186"/>
      <c r="C111" s="187"/>
      <c r="D111" s="188" t="s">
        <v>137</v>
      </c>
      <c r="E111" s="189" t="s">
        <v>19</v>
      </c>
      <c r="F111" s="190" t="s">
        <v>166</v>
      </c>
      <c r="G111" s="187"/>
      <c r="H111" s="191">
        <v>358.394</v>
      </c>
      <c r="I111" s="192"/>
      <c r="J111" s="187"/>
      <c r="K111" s="187"/>
      <c r="L111" s="193"/>
      <c r="M111" s="194"/>
      <c r="N111" s="195"/>
      <c r="O111" s="195"/>
      <c r="P111" s="195"/>
      <c r="Q111" s="195"/>
      <c r="R111" s="195"/>
      <c r="S111" s="195"/>
      <c r="T111" s="196"/>
      <c r="AT111" s="197" t="s">
        <v>137</v>
      </c>
      <c r="AU111" s="197" t="s">
        <v>82</v>
      </c>
      <c r="AV111" s="11" t="s">
        <v>82</v>
      </c>
      <c r="AW111" s="11" t="s">
        <v>33</v>
      </c>
      <c r="AX111" s="11" t="s">
        <v>72</v>
      </c>
      <c r="AY111" s="197" t="s">
        <v>128</v>
      </c>
    </row>
    <row r="112" spans="2:51" s="12" customFormat="1" ht="11.25">
      <c r="B112" s="198"/>
      <c r="C112" s="199"/>
      <c r="D112" s="188" t="s">
        <v>137</v>
      </c>
      <c r="E112" s="200" t="s">
        <v>19</v>
      </c>
      <c r="F112" s="201" t="s">
        <v>140</v>
      </c>
      <c r="G112" s="199"/>
      <c r="H112" s="202">
        <v>526.604</v>
      </c>
      <c r="I112" s="203"/>
      <c r="J112" s="199"/>
      <c r="K112" s="199"/>
      <c r="L112" s="204"/>
      <c r="M112" s="205"/>
      <c r="N112" s="206"/>
      <c r="O112" s="206"/>
      <c r="P112" s="206"/>
      <c r="Q112" s="206"/>
      <c r="R112" s="206"/>
      <c r="S112" s="206"/>
      <c r="T112" s="207"/>
      <c r="AT112" s="208" t="s">
        <v>137</v>
      </c>
      <c r="AU112" s="208" t="s">
        <v>82</v>
      </c>
      <c r="AV112" s="12" t="s">
        <v>141</v>
      </c>
      <c r="AW112" s="12" t="s">
        <v>33</v>
      </c>
      <c r="AX112" s="12" t="s">
        <v>80</v>
      </c>
      <c r="AY112" s="208" t="s">
        <v>128</v>
      </c>
    </row>
    <row r="113" spans="2:65" s="1" customFormat="1" ht="22.5" customHeight="1">
      <c r="B113" s="33"/>
      <c r="C113" s="174" t="s">
        <v>167</v>
      </c>
      <c r="D113" s="174" t="s">
        <v>131</v>
      </c>
      <c r="E113" s="175" t="s">
        <v>168</v>
      </c>
      <c r="F113" s="176" t="s">
        <v>169</v>
      </c>
      <c r="G113" s="177" t="s">
        <v>134</v>
      </c>
      <c r="H113" s="178">
        <v>1142.195</v>
      </c>
      <c r="I113" s="179"/>
      <c r="J113" s="180">
        <f>ROUND(I113*H113,2)</f>
        <v>0</v>
      </c>
      <c r="K113" s="176" t="s">
        <v>145</v>
      </c>
      <c r="L113" s="37"/>
      <c r="M113" s="181" t="s">
        <v>19</v>
      </c>
      <c r="N113" s="182" t="s">
        <v>43</v>
      </c>
      <c r="O113" s="59"/>
      <c r="P113" s="183">
        <f>O113*H113</f>
        <v>0</v>
      </c>
      <c r="Q113" s="183">
        <v>0</v>
      </c>
      <c r="R113" s="183">
        <f>Q113*H113</f>
        <v>0</v>
      </c>
      <c r="S113" s="183">
        <v>0.046</v>
      </c>
      <c r="T113" s="184">
        <f>S113*H113</f>
        <v>52.540969999999994</v>
      </c>
      <c r="AR113" s="16" t="s">
        <v>135</v>
      </c>
      <c r="AT113" s="16" t="s">
        <v>131</v>
      </c>
      <c r="AU113" s="16" t="s">
        <v>82</v>
      </c>
      <c r="AY113" s="16" t="s">
        <v>128</v>
      </c>
      <c r="BE113" s="185">
        <f>IF(N113="základní",J113,0)</f>
        <v>0</v>
      </c>
      <c r="BF113" s="185">
        <f>IF(N113="snížená",J113,0)</f>
        <v>0</v>
      </c>
      <c r="BG113" s="185">
        <f>IF(N113="zákl. přenesená",J113,0)</f>
        <v>0</v>
      </c>
      <c r="BH113" s="185">
        <f>IF(N113="sníž. přenesená",J113,0)</f>
        <v>0</v>
      </c>
      <c r="BI113" s="185">
        <f>IF(N113="nulová",J113,0)</f>
        <v>0</v>
      </c>
      <c r="BJ113" s="16" t="s">
        <v>80</v>
      </c>
      <c r="BK113" s="185">
        <f>ROUND(I113*H113,2)</f>
        <v>0</v>
      </c>
      <c r="BL113" s="16" t="s">
        <v>135</v>
      </c>
      <c r="BM113" s="16" t="s">
        <v>170</v>
      </c>
    </row>
    <row r="114" spans="2:51" s="11" customFormat="1" ht="11.25">
      <c r="B114" s="186"/>
      <c r="C114" s="187"/>
      <c r="D114" s="188" t="s">
        <v>137</v>
      </c>
      <c r="E114" s="189" t="s">
        <v>19</v>
      </c>
      <c r="F114" s="190" t="s">
        <v>171</v>
      </c>
      <c r="G114" s="187"/>
      <c r="H114" s="191">
        <v>66.75</v>
      </c>
      <c r="I114" s="192"/>
      <c r="J114" s="187"/>
      <c r="K114" s="187"/>
      <c r="L114" s="193"/>
      <c r="M114" s="194"/>
      <c r="N114" s="195"/>
      <c r="O114" s="195"/>
      <c r="P114" s="195"/>
      <c r="Q114" s="195"/>
      <c r="R114" s="195"/>
      <c r="S114" s="195"/>
      <c r="T114" s="196"/>
      <c r="AT114" s="197" t="s">
        <v>137</v>
      </c>
      <c r="AU114" s="197" t="s">
        <v>82</v>
      </c>
      <c r="AV114" s="11" t="s">
        <v>82</v>
      </c>
      <c r="AW114" s="11" t="s">
        <v>33</v>
      </c>
      <c r="AX114" s="11" t="s">
        <v>72</v>
      </c>
      <c r="AY114" s="197" t="s">
        <v>128</v>
      </c>
    </row>
    <row r="115" spans="2:51" s="11" customFormat="1" ht="11.25">
      <c r="B115" s="186"/>
      <c r="C115" s="187"/>
      <c r="D115" s="188" t="s">
        <v>137</v>
      </c>
      <c r="E115" s="189" t="s">
        <v>19</v>
      </c>
      <c r="F115" s="190" t="s">
        <v>172</v>
      </c>
      <c r="G115" s="187"/>
      <c r="H115" s="191">
        <v>85.325</v>
      </c>
      <c r="I115" s="192"/>
      <c r="J115" s="187"/>
      <c r="K115" s="187"/>
      <c r="L115" s="193"/>
      <c r="M115" s="194"/>
      <c r="N115" s="195"/>
      <c r="O115" s="195"/>
      <c r="P115" s="195"/>
      <c r="Q115" s="195"/>
      <c r="R115" s="195"/>
      <c r="S115" s="195"/>
      <c r="T115" s="196"/>
      <c r="AT115" s="197" t="s">
        <v>137</v>
      </c>
      <c r="AU115" s="197" t="s">
        <v>82</v>
      </c>
      <c r="AV115" s="11" t="s">
        <v>82</v>
      </c>
      <c r="AW115" s="11" t="s">
        <v>33</v>
      </c>
      <c r="AX115" s="11" t="s">
        <v>72</v>
      </c>
      <c r="AY115" s="197" t="s">
        <v>128</v>
      </c>
    </row>
    <row r="116" spans="2:51" s="11" customFormat="1" ht="11.25">
      <c r="B116" s="186"/>
      <c r="C116" s="187"/>
      <c r="D116" s="188" t="s">
        <v>137</v>
      </c>
      <c r="E116" s="189" t="s">
        <v>19</v>
      </c>
      <c r="F116" s="190" t="s">
        <v>173</v>
      </c>
      <c r="G116" s="187"/>
      <c r="H116" s="191">
        <v>54.8</v>
      </c>
      <c r="I116" s="192"/>
      <c r="J116" s="187"/>
      <c r="K116" s="187"/>
      <c r="L116" s="193"/>
      <c r="M116" s="194"/>
      <c r="N116" s="195"/>
      <c r="O116" s="195"/>
      <c r="P116" s="195"/>
      <c r="Q116" s="195"/>
      <c r="R116" s="195"/>
      <c r="S116" s="195"/>
      <c r="T116" s="196"/>
      <c r="AT116" s="197" t="s">
        <v>137</v>
      </c>
      <c r="AU116" s="197" t="s">
        <v>82</v>
      </c>
      <c r="AV116" s="11" t="s">
        <v>82</v>
      </c>
      <c r="AW116" s="11" t="s">
        <v>33</v>
      </c>
      <c r="AX116" s="11" t="s">
        <v>72</v>
      </c>
      <c r="AY116" s="197" t="s">
        <v>128</v>
      </c>
    </row>
    <row r="117" spans="2:51" s="12" customFormat="1" ht="11.25">
      <c r="B117" s="198"/>
      <c r="C117" s="199"/>
      <c r="D117" s="188" t="s">
        <v>137</v>
      </c>
      <c r="E117" s="200" t="s">
        <v>19</v>
      </c>
      <c r="F117" s="201" t="s">
        <v>140</v>
      </c>
      <c r="G117" s="199"/>
      <c r="H117" s="202">
        <v>206.875</v>
      </c>
      <c r="I117" s="203"/>
      <c r="J117" s="199"/>
      <c r="K117" s="199"/>
      <c r="L117" s="204"/>
      <c r="M117" s="205"/>
      <c r="N117" s="206"/>
      <c r="O117" s="206"/>
      <c r="P117" s="206"/>
      <c r="Q117" s="206"/>
      <c r="R117" s="206"/>
      <c r="S117" s="206"/>
      <c r="T117" s="207"/>
      <c r="AT117" s="208" t="s">
        <v>137</v>
      </c>
      <c r="AU117" s="208" t="s">
        <v>82</v>
      </c>
      <c r="AV117" s="12" t="s">
        <v>141</v>
      </c>
      <c r="AW117" s="12" t="s">
        <v>33</v>
      </c>
      <c r="AX117" s="12" t="s">
        <v>72</v>
      </c>
      <c r="AY117" s="208" t="s">
        <v>128</v>
      </c>
    </row>
    <row r="118" spans="2:51" s="11" customFormat="1" ht="11.25">
      <c r="B118" s="186"/>
      <c r="C118" s="187"/>
      <c r="D118" s="188" t="s">
        <v>137</v>
      </c>
      <c r="E118" s="189" t="s">
        <v>19</v>
      </c>
      <c r="F118" s="190" t="s">
        <v>174</v>
      </c>
      <c r="G118" s="187"/>
      <c r="H118" s="191">
        <v>153.43</v>
      </c>
      <c r="I118" s="192"/>
      <c r="J118" s="187"/>
      <c r="K118" s="187"/>
      <c r="L118" s="193"/>
      <c r="M118" s="194"/>
      <c r="N118" s="195"/>
      <c r="O118" s="195"/>
      <c r="P118" s="195"/>
      <c r="Q118" s="195"/>
      <c r="R118" s="195"/>
      <c r="S118" s="195"/>
      <c r="T118" s="196"/>
      <c r="AT118" s="197" t="s">
        <v>137</v>
      </c>
      <c r="AU118" s="197" t="s">
        <v>82</v>
      </c>
      <c r="AV118" s="11" t="s">
        <v>82</v>
      </c>
      <c r="AW118" s="11" t="s">
        <v>33</v>
      </c>
      <c r="AX118" s="11" t="s">
        <v>72</v>
      </c>
      <c r="AY118" s="197" t="s">
        <v>128</v>
      </c>
    </row>
    <row r="119" spans="2:51" s="11" customFormat="1" ht="11.25">
      <c r="B119" s="186"/>
      <c r="C119" s="187"/>
      <c r="D119" s="188" t="s">
        <v>137</v>
      </c>
      <c r="E119" s="189" t="s">
        <v>19</v>
      </c>
      <c r="F119" s="190" t="s">
        <v>175</v>
      </c>
      <c r="G119" s="187"/>
      <c r="H119" s="191">
        <v>450.24</v>
      </c>
      <c r="I119" s="192"/>
      <c r="J119" s="187"/>
      <c r="K119" s="187"/>
      <c r="L119" s="193"/>
      <c r="M119" s="194"/>
      <c r="N119" s="195"/>
      <c r="O119" s="195"/>
      <c r="P119" s="195"/>
      <c r="Q119" s="195"/>
      <c r="R119" s="195"/>
      <c r="S119" s="195"/>
      <c r="T119" s="196"/>
      <c r="AT119" s="197" t="s">
        <v>137</v>
      </c>
      <c r="AU119" s="197" t="s">
        <v>82</v>
      </c>
      <c r="AV119" s="11" t="s">
        <v>82</v>
      </c>
      <c r="AW119" s="11" t="s">
        <v>33</v>
      </c>
      <c r="AX119" s="11" t="s">
        <v>72</v>
      </c>
      <c r="AY119" s="197" t="s">
        <v>128</v>
      </c>
    </row>
    <row r="120" spans="2:51" s="11" customFormat="1" ht="11.25">
      <c r="B120" s="186"/>
      <c r="C120" s="187"/>
      <c r="D120" s="188" t="s">
        <v>137</v>
      </c>
      <c r="E120" s="189" t="s">
        <v>19</v>
      </c>
      <c r="F120" s="190" t="s">
        <v>176</v>
      </c>
      <c r="G120" s="187"/>
      <c r="H120" s="191">
        <v>174.535</v>
      </c>
      <c r="I120" s="192"/>
      <c r="J120" s="187"/>
      <c r="K120" s="187"/>
      <c r="L120" s="193"/>
      <c r="M120" s="194"/>
      <c r="N120" s="195"/>
      <c r="O120" s="195"/>
      <c r="P120" s="195"/>
      <c r="Q120" s="195"/>
      <c r="R120" s="195"/>
      <c r="S120" s="195"/>
      <c r="T120" s="196"/>
      <c r="AT120" s="197" t="s">
        <v>137</v>
      </c>
      <c r="AU120" s="197" t="s">
        <v>82</v>
      </c>
      <c r="AV120" s="11" t="s">
        <v>82</v>
      </c>
      <c r="AW120" s="11" t="s">
        <v>33</v>
      </c>
      <c r="AX120" s="11" t="s">
        <v>72</v>
      </c>
      <c r="AY120" s="197" t="s">
        <v>128</v>
      </c>
    </row>
    <row r="121" spans="2:51" s="11" customFormat="1" ht="11.25">
      <c r="B121" s="186"/>
      <c r="C121" s="187"/>
      <c r="D121" s="188" t="s">
        <v>137</v>
      </c>
      <c r="E121" s="189" t="s">
        <v>19</v>
      </c>
      <c r="F121" s="190" t="s">
        <v>177</v>
      </c>
      <c r="G121" s="187"/>
      <c r="H121" s="191">
        <v>157.115</v>
      </c>
      <c r="I121" s="192"/>
      <c r="J121" s="187"/>
      <c r="K121" s="187"/>
      <c r="L121" s="193"/>
      <c r="M121" s="194"/>
      <c r="N121" s="195"/>
      <c r="O121" s="195"/>
      <c r="P121" s="195"/>
      <c r="Q121" s="195"/>
      <c r="R121" s="195"/>
      <c r="S121" s="195"/>
      <c r="T121" s="196"/>
      <c r="AT121" s="197" t="s">
        <v>137</v>
      </c>
      <c r="AU121" s="197" t="s">
        <v>82</v>
      </c>
      <c r="AV121" s="11" t="s">
        <v>82</v>
      </c>
      <c r="AW121" s="11" t="s">
        <v>33</v>
      </c>
      <c r="AX121" s="11" t="s">
        <v>72</v>
      </c>
      <c r="AY121" s="197" t="s">
        <v>128</v>
      </c>
    </row>
    <row r="122" spans="2:51" s="12" customFormat="1" ht="11.25">
      <c r="B122" s="198"/>
      <c r="C122" s="199"/>
      <c r="D122" s="188" t="s">
        <v>137</v>
      </c>
      <c r="E122" s="200" t="s">
        <v>19</v>
      </c>
      <c r="F122" s="201" t="s">
        <v>140</v>
      </c>
      <c r="G122" s="199"/>
      <c r="H122" s="202">
        <v>935.32</v>
      </c>
      <c r="I122" s="203"/>
      <c r="J122" s="199"/>
      <c r="K122" s="199"/>
      <c r="L122" s="204"/>
      <c r="M122" s="205"/>
      <c r="N122" s="206"/>
      <c r="O122" s="206"/>
      <c r="P122" s="206"/>
      <c r="Q122" s="206"/>
      <c r="R122" s="206"/>
      <c r="S122" s="206"/>
      <c r="T122" s="207"/>
      <c r="AT122" s="208" t="s">
        <v>137</v>
      </c>
      <c r="AU122" s="208" t="s">
        <v>82</v>
      </c>
      <c r="AV122" s="12" t="s">
        <v>141</v>
      </c>
      <c r="AW122" s="12" t="s">
        <v>33</v>
      </c>
      <c r="AX122" s="12" t="s">
        <v>72</v>
      </c>
      <c r="AY122" s="208" t="s">
        <v>128</v>
      </c>
    </row>
    <row r="123" spans="2:51" s="13" customFormat="1" ht="11.25">
      <c r="B123" s="209"/>
      <c r="C123" s="210"/>
      <c r="D123" s="188" t="s">
        <v>137</v>
      </c>
      <c r="E123" s="211" t="s">
        <v>19</v>
      </c>
      <c r="F123" s="212" t="s">
        <v>178</v>
      </c>
      <c r="G123" s="210"/>
      <c r="H123" s="213">
        <v>1142.195</v>
      </c>
      <c r="I123" s="214"/>
      <c r="J123" s="210"/>
      <c r="K123" s="210"/>
      <c r="L123" s="215"/>
      <c r="M123" s="216"/>
      <c r="N123" s="217"/>
      <c r="O123" s="217"/>
      <c r="P123" s="217"/>
      <c r="Q123" s="217"/>
      <c r="R123" s="217"/>
      <c r="S123" s="217"/>
      <c r="T123" s="218"/>
      <c r="AT123" s="219" t="s">
        <v>137</v>
      </c>
      <c r="AU123" s="219" t="s">
        <v>82</v>
      </c>
      <c r="AV123" s="13" t="s">
        <v>135</v>
      </c>
      <c r="AW123" s="13" t="s">
        <v>33</v>
      </c>
      <c r="AX123" s="13" t="s">
        <v>80</v>
      </c>
      <c r="AY123" s="219" t="s">
        <v>128</v>
      </c>
    </row>
    <row r="124" spans="2:65" s="1" customFormat="1" ht="16.5" customHeight="1">
      <c r="B124" s="33"/>
      <c r="C124" s="174" t="s">
        <v>179</v>
      </c>
      <c r="D124" s="174" t="s">
        <v>131</v>
      </c>
      <c r="E124" s="175" t="s">
        <v>180</v>
      </c>
      <c r="F124" s="176" t="s">
        <v>181</v>
      </c>
      <c r="G124" s="177" t="s">
        <v>134</v>
      </c>
      <c r="H124" s="178">
        <v>1925</v>
      </c>
      <c r="I124" s="179"/>
      <c r="J124" s="180">
        <f>ROUND(I124*H124,2)</f>
        <v>0</v>
      </c>
      <c r="K124" s="176" t="s">
        <v>19</v>
      </c>
      <c r="L124" s="37"/>
      <c r="M124" s="181" t="s">
        <v>19</v>
      </c>
      <c r="N124" s="182" t="s">
        <v>43</v>
      </c>
      <c r="O124" s="59"/>
      <c r="P124" s="183">
        <f>O124*H124</f>
        <v>0</v>
      </c>
      <c r="Q124" s="183">
        <v>0</v>
      </c>
      <c r="R124" s="183">
        <f>Q124*H124</f>
        <v>0</v>
      </c>
      <c r="S124" s="183">
        <v>0.02</v>
      </c>
      <c r="T124" s="184">
        <f>S124*H124</f>
        <v>38.5</v>
      </c>
      <c r="AR124" s="16" t="s">
        <v>135</v>
      </c>
      <c r="AT124" s="16" t="s">
        <v>131</v>
      </c>
      <c r="AU124" s="16" t="s">
        <v>82</v>
      </c>
      <c r="AY124" s="16" t="s">
        <v>128</v>
      </c>
      <c r="BE124" s="185">
        <f>IF(N124="základní",J124,0)</f>
        <v>0</v>
      </c>
      <c r="BF124" s="185">
        <f>IF(N124="snížená",J124,0)</f>
        <v>0</v>
      </c>
      <c r="BG124" s="185">
        <f>IF(N124="zákl. přenesená",J124,0)</f>
        <v>0</v>
      </c>
      <c r="BH124" s="185">
        <f>IF(N124="sníž. přenesená",J124,0)</f>
        <v>0</v>
      </c>
      <c r="BI124" s="185">
        <f>IF(N124="nulová",J124,0)</f>
        <v>0</v>
      </c>
      <c r="BJ124" s="16" t="s">
        <v>80</v>
      </c>
      <c r="BK124" s="185">
        <f>ROUND(I124*H124,2)</f>
        <v>0</v>
      </c>
      <c r="BL124" s="16" t="s">
        <v>135</v>
      </c>
      <c r="BM124" s="16" t="s">
        <v>182</v>
      </c>
    </row>
    <row r="125" spans="2:51" s="11" customFormat="1" ht="11.25">
      <c r="B125" s="186"/>
      <c r="C125" s="187"/>
      <c r="D125" s="188" t="s">
        <v>137</v>
      </c>
      <c r="E125" s="189" t="s">
        <v>19</v>
      </c>
      <c r="F125" s="190" t="s">
        <v>183</v>
      </c>
      <c r="G125" s="187"/>
      <c r="H125" s="191">
        <v>1925</v>
      </c>
      <c r="I125" s="192"/>
      <c r="J125" s="187"/>
      <c r="K125" s="187"/>
      <c r="L125" s="193"/>
      <c r="M125" s="194"/>
      <c r="N125" s="195"/>
      <c r="O125" s="195"/>
      <c r="P125" s="195"/>
      <c r="Q125" s="195"/>
      <c r="R125" s="195"/>
      <c r="S125" s="195"/>
      <c r="T125" s="196"/>
      <c r="AT125" s="197" t="s">
        <v>137</v>
      </c>
      <c r="AU125" s="197" t="s">
        <v>82</v>
      </c>
      <c r="AV125" s="11" t="s">
        <v>82</v>
      </c>
      <c r="AW125" s="11" t="s">
        <v>33</v>
      </c>
      <c r="AX125" s="11" t="s">
        <v>80</v>
      </c>
      <c r="AY125" s="197" t="s">
        <v>128</v>
      </c>
    </row>
    <row r="126" spans="2:65" s="1" customFormat="1" ht="16.5" customHeight="1">
      <c r="B126" s="33"/>
      <c r="C126" s="174" t="s">
        <v>153</v>
      </c>
      <c r="D126" s="174" t="s">
        <v>131</v>
      </c>
      <c r="E126" s="175" t="s">
        <v>184</v>
      </c>
      <c r="F126" s="176" t="s">
        <v>185</v>
      </c>
      <c r="G126" s="177" t="s">
        <v>134</v>
      </c>
      <c r="H126" s="178">
        <v>120</v>
      </c>
      <c r="I126" s="179"/>
      <c r="J126" s="180">
        <f>ROUND(I126*H126,2)</f>
        <v>0</v>
      </c>
      <c r="K126" s="176" t="s">
        <v>19</v>
      </c>
      <c r="L126" s="37"/>
      <c r="M126" s="181" t="s">
        <v>19</v>
      </c>
      <c r="N126" s="182" t="s">
        <v>43</v>
      </c>
      <c r="O126" s="59"/>
      <c r="P126" s="183">
        <f>O126*H126</f>
        <v>0</v>
      </c>
      <c r="Q126" s="183">
        <v>0</v>
      </c>
      <c r="R126" s="183">
        <f>Q126*H126</f>
        <v>0</v>
      </c>
      <c r="S126" s="183">
        <v>0</v>
      </c>
      <c r="T126" s="184">
        <f>S126*H126</f>
        <v>0</v>
      </c>
      <c r="AR126" s="16" t="s">
        <v>135</v>
      </c>
      <c r="AT126" s="16" t="s">
        <v>131</v>
      </c>
      <c r="AU126" s="16" t="s">
        <v>82</v>
      </c>
      <c r="AY126" s="16" t="s">
        <v>128</v>
      </c>
      <c r="BE126" s="185">
        <f>IF(N126="základní",J126,0)</f>
        <v>0</v>
      </c>
      <c r="BF126" s="185">
        <f>IF(N126="snížená",J126,0)</f>
        <v>0</v>
      </c>
      <c r="BG126" s="185">
        <f>IF(N126="zákl. přenesená",J126,0)</f>
        <v>0</v>
      </c>
      <c r="BH126" s="185">
        <f>IF(N126="sníž. přenesená",J126,0)</f>
        <v>0</v>
      </c>
      <c r="BI126" s="185">
        <f>IF(N126="nulová",J126,0)</f>
        <v>0</v>
      </c>
      <c r="BJ126" s="16" t="s">
        <v>80</v>
      </c>
      <c r="BK126" s="185">
        <f>ROUND(I126*H126,2)</f>
        <v>0</v>
      </c>
      <c r="BL126" s="16" t="s">
        <v>135</v>
      </c>
      <c r="BM126" s="16" t="s">
        <v>186</v>
      </c>
    </row>
    <row r="127" spans="2:65" s="1" customFormat="1" ht="22.5" customHeight="1">
      <c r="B127" s="33"/>
      <c r="C127" s="174" t="s">
        <v>187</v>
      </c>
      <c r="D127" s="174" t="s">
        <v>131</v>
      </c>
      <c r="E127" s="175" t="s">
        <v>188</v>
      </c>
      <c r="F127" s="176" t="s">
        <v>189</v>
      </c>
      <c r="G127" s="177" t="s">
        <v>134</v>
      </c>
      <c r="H127" s="178">
        <v>296.349</v>
      </c>
      <c r="I127" s="179"/>
      <c r="J127" s="180">
        <f>ROUND(I127*H127,2)</f>
        <v>0</v>
      </c>
      <c r="K127" s="176" t="s">
        <v>145</v>
      </c>
      <c r="L127" s="37"/>
      <c r="M127" s="181" t="s">
        <v>19</v>
      </c>
      <c r="N127" s="182" t="s">
        <v>43</v>
      </c>
      <c r="O127" s="59"/>
      <c r="P127" s="183">
        <f>O127*H127</f>
        <v>0</v>
      </c>
      <c r="Q127" s="183">
        <v>0</v>
      </c>
      <c r="R127" s="183">
        <f>Q127*H127</f>
        <v>0</v>
      </c>
      <c r="S127" s="183">
        <v>0.068</v>
      </c>
      <c r="T127" s="184">
        <f>S127*H127</f>
        <v>20.151732</v>
      </c>
      <c r="AR127" s="16" t="s">
        <v>135</v>
      </c>
      <c r="AT127" s="16" t="s">
        <v>131</v>
      </c>
      <c r="AU127" s="16" t="s">
        <v>82</v>
      </c>
      <c r="AY127" s="16" t="s">
        <v>128</v>
      </c>
      <c r="BE127" s="185">
        <f>IF(N127="základní",J127,0)</f>
        <v>0</v>
      </c>
      <c r="BF127" s="185">
        <f>IF(N127="snížená",J127,0)</f>
        <v>0</v>
      </c>
      <c r="BG127" s="185">
        <f>IF(N127="zákl. přenesená",J127,0)</f>
        <v>0</v>
      </c>
      <c r="BH127" s="185">
        <f>IF(N127="sníž. přenesená",J127,0)</f>
        <v>0</v>
      </c>
      <c r="BI127" s="185">
        <f>IF(N127="nulová",J127,0)</f>
        <v>0</v>
      </c>
      <c r="BJ127" s="16" t="s">
        <v>80</v>
      </c>
      <c r="BK127" s="185">
        <f>ROUND(I127*H127,2)</f>
        <v>0</v>
      </c>
      <c r="BL127" s="16" t="s">
        <v>135</v>
      </c>
      <c r="BM127" s="16" t="s">
        <v>190</v>
      </c>
    </row>
    <row r="128" spans="2:51" s="11" customFormat="1" ht="11.25">
      <c r="B128" s="186"/>
      <c r="C128" s="187"/>
      <c r="D128" s="188" t="s">
        <v>137</v>
      </c>
      <c r="E128" s="189" t="s">
        <v>19</v>
      </c>
      <c r="F128" s="190" t="s">
        <v>191</v>
      </c>
      <c r="G128" s="187"/>
      <c r="H128" s="191">
        <v>55.849</v>
      </c>
      <c r="I128" s="192"/>
      <c r="J128" s="187"/>
      <c r="K128" s="187"/>
      <c r="L128" s="193"/>
      <c r="M128" s="194"/>
      <c r="N128" s="195"/>
      <c r="O128" s="195"/>
      <c r="P128" s="195"/>
      <c r="Q128" s="195"/>
      <c r="R128" s="195"/>
      <c r="S128" s="195"/>
      <c r="T128" s="196"/>
      <c r="AT128" s="197" t="s">
        <v>137</v>
      </c>
      <c r="AU128" s="197" t="s">
        <v>82</v>
      </c>
      <c r="AV128" s="11" t="s">
        <v>82</v>
      </c>
      <c r="AW128" s="11" t="s">
        <v>33</v>
      </c>
      <c r="AX128" s="11" t="s">
        <v>72</v>
      </c>
      <c r="AY128" s="197" t="s">
        <v>128</v>
      </c>
    </row>
    <row r="129" spans="2:51" s="11" customFormat="1" ht="11.25">
      <c r="B129" s="186"/>
      <c r="C129" s="187"/>
      <c r="D129" s="188" t="s">
        <v>137</v>
      </c>
      <c r="E129" s="189" t="s">
        <v>19</v>
      </c>
      <c r="F129" s="190" t="s">
        <v>192</v>
      </c>
      <c r="G129" s="187"/>
      <c r="H129" s="191">
        <v>82.95</v>
      </c>
      <c r="I129" s="192"/>
      <c r="J129" s="187"/>
      <c r="K129" s="187"/>
      <c r="L129" s="193"/>
      <c r="M129" s="194"/>
      <c r="N129" s="195"/>
      <c r="O129" s="195"/>
      <c r="P129" s="195"/>
      <c r="Q129" s="195"/>
      <c r="R129" s="195"/>
      <c r="S129" s="195"/>
      <c r="T129" s="196"/>
      <c r="AT129" s="197" t="s">
        <v>137</v>
      </c>
      <c r="AU129" s="197" t="s">
        <v>82</v>
      </c>
      <c r="AV129" s="11" t="s">
        <v>82</v>
      </c>
      <c r="AW129" s="11" t="s">
        <v>33</v>
      </c>
      <c r="AX129" s="11" t="s">
        <v>72</v>
      </c>
      <c r="AY129" s="197" t="s">
        <v>128</v>
      </c>
    </row>
    <row r="130" spans="2:51" s="11" customFormat="1" ht="11.25">
      <c r="B130" s="186"/>
      <c r="C130" s="187"/>
      <c r="D130" s="188" t="s">
        <v>137</v>
      </c>
      <c r="E130" s="189" t="s">
        <v>19</v>
      </c>
      <c r="F130" s="190" t="s">
        <v>193</v>
      </c>
      <c r="G130" s="187"/>
      <c r="H130" s="191">
        <v>100.75</v>
      </c>
      <c r="I130" s="192"/>
      <c r="J130" s="187"/>
      <c r="K130" s="187"/>
      <c r="L130" s="193"/>
      <c r="M130" s="194"/>
      <c r="N130" s="195"/>
      <c r="O130" s="195"/>
      <c r="P130" s="195"/>
      <c r="Q130" s="195"/>
      <c r="R130" s="195"/>
      <c r="S130" s="195"/>
      <c r="T130" s="196"/>
      <c r="AT130" s="197" t="s">
        <v>137</v>
      </c>
      <c r="AU130" s="197" t="s">
        <v>82</v>
      </c>
      <c r="AV130" s="11" t="s">
        <v>82</v>
      </c>
      <c r="AW130" s="11" t="s">
        <v>33</v>
      </c>
      <c r="AX130" s="11" t="s">
        <v>72</v>
      </c>
      <c r="AY130" s="197" t="s">
        <v>128</v>
      </c>
    </row>
    <row r="131" spans="2:51" s="11" customFormat="1" ht="11.25">
      <c r="B131" s="186"/>
      <c r="C131" s="187"/>
      <c r="D131" s="188" t="s">
        <v>137</v>
      </c>
      <c r="E131" s="189" t="s">
        <v>19</v>
      </c>
      <c r="F131" s="190" t="s">
        <v>194</v>
      </c>
      <c r="G131" s="187"/>
      <c r="H131" s="191">
        <v>56.8</v>
      </c>
      <c r="I131" s="192"/>
      <c r="J131" s="187"/>
      <c r="K131" s="187"/>
      <c r="L131" s="193"/>
      <c r="M131" s="194"/>
      <c r="N131" s="195"/>
      <c r="O131" s="195"/>
      <c r="P131" s="195"/>
      <c r="Q131" s="195"/>
      <c r="R131" s="195"/>
      <c r="S131" s="195"/>
      <c r="T131" s="196"/>
      <c r="AT131" s="197" t="s">
        <v>137</v>
      </c>
      <c r="AU131" s="197" t="s">
        <v>82</v>
      </c>
      <c r="AV131" s="11" t="s">
        <v>82</v>
      </c>
      <c r="AW131" s="11" t="s">
        <v>33</v>
      </c>
      <c r="AX131" s="11" t="s">
        <v>72</v>
      </c>
      <c r="AY131" s="197" t="s">
        <v>128</v>
      </c>
    </row>
    <row r="132" spans="2:51" s="12" customFormat="1" ht="11.25">
      <c r="B132" s="198"/>
      <c r="C132" s="199"/>
      <c r="D132" s="188" t="s">
        <v>137</v>
      </c>
      <c r="E132" s="200" t="s">
        <v>19</v>
      </c>
      <c r="F132" s="201" t="s">
        <v>140</v>
      </c>
      <c r="G132" s="199"/>
      <c r="H132" s="202">
        <v>296.349</v>
      </c>
      <c r="I132" s="203"/>
      <c r="J132" s="199"/>
      <c r="K132" s="199"/>
      <c r="L132" s="204"/>
      <c r="M132" s="205"/>
      <c r="N132" s="206"/>
      <c r="O132" s="206"/>
      <c r="P132" s="206"/>
      <c r="Q132" s="206"/>
      <c r="R132" s="206"/>
      <c r="S132" s="206"/>
      <c r="T132" s="207"/>
      <c r="AT132" s="208" t="s">
        <v>137</v>
      </c>
      <c r="AU132" s="208" t="s">
        <v>82</v>
      </c>
      <c r="AV132" s="12" t="s">
        <v>141</v>
      </c>
      <c r="AW132" s="12" t="s">
        <v>33</v>
      </c>
      <c r="AX132" s="12" t="s">
        <v>80</v>
      </c>
      <c r="AY132" s="208" t="s">
        <v>128</v>
      </c>
    </row>
    <row r="133" spans="2:65" s="1" customFormat="1" ht="22.5" customHeight="1">
      <c r="B133" s="33"/>
      <c r="C133" s="174" t="s">
        <v>195</v>
      </c>
      <c r="D133" s="174" t="s">
        <v>131</v>
      </c>
      <c r="E133" s="175" t="s">
        <v>196</v>
      </c>
      <c r="F133" s="176" t="s">
        <v>197</v>
      </c>
      <c r="G133" s="177" t="s">
        <v>134</v>
      </c>
      <c r="H133" s="178">
        <v>288.75</v>
      </c>
      <c r="I133" s="179"/>
      <c r="J133" s="180">
        <f>ROUND(I133*H133,2)</f>
        <v>0</v>
      </c>
      <c r="K133" s="176" t="s">
        <v>145</v>
      </c>
      <c r="L133" s="37"/>
      <c r="M133" s="181" t="s">
        <v>19</v>
      </c>
      <c r="N133" s="182" t="s">
        <v>43</v>
      </c>
      <c r="O133" s="59"/>
      <c r="P133" s="183">
        <f>O133*H133</f>
        <v>0</v>
      </c>
      <c r="Q133" s="183">
        <v>0</v>
      </c>
      <c r="R133" s="183">
        <f>Q133*H133</f>
        <v>0</v>
      </c>
      <c r="S133" s="183">
        <v>0.0375</v>
      </c>
      <c r="T133" s="184">
        <f>S133*H133</f>
        <v>10.828125</v>
      </c>
      <c r="AR133" s="16" t="s">
        <v>135</v>
      </c>
      <c r="AT133" s="16" t="s">
        <v>131</v>
      </c>
      <c r="AU133" s="16" t="s">
        <v>82</v>
      </c>
      <c r="AY133" s="16" t="s">
        <v>128</v>
      </c>
      <c r="BE133" s="185">
        <f>IF(N133="základní",J133,0)</f>
        <v>0</v>
      </c>
      <c r="BF133" s="185">
        <f>IF(N133="snížená",J133,0)</f>
        <v>0</v>
      </c>
      <c r="BG133" s="185">
        <f>IF(N133="zákl. přenesená",J133,0)</f>
        <v>0</v>
      </c>
      <c r="BH133" s="185">
        <f>IF(N133="sníž. přenesená",J133,0)</f>
        <v>0</v>
      </c>
      <c r="BI133" s="185">
        <f>IF(N133="nulová",J133,0)</f>
        <v>0</v>
      </c>
      <c r="BJ133" s="16" t="s">
        <v>80</v>
      </c>
      <c r="BK133" s="185">
        <f>ROUND(I133*H133,2)</f>
        <v>0</v>
      </c>
      <c r="BL133" s="16" t="s">
        <v>135</v>
      </c>
      <c r="BM133" s="16" t="s">
        <v>198</v>
      </c>
    </row>
    <row r="134" spans="2:65" s="1" customFormat="1" ht="16.5" customHeight="1">
      <c r="B134" s="33"/>
      <c r="C134" s="174" t="s">
        <v>199</v>
      </c>
      <c r="D134" s="174" t="s">
        <v>131</v>
      </c>
      <c r="E134" s="175" t="s">
        <v>200</v>
      </c>
      <c r="F134" s="176" t="s">
        <v>201</v>
      </c>
      <c r="G134" s="177" t="s">
        <v>134</v>
      </c>
      <c r="H134" s="178">
        <v>288.75</v>
      </c>
      <c r="I134" s="179"/>
      <c r="J134" s="180">
        <f>ROUND(I134*H134,2)</f>
        <v>0</v>
      </c>
      <c r="K134" s="176" t="s">
        <v>19</v>
      </c>
      <c r="L134" s="37"/>
      <c r="M134" s="181" t="s">
        <v>19</v>
      </c>
      <c r="N134" s="182" t="s">
        <v>43</v>
      </c>
      <c r="O134" s="59"/>
      <c r="P134" s="183">
        <f>O134*H134</f>
        <v>0</v>
      </c>
      <c r="Q134" s="183">
        <v>0.037</v>
      </c>
      <c r="R134" s="183">
        <f>Q134*H134</f>
        <v>10.68375</v>
      </c>
      <c r="S134" s="183">
        <v>0</v>
      </c>
      <c r="T134" s="184">
        <f>S134*H134</f>
        <v>0</v>
      </c>
      <c r="AR134" s="16" t="s">
        <v>135</v>
      </c>
      <c r="AT134" s="16" t="s">
        <v>131</v>
      </c>
      <c r="AU134" s="16" t="s">
        <v>82</v>
      </c>
      <c r="AY134" s="16" t="s">
        <v>128</v>
      </c>
      <c r="BE134" s="185">
        <f>IF(N134="základní",J134,0)</f>
        <v>0</v>
      </c>
      <c r="BF134" s="185">
        <f>IF(N134="snížená",J134,0)</f>
        <v>0</v>
      </c>
      <c r="BG134" s="185">
        <f>IF(N134="zákl. přenesená",J134,0)</f>
        <v>0</v>
      </c>
      <c r="BH134" s="185">
        <f>IF(N134="sníž. přenesená",J134,0)</f>
        <v>0</v>
      </c>
      <c r="BI134" s="185">
        <f>IF(N134="nulová",J134,0)</f>
        <v>0</v>
      </c>
      <c r="BJ134" s="16" t="s">
        <v>80</v>
      </c>
      <c r="BK134" s="185">
        <f>ROUND(I134*H134,2)</f>
        <v>0</v>
      </c>
      <c r="BL134" s="16" t="s">
        <v>135</v>
      </c>
      <c r="BM134" s="16" t="s">
        <v>202</v>
      </c>
    </row>
    <row r="135" spans="2:51" s="11" customFormat="1" ht="11.25">
      <c r="B135" s="186"/>
      <c r="C135" s="187"/>
      <c r="D135" s="188" t="s">
        <v>137</v>
      </c>
      <c r="E135" s="189" t="s">
        <v>19</v>
      </c>
      <c r="F135" s="190" t="s">
        <v>203</v>
      </c>
      <c r="G135" s="187"/>
      <c r="H135" s="191">
        <v>288.75</v>
      </c>
      <c r="I135" s="192"/>
      <c r="J135" s="187"/>
      <c r="K135" s="187"/>
      <c r="L135" s="193"/>
      <c r="M135" s="194"/>
      <c r="N135" s="195"/>
      <c r="O135" s="195"/>
      <c r="P135" s="195"/>
      <c r="Q135" s="195"/>
      <c r="R135" s="195"/>
      <c r="S135" s="195"/>
      <c r="T135" s="196"/>
      <c r="AT135" s="197" t="s">
        <v>137</v>
      </c>
      <c r="AU135" s="197" t="s">
        <v>82</v>
      </c>
      <c r="AV135" s="11" t="s">
        <v>82</v>
      </c>
      <c r="AW135" s="11" t="s">
        <v>33</v>
      </c>
      <c r="AX135" s="11" t="s">
        <v>80</v>
      </c>
      <c r="AY135" s="197" t="s">
        <v>128</v>
      </c>
    </row>
    <row r="136" spans="2:65" s="1" customFormat="1" ht="16.5" customHeight="1">
      <c r="B136" s="33"/>
      <c r="C136" s="174" t="s">
        <v>204</v>
      </c>
      <c r="D136" s="174" t="s">
        <v>131</v>
      </c>
      <c r="E136" s="175" t="s">
        <v>205</v>
      </c>
      <c r="F136" s="176" t="s">
        <v>206</v>
      </c>
      <c r="G136" s="177" t="s">
        <v>207</v>
      </c>
      <c r="H136" s="178">
        <v>1</v>
      </c>
      <c r="I136" s="179"/>
      <c r="J136" s="180">
        <f>ROUND(I136*H136,2)</f>
        <v>0</v>
      </c>
      <c r="K136" s="176" t="s">
        <v>19</v>
      </c>
      <c r="L136" s="37"/>
      <c r="M136" s="181" t="s">
        <v>19</v>
      </c>
      <c r="N136" s="182" t="s">
        <v>43</v>
      </c>
      <c r="O136" s="59"/>
      <c r="P136" s="183">
        <f>O136*H136</f>
        <v>0</v>
      </c>
      <c r="Q136" s="183">
        <v>0.006</v>
      </c>
      <c r="R136" s="183">
        <f>Q136*H136</f>
        <v>0.006</v>
      </c>
      <c r="S136" s="183">
        <v>0</v>
      </c>
      <c r="T136" s="184">
        <f>S136*H136</f>
        <v>0</v>
      </c>
      <c r="AR136" s="16" t="s">
        <v>135</v>
      </c>
      <c r="AT136" s="16" t="s">
        <v>131</v>
      </c>
      <c r="AU136" s="16" t="s">
        <v>82</v>
      </c>
      <c r="AY136" s="16" t="s">
        <v>128</v>
      </c>
      <c r="BE136" s="185">
        <f>IF(N136="základní",J136,0)</f>
        <v>0</v>
      </c>
      <c r="BF136" s="185">
        <f>IF(N136="snížená",J136,0)</f>
        <v>0</v>
      </c>
      <c r="BG136" s="185">
        <f>IF(N136="zákl. přenesená",J136,0)</f>
        <v>0</v>
      </c>
      <c r="BH136" s="185">
        <f>IF(N136="sníž. přenesená",J136,0)</f>
        <v>0</v>
      </c>
      <c r="BI136" s="185">
        <f>IF(N136="nulová",J136,0)</f>
        <v>0</v>
      </c>
      <c r="BJ136" s="16" t="s">
        <v>80</v>
      </c>
      <c r="BK136" s="185">
        <f>ROUND(I136*H136,2)</f>
        <v>0</v>
      </c>
      <c r="BL136" s="16" t="s">
        <v>135</v>
      </c>
      <c r="BM136" s="16" t="s">
        <v>208</v>
      </c>
    </row>
    <row r="137" spans="2:63" s="10" customFormat="1" ht="22.9" customHeight="1">
      <c r="B137" s="158"/>
      <c r="C137" s="159"/>
      <c r="D137" s="160" t="s">
        <v>71</v>
      </c>
      <c r="E137" s="172" t="s">
        <v>209</v>
      </c>
      <c r="F137" s="172" t="s">
        <v>210</v>
      </c>
      <c r="G137" s="159"/>
      <c r="H137" s="159"/>
      <c r="I137" s="162"/>
      <c r="J137" s="173">
        <f>BK137</f>
        <v>0</v>
      </c>
      <c r="K137" s="159"/>
      <c r="L137" s="164"/>
      <c r="M137" s="165"/>
      <c r="N137" s="166"/>
      <c r="O137" s="166"/>
      <c r="P137" s="167">
        <f>SUM(P138:P144)</f>
        <v>0</v>
      </c>
      <c r="Q137" s="166"/>
      <c r="R137" s="167">
        <f>SUM(R138:R144)</f>
        <v>0</v>
      </c>
      <c r="S137" s="166"/>
      <c r="T137" s="168">
        <f>SUM(T138:T144)</f>
        <v>0</v>
      </c>
      <c r="AR137" s="169" t="s">
        <v>80</v>
      </c>
      <c r="AT137" s="170" t="s">
        <v>71</v>
      </c>
      <c r="AU137" s="170" t="s">
        <v>80</v>
      </c>
      <c r="AY137" s="169" t="s">
        <v>128</v>
      </c>
      <c r="BK137" s="171">
        <f>SUM(BK138:BK144)</f>
        <v>0</v>
      </c>
    </row>
    <row r="138" spans="2:65" s="1" customFormat="1" ht="22.5" customHeight="1">
      <c r="B138" s="33"/>
      <c r="C138" s="174" t="s">
        <v>211</v>
      </c>
      <c r="D138" s="174" t="s">
        <v>131</v>
      </c>
      <c r="E138" s="175" t="s">
        <v>212</v>
      </c>
      <c r="F138" s="176" t="s">
        <v>213</v>
      </c>
      <c r="G138" s="177" t="s">
        <v>214</v>
      </c>
      <c r="H138" s="178">
        <v>151.241</v>
      </c>
      <c r="I138" s="179"/>
      <c r="J138" s="180">
        <f aca="true" t="shared" si="0" ref="J138:J143">ROUND(I138*H138,2)</f>
        <v>0</v>
      </c>
      <c r="K138" s="176" t="s">
        <v>145</v>
      </c>
      <c r="L138" s="37"/>
      <c r="M138" s="181" t="s">
        <v>19</v>
      </c>
      <c r="N138" s="182" t="s">
        <v>43</v>
      </c>
      <c r="O138" s="59"/>
      <c r="P138" s="183">
        <f aca="true" t="shared" si="1" ref="P138:P143">O138*H138</f>
        <v>0</v>
      </c>
      <c r="Q138" s="183">
        <v>0</v>
      </c>
      <c r="R138" s="183">
        <f aca="true" t="shared" si="2" ref="R138:R143">Q138*H138</f>
        <v>0</v>
      </c>
      <c r="S138" s="183">
        <v>0</v>
      </c>
      <c r="T138" s="184">
        <f aca="true" t="shared" si="3" ref="T138:T143">S138*H138</f>
        <v>0</v>
      </c>
      <c r="AR138" s="16" t="s">
        <v>135</v>
      </c>
      <c r="AT138" s="16" t="s">
        <v>131</v>
      </c>
      <c r="AU138" s="16" t="s">
        <v>82</v>
      </c>
      <c r="AY138" s="16" t="s">
        <v>128</v>
      </c>
      <c r="BE138" s="185">
        <f aca="true" t="shared" si="4" ref="BE138:BE143">IF(N138="základní",J138,0)</f>
        <v>0</v>
      </c>
      <c r="BF138" s="185">
        <f aca="true" t="shared" si="5" ref="BF138:BF143">IF(N138="snížená",J138,0)</f>
        <v>0</v>
      </c>
      <c r="BG138" s="185">
        <f aca="true" t="shared" si="6" ref="BG138:BG143">IF(N138="zákl. přenesená",J138,0)</f>
        <v>0</v>
      </c>
      <c r="BH138" s="185">
        <f aca="true" t="shared" si="7" ref="BH138:BH143">IF(N138="sníž. přenesená",J138,0)</f>
        <v>0</v>
      </c>
      <c r="BI138" s="185">
        <f aca="true" t="shared" si="8" ref="BI138:BI143">IF(N138="nulová",J138,0)</f>
        <v>0</v>
      </c>
      <c r="BJ138" s="16" t="s">
        <v>80</v>
      </c>
      <c r="BK138" s="185">
        <f aca="true" t="shared" si="9" ref="BK138:BK143">ROUND(I138*H138,2)</f>
        <v>0</v>
      </c>
      <c r="BL138" s="16" t="s">
        <v>135</v>
      </c>
      <c r="BM138" s="16" t="s">
        <v>215</v>
      </c>
    </row>
    <row r="139" spans="2:65" s="1" customFormat="1" ht="16.5" customHeight="1">
      <c r="B139" s="33"/>
      <c r="C139" s="174" t="s">
        <v>8</v>
      </c>
      <c r="D139" s="174" t="s">
        <v>131</v>
      </c>
      <c r="E139" s="175" t="s">
        <v>216</v>
      </c>
      <c r="F139" s="176" t="s">
        <v>217</v>
      </c>
      <c r="G139" s="177" t="s">
        <v>214</v>
      </c>
      <c r="H139" s="178">
        <v>151.241</v>
      </c>
      <c r="I139" s="179"/>
      <c r="J139" s="180">
        <f t="shared" si="0"/>
        <v>0</v>
      </c>
      <c r="K139" s="176" t="s">
        <v>145</v>
      </c>
      <c r="L139" s="37"/>
      <c r="M139" s="181" t="s">
        <v>19</v>
      </c>
      <c r="N139" s="182" t="s">
        <v>43</v>
      </c>
      <c r="O139" s="59"/>
      <c r="P139" s="183">
        <f t="shared" si="1"/>
        <v>0</v>
      </c>
      <c r="Q139" s="183">
        <v>0</v>
      </c>
      <c r="R139" s="183">
        <f t="shared" si="2"/>
        <v>0</v>
      </c>
      <c r="S139" s="183">
        <v>0</v>
      </c>
      <c r="T139" s="184">
        <f t="shared" si="3"/>
        <v>0</v>
      </c>
      <c r="AR139" s="16" t="s">
        <v>135</v>
      </c>
      <c r="AT139" s="16" t="s">
        <v>131</v>
      </c>
      <c r="AU139" s="16" t="s">
        <v>82</v>
      </c>
      <c r="AY139" s="16" t="s">
        <v>128</v>
      </c>
      <c r="BE139" s="185">
        <f t="shared" si="4"/>
        <v>0</v>
      </c>
      <c r="BF139" s="185">
        <f t="shared" si="5"/>
        <v>0</v>
      </c>
      <c r="BG139" s="185">
        <f t="shared" si="6"/>
        <v>0</v>
      </c>
      <c r="BH139" s="185">
        <f t="shared" si="7"/>
        <v>0</v>
      </c>
      <c r="BI139" s="185">
        <f t="shared" si="8"/>
        <v>0</v>
      </c>
      <c r="BJ139" s="16" t="s">
        <v>80</v>
      </c>
      <c r="BK139" s="185">
        <f t="shared" si="9"/>
        <v>0</v>
      </c>
      <c r="BL139" s="16" t="s">
        <v>135</v>
      </c>
      <c r="BM139" s="16" t="s">
        <v>218</v>
      </c>
    </row>
    <row r="140" spans="2:65" s="1" customFormat="1" ht="16.5" customHeight="1">
      <c r="B140" s="33"/>
      <c r="C140" s="174" t="s">
        <v>219</v>
      </c>
      <c r="D140" s="174" t="s">
        <v>131</v>
      </c>
      <c r="E140" s="175" t="s">
        <v>220</v>
      </c>
      <c r="F140" s="176" t="s">
        <v>221</v>
      </c>
      <c r="G140" s="177" t="s">
        <v>214</v>
      </c>
      <c r="H140" s="178">
        <v>151.241</v>
      </c>
      <c r="I140" s="179"/>
      <c r="J140" s="180">
        <f t="shared" si="0"/>
        <v>0</v>
      </c>
      <c r="K140" s="176" t="s">
        <v>19</v>
      </c>
      <c r="L140" s="37"/>
      <c r="M140" s="181" t="s">
        <v>19</v>
      </c>
      <c r="N140" s="182" t="s">
        <v>43</v>
      </c>
      <c r="O140" s="59"/>
      <c r="P140" s="183">
        <f t="shared" si="1"/>
        <v>0</v>
      </c>
      <c r="Q140" s="183">
        <v>0</v>
      </c>
      <c r="R140" s="183">
        <f t="shared" si="2"/>
        <v>0</v>
      </c>
      <c r="S140" s="183">
        <v>0</v>
      </c>
      <c r="T140" s="184">
        <f t="shared" si="3"/>
        <v>0</v>
      </c>
      <c r="AR140" s="16" t="s">
        <v>135</v>
      </c>
      <c r="AT140" s="16" t="s">
        <v>131</v>
      </c>
      <c r="AU140" s="16" t="s">
        <v>82</v>
      </c>
      <c r="AY140" s="16" t="s">
        <v>128</v>
      </c>
      <c r="BE140" s="185">
        <f t="shared" si="4"/>
        <v>0</v>
      </c>
      <c r="BF140" s="185">
        <f t="shared" si="5"/>
        <v>0</v>
      </c>
      <c r="BG140" s="185">
        <f t="shared" si="6"/>
        <v>0</v>
      </c>
      <c r="BH140" s="185">
        <f t="shared" si="7"/>
        <v>0</v>
      </c>
      <c r="BI140" s="185">
        <f t="shared" si="8"/>
        <v>0</v>
      </c>
      <c r="BJ140" s="16" t="s">
        <v>80</v>
      </c>
      <c r="BK140" s="185">
        <f t="shared" si="9"/>
        <v>0</v>
      </c>
      <c r="BL140" s="16" t="s">
        <v>135</v>
      </c>
      <c r="BM140" s="16" t="s">
        <v>222</v>
      </c>
    </row>
    <row r="141" spans="2:65" s="1" customFormat="1" ht="16.5" customHeight="1">
      <c r="B141" s="33"/>
      <c r="C141" s="174" t="s">
        <v>223</v>
      </c>
      <c r="D141" s="174" t="s">
        <v>131</v>
      </c>
      <c r="E141" s="175" t="s">
        <v>224</v>
      </c>
      <c r="F141" s="176" t="s">
        <v>225</v>
      </c>
      <c r="G141" s="177" t="s">
        <v>214</v>
      </c>
      <c r="H141" s="178">
        <v>38.5</v>
      </c>
      <c r="I141" s="179"/>
      <c r="J141" s="180">
        <f t="shared" si="0"/>
        <v>0</v>
      </c>
      <c r="K141" s="176" t="s">
        <v>19</v>
      </c>
      <c r="L141" s="37"/>
      <c r="M141" s="181" t="s">
        <v>19</v>
      </c>
      <c r="N141" s="182" t="s">
        <v>43</v>
      </c>
      <c r="O141" s="59"/>
      <c r="P141" s="183">
        <f t="shared" si="1"/>
        <v>0</v>
      </c>
      <c r="Q141" s="183">
        <v>0</v>
      </c>
      <c r="R141" s="183">
        <f t="shared" si="2"/>
        <v>0</v>
      </c>
      <c r="S141" s="183">
        <v>0</v>
      </c>
      <c r="T141" s="184">
        <f t="shared" si="3"/>
        <v>0</v>
      </c>
      <c r="AR141" s="16" t="s">
        <v>135</v>
      </c>
      <c r="AT141" s="16" t="s">
        <v>131</v>
      </c>
      <c r="AU141" s="16" t="s">
        <v>82</v>
      </c>
      <c r="AY141" s="16" t="s">
        <v>128</v>
      </c>
      <c r="BE141" s="185">
        <f t="shared" si="4"/>
        <v>0</v>
      </c>
      <c r="BF141" s="185">
        <f t="shared" si="5"/>
        <v>0</v>
      </c>
      <c r="BG141" s="185">
        <f t="shared" si="6"/>
        <v>0</v>
      </c>
      <c r="BH141" s="185">
        <f t="shared" si="7"/>
        <v>0</v>
      </c>
      <c r="BI141" s="185">
        <f t="shared" si="8"/>
        <v>0</v>
      </c>
      <c r="BJ141" s="16" t="s">
        <v>80</v>
      </c>
      <c r="BK141" s="185">
        <f t="shared" si="9"/>
        <v>0</v>
      </c>
      <c r="BL141" s="16" t="s">
        <v>135</v>
      </c>
      <c r="BM141" s="16" t="s">
        <v>226</v>
      </c>
    </row>
    <row r="142" spans="2:65" s="1" customFormat="1" ht="22.5" customHeight="1">
      <c r="B142" s="33"/>
      <c r="C142" s="174" t="s">
        <v>227</v>
      </c>
      <c r="D142" s="174" t="s">
        <v>131</v>
      </c>
      <c r="E142" s="175" t="s">
        <v>228</v>
      </c>
      <c r="F142" s="176" t="s">
        <v>229</v>
      </c>
      <c r="G142" s="177" t="s">
        <v>214</v>
      </c>
      <c r="H142" s="178">
        <v>46.4</v>
      </c>
      <c r="I142" s="179"/>
      <c r="J142" s="180">
        <f t="shared" si="0"/>
        <v>0</v>
      </c>
      <c r="K142" s="176" t="s">
        <v>145</v>
      </c>
      <c r="L142" s="37"/>
      <c r="M142" s="181" t="s">
        <v>19</v>
      </c>
      <c r="N142" s="182" t="s">
        <v>43</v>
      </c>
      <c r="O142" s="59"/>
      <c r="P142" s="183">
        <f t="shared" si="1"/>
        <v>0</v>
      </c>
      <c r="Q142" s="183">
        <v>0</v>
      </c>
      <c r="R142" s="183">
        <f t="shared" si="2"/>
        <v>0</v>
      </c>
      <c r="S142" s="183">
        <v>0</v>
      </c>
      <c r="T142" s="184">
        <f t="shared" si="3"/>
        <v>0</v>
      </c>
      <c r="AR142" s="16" t="s">
        <v>135</v>
      </c>
      <c r="AT142" s="16" t="s">
        <v>131</v>
      </c>
      <c r="AU142" s="16" t="s">
        <v>82</v>
      </c>
      <c r="AY142" s="16" t="s">
        <v>128</v>
      </c>
      <c r="BE142" s="185">
        <f t="shared" si="4"/>
        <v>0</v>
      </c>
      <c r="BF142" s="185">
        <f t="shared" si="5"/>
        <v>0</v>
      </c>
      <c r="BG142" s="185">
        <f t="shared" si="6"/>
        <v>0</v>
      </c>
      <c r="BH142" s="185">
        <f t="shared" si="7"/>
        <v>0</v>
      </c>
      <c r="BI142" s="185">
        <f t="shared" si="8"/>
        <v>0</v>
      </c>
      <c r="BJ142" s="16" t="s">
        <v>80</v>
      </c>
      <c r="BK142" s="185">
        <f t="shared" si="9"/>
        <v>0</v>
      </c>
      <c r="BL142" s="16" t="s">
        <v>135</v>
      </c>
      <c r="BM142" s="16" t="s">
        <v>230</v>
      </c>
    </row>
    <row r="143" spans="2:65" s="1" customFormat="1" ht="16.5" customHeight="1">
      <c r="B143" s="33"/>
      <c r="C143" s="174" t="s">
        <v>231</v>
      </c>
      <c r="D143" s="174" t="s">
        <v>131</v>
      </c>
      <c r="E143" s="175" t="s">
        <v>232</v>
      </c>
      <c r="F143" s="176" t="s">
        <v>233</v>
      </c>
      <c r="G143" s="177" t="s">
        <v>214</v>
      </c>
      <c r="H143" s="178">
        <v>66.341</v>
      </c>
      <c r="I143" s="179"/>
      <c r="J143" s="180">
        <f t="shared" si="0"/>
        <v>0</v>
      </c>
      <c r="K143" s="176" t="s">
        <v>19</v>
      </c>
      <c r="L143" s="37"/>
      <c r="M143" s="181" t="s">
        <v>19</v>
      </c>
      <c r="N143" s="182" t="s">
        <v>43</v>
      </c>
      <c r="O143" s="59"/>
      <c r="P143" s="183">
        <f t="shared" si="1"/>
        <v>0</v>
      </c>
      <c r="Q143" s="183">
        <v>0</v>
      </c>
      <c r="R143" s="183">
        <f t="shared" si="2"/>
        <v>0</v>
      </c>
      <c r="S143" s="183">
        <v>0</v>
      </c>
      <c r="T143" s="184">
        <f t="shared" si="3"/>
        <v>0</v>
      </c>
      <c r="AR143" s="16" t="s">
        <v>135</v>
      </c>
      <c r="AT143" s="16" t="s">
        <v>131</v>
      </c>
      <c r="AU143" s="16" t="s">
        <v>82</v>
      </c>
      <c r="AY143" s="16" t="s">
        <v>128</v>
      </c>
      <c r="BE143" s="185">
        <f t="shared" si="4"/>
        <v>0</v>
      </c>
      <c r="BF143" s="185">
        <f t="shared" si="5"/>
        <v>0</v>
      </c>
      <c r="BG143" s="185">
        <f t="shared" si="6"/>
        <v>0</v>
      </c>
      <c r="BH143" s="185">
        <f t="shared" si="7"/>
        <v>0</v>
      </c>
      <c r="BI143" s="185">
        <f t="shared" si="8"/>
        <v>0</v>
      </c>
      <c r="BJ143" s="16" t="s">
        <v>80</v>
      </c>
      <c r="BK143" s="185">
        <f t="shared" si="9"/>
        <v>0</v>
      </c>
      <c r="BL143" s="16" t="s">
        <v>135</v>
      </c>
      <c r="BM143" s="16" t="s">
        <v>234</v>
      </c>
    </row>
    <row r="144" spans="2:51" s="11" customFormat="1" ht="11.25">
      <c r="B144" s="186"/>
      <c r="C144" s="187"/>
      <c r="D144" s="188" t="s">
        <v>137</v>
      </c>
      <c r="E144" s="189" t="s">
        <v>19</v>
      </c>
      <c r="F144" s="190" t="s">
        <v>235</v>
      </c>
      <c r="G144" s="187"/>
      <c r="H144" s="191">
        <v>66.341</v>
      </c>
      <c r="I144" s="192"/>
      <c r="J144" s="187"/>
      <c r="K144" s="187"/>
      <c r="L144" s="193"/>
      <c r="M144" s="194"/>
      <c r="N144" s="195"/>
      <c r="O144" s="195"/>
      <c r="P144" s="195"/>
      <c r="Q144" s="195"/>
      <c r="R144" s="195"/>
      <c r="S144" s="195"/>
      <c r="T144" s="196"/>
      <c r="AT144" s="197" t="s">
        <v>137</v>
      </c>
      <c r="AU144" s="197" t="s">
        <v>82</v>
      </c>
      <c r="AV144" s="11" t="s">
        <v>82</v>
      </c>
      <c r="AW144" s="11" t="s">
        <v>33</v>
      </c>
      <c r="AX144" s="11" t="s">
        <v>80</v>
      </c>
      <c r="AY144" s="197" t="s">
        <v>128</v>
      </c>
    </row>
    <row r="145" spans="2:63" s="10" customFormat="1" ht="22.9" customHeight="1">
      <c r="B145" s="158"/>
      <c r="C145" s="159"/>
      <c r="D145" s="160" t="s">
        <v>71</v>
      </c>
      <c r="E145" s="172" t="s">
        <v>236</v>
      </c>
      <c r="F145" s="172" t="s">
        <v>237</v>
      </c>
      <c r="G145" s="159"/>
      <c r="H145" s="159"/>
      <c r="I145" s="162"/>
      <c r="J145" s="173">
        <f>BK145</f>
        <v>0</v>
      </c>
      <c r="K145" s="159"/>
      <c r="L145" s="164"/>
      <c r="M145" s="165"/>
      <c r="N145" s="166"/>
      <c r="O145" s="166"/>
      <c r="P145" s="167">
        <f>P146</f>
        <v>0</v>
      </c>
      <c r="Q145" s="166"/>
      <c r="R145" s="167">
        <f>R146</f>
        <v>0</v>
      </c>
      <c r="S145" s="166"/>
      <c r="T145" s="168">
        <f>T146</f>
        <v>0</v>
      </c>
      <c r="AR145" s="169" t="s">
        <v>80</v>
      </c>
      <c r="AT145" s="170" t="s">
        <v>71</v>
      </c>
      <c r="AU145" s="170" t="s">
        <v>80</v>
      </c>
      <c r="AY145" s="169" t="s">
        <v>128</v>
      </c>
      <c r="BK145" s="171">
        <f>BK146</f>
        <v>0</v>
      </c>
    </row>
    <row r="146" spans="2:65" s="1" customFormat="1" ht="22.5" customHeight="1">
      <c r="B146" s="33"/>
      <c r="C146" s="174" t="s">
        <v>238</v>
      </c>
      <c r="D146" s="174" t="s">
        <v>131</v>
      </c>
      <c r="E146" s="175" t="s">
        <v>239</v>
      </c>
      <c r="F146" s="176" t="s">
        <v>240</v>
      </c>
      <c r="G146" s="177" t="s">
        <v>214</v>
      </c>
      <c r="H146" s="178">
        <v>49.3</v>
      </c>
      <c r="I146" s="179"/>
      <c r="J146" s="180">
        <f>ROUND(I146*H146,2)</f>
        <v>0</v>
      </c>
      <c r="K146" s="176" t="s">
        <v>145</v>
      </c>
      <c r="L146" s="37"/>
      <c r="M146" s="181" t="s">
        <v>19</v>
      </c>
      <c r="N146" s="182" t="s">
        <v>43</v>
      </c>
      <c r="O146" s="59"/>
      <c r="P146" s="183">
        <f>O146*H146</f>
        <v>0</v>
      </c>
      <c r="Q146" s="183">
        <v>0</v>
      </c>
      <c r="R146" s="183">
        <f>Q146*H146</f>
        <v>0</v>
      </c>
      <c r="S146" s="183">
        <v>0</v>
      </c>
      <c r="T146" s="184">
        <f>S146*H146</f>
        <v>0</v>
      </c>
      <c r="AR146" s="16" t="s">
        <v>135</v>
      </c>
      <c r="AT146" s="16" t="s">
        <v>131</v>
      </c>
      <c r="AU146" s="16" t="s">
        <v>82</v>
      </c>
      <c r="AY146" s="16" t="s">
        <v>128</v>
      </c>
      <c r="BE146" s="185">
        <f>IF(N146="základní",J146,0)</f>
        <v>0</v>
      </c>
      <c r="BF146" s="185">
        <f>IF(N146="snížená",J146,0)</f>
        <v>0</v>
      </c>
      <c r="BG146" s="185">
        <f>IF(N146="zákl. přenesená",J146,0)</f>
        <v>0</v>
      </c>
      <c r="BH146" s="185">
        <f>IF(N146="sníž. přenesená",J146,0)</f>
        <v>0</v>
      </c>
      <c r="BI146" s="185">
        <f>IF(N146="nulová",J146,0)</f>
        <v>0</v>
      </c>
      <c r="BJ146" s="16" t="s">
        <v>80</v>
      </c>
      <c r="BK146" s="185">
        <f>ROUND(I146*H146,2)</f>
        <v>0</v>
      </c>
      <c r="BL146" s="16" t="s">
        <v>135</v>
      </c>
      <c r="BM146" s="16" t="s">
        <v>241</v>
      </c>
    </row>
    <row r="147" spans="2:63" s="10" customFormat="1" ht="25.9" customHeight="1">
      <c r="B147" s="158"/>
      <c r="C147" s="159"/>
      <c r="D147" s="160" t="s">
        <v>71</v>
      </c>
      <c r="E147" s="161" t="s">
        <v>242</v>
      </c>
      <c r="F147" s="161" t="s">
        <v>243</v>
      </c>
      <c r="G147" s="159"/>
      <c r="H147" s="159"/>
      <c r="I147" s="162"/>
      <c r="J147" s="163">
        <f>BK147</f>
        <v>0</v>
      </c>
      <c r="K147" s="159"/>
      <c r="L147" s="164"/>
      <c r="M147" s="165"/>
      <c r="N147" s="166"/>
      <c r="O147" s="166"/>
      <c r="P147" s="167">
        <f>P148+P151+P156+P158+P161</f>
        <v>0</v>
      </c>
      <c r="Q147" s="166"/>
      <c r="R147" s="167">
        <f>R148+R151+R156+R158+R161</f>
        <v>0</v>
      </c>
      <c r="S147" s="166"/>
      <c r="T147" s="168">
        <f>T148+T151+T156+T158+T161</f>
        <v>2.8902192</v>
      </c>
      <c r="AR147" s="169" t="s">
        <v>82</v>
      </c>
      <c r="AT147" s="170" t="s">
        <v>71</v>
      </c>
      <c r="AU147" s="170" t="s">
        <v>72</v>
      </c>
      <c r="AY147" s="169" t="s">
        <v>128</v>
      </c>
      <c r="BK147" s="171">
        <f>BK148+BK151+BK156+BK158+BK161</f>
        <v>0</v>
      </c>
    </row>
    <row r="148" spans="2:63" s="10" customFormat="1" ht="22.9" customHeight="1">
      <c r="B148" s="158"/>
      <c r="C148" s="159"/>
      <c r="D148" s="160" t="s">
        <v>71</v>
      </c>
      <c r="E148" s="172" t="s">
        <v>244</v>
      </c>
      <c r="F148" s="172" t="s">
        <v>245</v>
      </c>
      <c r="G148" s="159"/>
      <c r="H148" s="159"/>
      <c r="I148" s="162"/>
      <c r="J148" s="173">
        <f>BK148</f>
        <v>0</v>
      </c>
      <c r="K148" s="159"/>
      <c r="L148" s="164"/>
      <c r="M148" s="165"/>
      <c r="N148" s="166"/>
      <c r="O148" s="166"/>
      <c r="P148" s="167">
        <f>SUM(P149:P150)</f>
        <v>0</v>
      </c>
      <c r="Q148" s="166"/>
      <c r="R148" s="167">
        <f>SUM(R149:R150)</f>
        <v>0</v>
      </c>
      <c r="S148" s="166"/>
      <c r="T148" s="168">
        <f>SUM(T149:T150)</f>
        <v>0.07758000000000001</v>
      </c>
      <c r="AR148" s="169" t="s">
        <v>82</v>
      </c>
      <c r="AT148" s="170" t="s">
        <v>71</v>
      </c>
      <c r="AU148" s="170" t="s">
        <v>80</v>
      </c>
      <c r="AY148" s="169" t="s">
        <v>128</v>
      </c>
      <c r="BK148" s="171">
        <f>SUM(BK149:BK150)</f>
        <v>0</v>
      </c>
    </row>
    <row r="149" spans="2:65" s="1" customFormat="1" ht="16.5" customHeight="1">
      <c r="B149" s="33"/>
      <c r="C149" s="174" t="s">
        <v>7</v>
      </c>
      <c r="D149" s="174" t="s">
        <v>131</v>
      </c>
      <c r="E149" s="175" t="s">
        <v>246</v>
      </c>
      <c r="F149" s="176" t="s">
        <v>247</v>
      </c>
      <c r="G149" s="177" t="s">
        <v>248</v>
      </c>
      <c r="H149" s="178">
        <v>2</v>
      </c>
      <c r="I149" s="179"/>
      <c r="J149" s="180">
        <f>ROUND(I149*H149,2)</f>
        <v>0</v>
      </c>
      <c r="K149" s="176" t="s">
        <v>145</v>
      </c>
      <c r="L149" s="37"/>
      <c r="M149" s="181" t="s">
        <v>19</v>
      </c>
      <c r="N149" s="182" t="s">
        <v>43</v>
      </c>
      <c r="O149" s="59"/>
      <c r="P149" s="183">
        <f>O149*H149</f>
        <v>0</v>
      </c>
      <c r="Q149" s="183">
        <v>0</v>
      </c>
      <c r="R149" s="183">
        <f>Q149*H149</f>
        <v>0</v>
      </c>
      <c r="S149" s="183">
        <v>0.01933</v>
      </c>
      <c r="T149" s="184">
        <f>S149*H149</f>
        <v>0.03866</v>
      </c>
      <c r="AR149" s="16" t="s">
        <v>219</v>
      </c>
      <c r="AT149" s="16" t="s">
        <v>131</v>
      </c>
      <c r="AU149" s="16" t="s">
        <v>82</v>
      </c>
      <c r="AY149" s="16" t="s">
        <v>128</v>
      </c>
      <c r="BE149" s="185">
        <f>IF(N149="základní",J149,0)</f>
        <v>0</v>
      </c>
      <c r="BF149" s="185">
        <f>IF(N149="snížená",J149,0)</f>
        <v>0</v>
      </c>
      <c r="BG149" s="185">
        <f>IF(N149="zákl. přenesená",J149,0)</f>
        <v>0</v>
      </c>
      <c r="BH149" s="185">
        <f>IF(N149="sníž. přenesená",J149,0)</f>
        <v>0</v>
      </c>
      <c r="BI149" s="185">
        <f>IF(N149="nulová",J149,0)</f>
        <v>0</v>
      </c>
      <c r="BJ149" s="16" t="s">
        <v>80</v>
      </c>
      <c r="BK149" s="185">
        <f>ROUND(I149*H149,2)</f>
        <v>0</v>
      </c>
      <c r="BL149" s="16" t="s">
        <v>219</v>
      </c>
      <c r="BM149" s="16" t="s">
        <v>249</v>
      </c>
    </row>
    <row r="150" spans="2:65" s="1" customFormat="1" ht="16.5" customHeight="1">
      <c r="B150" s="33"/>
      <c r="C150" s="174" t="s">
        <v>250</v>
      </c>
      <c r="D150" s="174" t="s">
        <v>131</v>
      </c>
      <c r="E150" s="175" t="s">
        <v>251</v>
      </c>
      <c r="F150" s="176" t="s">
        <v>252</v>
      </c>
      <c r="G150" s="177" t="s">
        <v>248</v>
      </c>
      <c r="H150" s="178">
        <v>2</v>
      </c>
      <c r="I150" s="179"/>
      <c r="J150" s="180">
        <f>ROUND(I150*H150,2)</f>
        <v>0</v>
      </c>
      <c r="K150" s="176" t="s">
        <v>145</v>
      </c>
      <c r="L150" s="37"/>
      <c r="M150" s="181" t="s">
        <v>19</v>
      </c>
      <c r="N150" s="182" t="s">
        <v>43</v>
      </c>
      <c r="O150" s="59"/>
      <c r="P150" s="183">
        <f>O150*H150</f>
        <v>0</v>
      </c>
      <c r="Q150" s="183">
        <v>0</v>
      </c>
      <c r="R150" s="183">
        <f>Q150*H150</f>
        <v>0</v>
      </c>
      <c r="S150" s="183">
        <v>0.01946</v>
      </c>
      <c r="T150" s="184">
        <f>S150*H150</f>
        <v>0.03892</v>
      </c>
      <c r="AR150" s="16" t="s">
        <v>219</v>
      </c>
      <c r="AT150" s="16" t="s">
        <v>131</v>
      </c>
      <c r="AU150" s="16" t="s">
        <v>82</v>
      </c>
      <c r="AY150" s="16" t="s">
        <v>128</v>
      </c>
      <c r="BE150" s="185">
        <f>IF(N150="základní",J150,0)</f>
        <v>0</v>
      </c>
      <c r="BF150" s="185">
        <f>IF(N150="snížená",J150,0)</f>
        <v>0</v>
      </c>
      <c r="BG150" s="185">
        <f>IF(N150="zákl. přenesená",J150,0)</f>
        <v>0</v>
      </c>
      <c r="BH150" s="185">
        <f>IF(N150="sníž. přenesená",J150,0)</f>
        <v>0</v>
      </c>
      <c r="BI150" s="185">
        <f>IF(N150="nulová",J150,0)</f>
        <v>0</v>
      </c>
      <c r="BJ150" s="16" t="s">
        <v>80</v>
      </c>
      <c r="BK150" s="185">
        <f>ROUND(I150*H150,2)</f>
        <v>0</v>
      </c>
      <c r="BL150" s="16" t="s">
        <v>219</v>
      </c>
      <c r="BM150" s="16" t="s">
        <v>253</v>
      </c>
    </row>
    <row r="151" spans="2:63" s="10" customFormat="1" ht="22.9" customHeight="1">
      <c r="B151" s="158"/>
      <c r="C151" s="159"/>
      <c r="D151" s="160" t="s">
        <v>71</v>
      </c>
      <c r="E151" s="172" t="s">
        <v>254</v>
      </c>
      <c r="F151" s="172" t="s">
        <v>255</v>
      </c>
      <c r="G151" s="159"/>
      <c r="H151" s="159"/>
      <c r="I151" s="162"/>
      <c r="J151" s="173">
        <f>BK151</f>
        <v>0</v>
      </c>
      <c r="K151" s="159"/>
      <c r="L151" s="164"/>
      <c r="M151" s="165"/>
      <c r="N151" s="166"/>
      <c r="O151" s="166"/>
      <c r="P151" s="167">
        <f>SUM(P152:P155)</f>
        <v>0</v>
      </c>
      <c r="Q151" s="166"/>
      <c r="R151" s="167">
        <f>SUM(R152:R155)</f>
        <v>0</v>
      </c>
      <c r="S151" s="166"/>
      <c r="T151" s="168">
        <f>SUM(T152:T155)</f>
        <v>1.3601904</v>
      </c>
      <c r="AR151" s="169" t="s">
        <v>82</v>
      </c>
      <c r="AT151" s="170" t="s">
        <v>71</v>
      </c>
      <c r="AU151" s="170" t="s">
        <v>80</v>
      </c>
      <c r="AY151" s="169" t="s">
        <v>128</v>
      </c>
      <c r="BK151" s="171">
        <f>SUM(BK152:BK155)</f>
        <v>0</v>
      </c>
    </row>
    <row r="152" spans="2:65" s="1" customFormat="1" ht="16.5" customHeight="1">
      <c r="B152" s="33"/>
      <c r="C152" s="174" t="s">
        <v>256</v>
      </c>
      <c r="D152" s="174" t="s">
        <v>131</v>
      </c>
      <c r="E152" s="175" t="s">
        <v>257</v>
      </c>
      <c r="F152" s="176" t="s">
        <v>258</v>
      </c>
      <c r="G152" s="177" t="s">
        <v>134</v>
      </c>
      <c r="H152" s="178">
        <v>143.48</v>
      </c>
      <c r="I152" s="179"/>
      <c r="J152" s="180">
        <f>ROUND(I152*H152,2)</f>
        <v>0</v>
      </c>
      <c r="K152" s="176" t="s">
        <v>145</v>
      </c>
      <c r="L152" s="37"/>
      <c r="M152" s="181" t="s">
        <v>19</v>
      </c>
      <c r="N152" s="182" t="s">
        <v>43</v>
      </c>
      <c r="O152" s="59"/>
      <c r="P152" s="183">
        <f>O152*H152</f>
        <v>0</v>
      </c>
      <c r="Q152" s="183">
        <v>0</v>
      </c>
      <c r="R152" s="183">
        <f>Q152*H152</f>
        <v>0</v>
      </c>
      <c r="S152" s="183">
        <v>0.00948</v>
      </c>
      <c r="T152" s="184">
        <f>S152*H152</f>
        <v>1.3601904</v>
      </c>
      <c r="AR152" s="16" t="s">
        <v>219</v>
      </c>
      <c r="AT152" s="16" t="s">
        <v>131</v>
      </c>
      <c r="AU152" s="16" t="s">
        <v>82</v>
      </c>
      <c r="AY152" s="16" t="s">
        <v>128</v>
      </c>
      <c r="BE152" s="185">
        <f>IF(N152="základní",J152,0)</f>
        <v>0</v>
      </c>
      <c r="BF152" s="185">
        <f>IF(N152="snížená",J152,0)</f>
        <v>0</v>
      </c>
      <c r="BG152" s="185">
        <f>IF(N152="zákl. přenesená",J152,0)</f>
        <v>0</v>
      </c>
      <c r="BH152" s="185">
        <f>IF(N152="sníž. přenesená",J152,0)</f>
        <v>0</v>
      </c>
      <c r="BI152" s="185">
        <f>IF(N152="nulová",J152,0)</f>
        <v>0</v>
      </c>
      <c r="BJ152" s="16" t="s">
        <v>80</v>
      </c>
      <c r="BK152" s="185">
        <f>ROUND(I152*H152,2)</f>
        <v>0</v>
      </c>
      <c r="BL152" s="16" t="s">
        <v>219</v>
      </c>
      <c r="BM152" s="16" t="s">
        <v>259</v>
      </c>
    </row>
    <row r="153" spans="2:51" s="11" customFormat="1" ht="11.25">
      <c r="B153" s="186"/>
      <c r="C153" s="187"/>
      <c r="D153" s="188" t="s">
        <v>137</v>
      </c>
      <c r="E153" s="189" t="s">
        <v>19</v>
      </c>
      <c r="F153" s="190" t="s">
        <v>260</v>
      </c>
      <c r="G153" s="187"/>
      <c r="H153" s="191">
        <v>135.5</v>
      </c>
      <c r="I153" s="192"/>
      <c r="J153" s="187"/>
      <c r="K153" s="187"/>
      <c r="L153" s="193"/>
      <c r="M153" s="194"/>
      <c r="N153" s="195"/>
      <c r="O153" s="195"/>
      <c r="P153" s="195"/>
      <c r="Q153" s="195"/>
      <c r="R153" s="195"/>
      <c r="S153" s="195"/>
      <c r="T153" s="196"/>
      <c r="AT153" s="197" t="s">
        <v>137</v>
      </c>
      <c r="AU153" s="197" t="s">
        <v>82</v>
      </c>
      <c r="AV153" s="11" t="s">
        <v>82</v>
      </c>
      <c r="AW153" s="11" t="s">
        <v>33</v>
      </c>
      <c r="AX153" s="11" t="s">
        <v>72</v>
      </c>
      <c r="AY153" s="197" t="s">
        <v>128</v>
      </c>
    </row>
    <row r="154" spans="2:51" s="11" customFormat="1" ht="11.25">
      <c r="B154" s="186"/>
      <c r="C154" s="187"/>
      <c r="D154" s="188" t="s">
        <v>137</v>
      </c>
      <c r="E154" s="189" t="s">
        <v>19</v>
      </c>
      <c r="F154" s="190" t="s">
        <v>261</v>
      </c>
      <c r="G154" s="187"/>
      <c r="H154" s="191">
        <v>7.98</v>
      </c>
      <c r="I154" s="192"/>
      <c r="J154" s="187"/>
      <c r="K154" s="187"/>
      <c r="L154" s="193"/>
      <c r="M154" s="194"/>
      <c r="N154" s="195"/>
      <c r="O154" s="195"/>
      <c r="P154" s="195"/>
      <c r="Q154" s="195"/>
      <c r="R154" s="195"/>
      <c r="S154" s="195"/>
      <c r="T154" s="196"/>
      <c r="AT154" s="197" t="s">
        <v>137</v>
      </c>
      <c r="AU154" s="197" t="s">
        <v>82</v>
      </c>
      <c r="AV154" s="11" t="s">
        <v>82</v>
      </c>
      <c r="AW154" s="11" t="s">
        <v>33</v>
      </c>
      <c r="AX154" s="11" t="s">
        <v>72</v>
      </c>
      <c r="AY154" s="197" t="s">
        <v>128</v>
      </c>
    </row>
    <row r="155" spans="2:51" s="12" customFormat="1" ht="11.25">
      <c r="B155" s="198"/>
      <c r="C155" s="199"/>
      <c r="D155" s="188" t="s">
        <v>137</v>
      </c>
      <c r="E155" s="200" t="s">
        <v>19</v>
      </c>
      <c r="F155" s="201" t="s">
        <v>140</v>
      </c>
      <c r="G155" s="199"/>
      <c r="H155" s="202">
        <v>143.48</v>
      </c>
      <c r="I155" s="203"/>
      <c r="J155" s="199"/>
      <c r="K155" s="199"/>
      <c r="L155" s="204"/>
      <c r="M155" s="205"/>
      <c r="N155" s="206"/>
      <c r="O155" s="206"/>
      <c r="P155" s="206"/>
      <c r="Q155" s="206"/>
      <c r="R155" s="206"/>
      <c r="S155" s="206"/>
      <c r="T155" s="207"/>
      <c r="AT155" s="208" t="s">
        <v>137</v>
      </c>
      <c r="AU155" s="208" t="s">
        <v>82</v>
      </c>
      <c r="AV155" s="12" t="s">
        <v>141</v>
      </c>
      <c r="AW155" s="12" t="s">
        <v>33</v>
      </c>
      <c r="AX155" s="12" t="s">
        <v>80</v>
      </c>
      <c r="AY155" s="208" t="s">
        <v>128</v>
      </c>
    </row>
    <row r="156" spans="2:63" s="10" customFormat="1" ht="22.9" customHeight="1">
      <c r="B156" s="158"/>
      <c r="C156" s="159"/>
      <c r="D156" s="160" t="s">
        <v>71</v>
      </c>
      <c r="E156" s="172" t="s">
        <v>262</v>
      </c>
      <c r="F156" s="172" t="s">
        <v>263</v>
      </c>
      <c r="G156" s="159"/>
      <c r="H156" s="159"/>
      <c r="I156" s="162"/>
      <c r="J156" s="173">
        <f>BK156</f>
        <v>0</v>
      </c>
      <c r="K156" s="159"/>
      <c r="L156" s="164"/>
      <c r="M156" s="165"/>
      <c r="N156" s="166"/>
      <c r="O156" s="166"/>
      <c r="P156" s="167">
        <f>P157</f>
        <v>0</v>
      </c>
      <c r="Q156" s="166"/>
      <c r="R156" s="167">
        <f>R157</f>
        <v>0</v>
      </c>
      <c r="S156" s="166"/>
      <c r="T156" s="168">
        <f>T157</f>
        <v>1.14784</v>
      </c>
      <c r="AR156" s="169" t="s">
        <v>82</v>
      </c>
      <c r="AT156" s="170" t="s">
        <v>71</v>
      </c>
      <c r="AU156" s="170" t="s">
        <v>80</v>
      </c>
      <c r="AY156" s="169" t="s">
        <v>128</v>
      </c>
      <c r="BK156" s="171">
        <f>BK157</f>
        <v>0</v>
      </c>
    </row>
    <row r="157" spans="2:65" s="1" customFormat="1" ht="16.5" customHeight="1">
      <c r="B157" s="33"/>
      <c r="C157" s="174" t="s">
        <v>264</v>
      </c>
      <c r="D157" s="174" t="s">
        <v>131</v>
      </c>
      <c r="E157" s="175" t="s">
        <v>265</v>
      </c>
      <c r="F157" s="176" t="s">
        <v>266</v>
      </c>
      <c r="G157" s="177" t="s">
        <v>134</v>
      </c>
      <c r="H157" s="178">
        <v>143.48</v>
      </c>
      <c r="I157" s="179"/>
      <c r="J157" s="180">
        <f>ROUND(I157*H157,2)</f>
        <v>0</v>
      </c>
      <c r="K157" s="176" t="s">
        <v>145</v>
      </c>
      <c r="L157" s="37"/>
      <c r="M157" s="181" t="s">
        <v>19</v>
      </c>
      <c r="N157" s="182" t="s">
        <v>43</v>
      </c>
      <c r="O157" s="59"/>
      <c r="P157" s="183">
        <f>O157*H157</f>
        <v>0</v>
      </c>
      <c r="Q157" s="183">
        <v>0</v>
      </c>
      <c r="R157" s="183">
        <f>Q157*H157</f>
        <v>0</v>
      </c>
      <c r="S157" s="183">
        <v>0.008</v>
      </c>
      <c r="T157" s="184">
        <f>S157*H157</f>
        <v>1.14784</v>
      </c>
      <c r="AR157" s="16" t="s">
        <v>219</v>
      </c>
      <c r="AT157" s="16" t="s">
        <v>131</v>
      </c>
      <c r="AU157" s="16" t="s">
        <v>82</v>
      </c>
      <c r="AY157" s="16" t="s">
        <v>128</v>
      </c>
      <c r="BE157" s="185">
        <f>IF(N157="základní",J157,0)</f>
        <v>0</v>
      </c>
      <c r="BF157" s="185">
        <f>IF(N157="snížená",J157,0)</f>
        <v>0</v>
      </c>
      <c r="BG157" s="185">
        <f>IF(N157="zákl. přenesená",J157,0)</f>
        <v>0</v>
      </c>
      <c r="BH157" s="185">
        <f>IF(N157="sníž. přenesená",J157,0)</f>
        <v>0</v>
      </c>
      <c r="BI157" s="185">
        <f>IF(N157="nulová",J157,0)</f>
        <v>0</v>
      </c>
      <c r="BJ157" s="16" t="s">
        <v>80</v>
      </c>
      <c r="BK157" s="185">
        <f>ROUND(I157*H157,2)</f>
        <v>0</v>
      </c>
      <c r="BL157" s="16" t="s">
        <v>219</v>
      </c>
      <c r="BM157" s="16" t="s">
        <v>267</v>
      </c>
    </row>
    <row r="158" spans="2:63" s="10" customFormat="1" ht="22.9" customHeight="1">
      <c r="B158" s="158"/>
      <c r="C158" s="159"/>
      <c r="D158" s="160" t="s">
        <v>71</v>
      </c>
      <c r="E158" s="172" t="s">
        <v>268</v>
      </c>
      <c r="F158" s="172" t="s">
        <v>269</v>
      </c>
      <c r="G158" s="159"/>
      <c r="H158" s="159"/>
      <c r="I158" s="162"/>
      <c r="J158" s="173">
        <f>BK158</f>
        <v>0</v>
      </c>
      <c r="K158" s="159"/>
      <c r="L158" s="164"/>
      <c r="M158" s="165"/>
      <c r="N158" s="166"/>
      <c r="O158" s="166"/>
      <c r="P158" s="167">
        <f>SUM(P159:P160)</f>
        <v>0</v>
      </c>
      <c r="Q158" s="166"/>
      <c r="R158" s="167">
        <f>SUM(R159:R160)</f>
        <v>0</v>
      </c>
      <c r="S158" s="166"/>
      <c r="T158" s="168">
        <f>SUM(T159:T160)</f>
        <v>0.29300000000000004</v>
      </c>
      <c r="AR158" s="169" t="s">
        <v>82</v>
      </c>
      <c r="AT158" s="170" t="s">
        <v>71</v>
      </c>
      <c r="AU158" s="170" t="s">
        <v>80</v>
      </c>
      <c r="AY158" s="169" t="s">
        <v>128</v>
      </c>
      <c r="BK158" s="171">
        <f>SUM(BK159:BK160)</f>
        <v>0</v>
      </c>
    </row>
    <row r="159" spans="2:65" s="1" customFormat="1" ht="16.5" customHeight="1">
      <c r="B159" s="33"/>
      <c r="C159" s="174" t="s">
        <v>270</v>
      </c>
      <c r="D159" s="174" t="s">
        <v>131</v>
      </c>
      <c r="E159" s="175" t="s">
        <v>271</v>
      </c>
      <c r="F159" s="176" t="s">
        <v>272</v>
      </c>
      <c r="G159" s="177" t="s">
        <v>134</v>
      </c>
      <c r="H159" s="178">
        <v>117.2</v>
      </c>
      <c r="I159" s="179"/>
      <c r="J159" s="180">
        <f>ROUND(I159*H159,2)</f>
        <v>0</v>
      </c>
      <c r="K159" s="176" t="s">
        <v>145</v>
      </c>
      <c r="L159" s="37"/>
      <c r="M159" s="181" t="s">
        <v>19</v>
      </c>
      <c r="N159" s="182" t="s">
        <v>43</v>
      </c>
      <c r="O159" s="59"/>
      <c r="P159" s="183">
        <f>O159*H159</f>
        <v>0</v>
      </c>
      <c r="Q159" s="183">
        <v>0</v>
      </c>
      <c r="R159" s="183">
        <f>Q159*H159</f>
        <v>0</v>
      </c>
      <c r="S159" s="183">
        <v>0.0025</v>
      </c>
      <c r="T159" s="184">
        <f>S159*H159</f>
        <v>0.29300000000000004</v>
      </c>
      <c r="AR159" s="16" t="s">
        <v>219</v>
      </c>
      <c r="AT159" s="16" t="s">
        <v>131</v>
      </c>
      <c r="AU159" s="16" t="s">
        <v>82</v>
      </c>
      <c r="AY159" s="16" t="s">
        <v>128</v>
      </c>
      <c r="BE159" s="185">
        <f>IF(N159="základní",J159,0)</f>
        <v>0</v>
      </c>
      <c r="BF159" s="185">
        <f>IF(N159="snížená",J159,0)</f>
        <v>0</v>
      </c>
      <c r="BG159" s="185">
        <f>IF(N159="zákl. přenesená",J159,0)</f>
        <v>0</v>
      </c>
      <c r="BH159" s="185">
        <f>IF(N159="sníž. přenesená",J159,0)</f>
        <v>0</v>
      </c>
      <c r="BI159" s="185">
        <f>IF(N159="nulová",J159,0)</f>
        <v>0</v>
      </c>
      <c r="BJ159" s="16" t="s">
        <v>80</v>
      </c>
      <c r="BK159" s="185">
        <f>ROUND(I159*H159,2)</f>
        <v>0</v>
      </c>
      <c r="BL159" s="16" t="s">
        <v>219</v>
      </c>
      <c r="BM159" s="16" t="s">
        <v>273</v>
      </c>
    </row>
    <row r="160" spans="2:51" s="11" customFormat="1" ht="11.25">
      <c r="B160" s="186"/>
      <c r="C160" s="187"/>
      <c r="D160" s="188" t="s">
        <v>137</v>
      </c>
      <c r="E160" s="189" t="s">
        <v>19</v>
      </c>
      <c r="F160" s="190" t="s">
        <v>274</v>
      </c>
      <c r="G160" s="187"/>
      <c r="H160" s="191">
        <v>117.2</v>
      </c>
      <c r="I160" s="192"/>
      <c r="J160" s="187"/>
      <c r="K160" s="187"/>
      <c r="L160" s="193"/>
      <c r="M160" s="194"/>
      <c r="N160" s="195"/>
      <c r="O160" s="195"/>
      <c r="P160" s="195"/>
      <c r="Q160" s="195"/>
      <c r="R160" s="195"/>
      <c r="S160" s="195"/>
      <c r="T160" s="196"/>
      <c r="AT160" s="197" t="s">
        <v>137</v>
      </c>
      <c r="AU160" s="197" t="s">
        <v>82</v>
      </c>
      <c r="AV160" s="11" t="s">
        <v>82</v>
      </c>
      <c r="AW160" s="11" t="s">
        <v>33</v>
      </c>
      <c r="AX160" s="11" t="s">
        <v>80</v>
      </c>
      <c r="AY160" s="197" t="s">
        <v>128</v>
      </c>
    </row>
    <row r="161" spans="2:63" s="10" customFormat="1" ht="22.9" customHeight="1">
      <c r="B161" s="158"/>
      <c r="C161" s="159"/>
      <c r="D161" s="160" t="s">
        <v>71</v>
      </c>
      <c r="E161" s="172" t="s">
        <v>275</v>
      </c>
      <c r="F161" s="172" t="s">
        <v>276</v>
      </c>
      <c r="G161" s="159"/>
      <c r="H161" s="159"/>
      <c r="I161" s="162"/>
      <c r="J161" s="173">
        <f>BK161</f>
        <v>0</v>
      </c>
      <c r="K161" s="159"/>
      <c r="L161" s="164"/>
      <c r="M161" s="165"/>
      <c r="N161" s="166"/>
      <c r="O161" s="166"/>
      <c r="P161" s="167">
        <f>SUM(P162:P163)</f>
        <v>0</v>
      </c>
      <c r="Q161" s="166"/>
      <c r="R161" s="167">
        <f>SUM(R162:R163)</f>
        <v>0</v>
      </c>
      <c r="S161" s="166"/>
      <c r="T161" s="168">
        <f>SUM(T162:T163)</f>
        <v>0.011608799999999999</v>
      </c>
      <c r="AR161" s="169" t="s">
        <v>82</v>
      </c>
      <c r="AT161" s="170" t="s">
        <v>71</v>
      </c>
      <c r="AU161" s="170" t="s">
        <v>80</v>
      </c>
      <c r="AY161" s="169" t="s">
        <v>128</v>
      </c>
      <c r="BK161" s="171">
        <f>SUM(BK162:BK163)</f>
        <v>0</v>
      </c>
    </row>
    <row r="162" spans="2:65" s="1" customFormat="1" ht="16.5" customHeight="1">
      <c r="B162" s="33"/>
      <c r="C162" s="174" t="s">
        <v>277</v>
      </c>
      <c r="D162" s="174" t="s">
        <v>131</v>
      </c>
      <c r="E162" s="175" t="s">
        <v>278</v>
      </c>
      <c r="F162" s="176" t="s">
        <v>279</v>
      </c>
      <c r="G162" s="177" t="s">
        <v>134</v>
      </c>
      <c r="H162" s="178">
        <v>48.37</v>
      </c>
      <c r="I162" s="179"/>
      <c r="J162" s="180">
        <f>ROUND(I162*H162,2)</f>
        <v>0</v>
      </c>
      <c r="K162" s="176" t="s">
        <v>145</v>
      </c>
      <c r="L162" s="37"/>
      <c r="M162" s="181" t="s">
        <v>19</v>
      </c>
      <c r="N162" s="182" t="s">
        <v>43</v>
      </c>
      <c r="O162" s="59"/>
      <c r="P162" s="183">
        <f>O162*H162</f>
        <v>0</v>
      </c>
      <c r="Q162" s="183">
        <v>0</v>
      </c>
      <c r="R162" s="183">
        <f>Q162*H162</f>
        <v>0</v>
      </c>
      <c r="S162" s="183">
        <v>0.00024</v>
      </c>
      <c r="T162" s="184">
        <f>S162*H162</f>
        <v>0.011608799999999999</v>
      </c>
      <c r="AR162" s="16" t="s">
        <v>219</v>
      </c>
      <c r="AT162" s="16" t="s">
        <v>131</v>
      </c>
      <c r="AU162" s="16" t="s">
        <v>82</v>
      </c>
      <c r="AY162" s="16" t="s">
        <v>128</v>
      </c>
      <c r="BE162" s="185">
        <f>IF(N162="základní",J162,0)</f>
        <v>0</v>
      </c>
      <c r="BF162" s="185">
        <f>IF(N162="snížená",J162,0)</f>
        <v>0</v>
      </c>
      <c r="BG162" s="185">
        <f>IF(N162="zákl. přenesená",J162,0)</f>
        <v>0</v>
      </c>
      <c r="BH162" s="185">
        <f>IF(N162="sníž. přenesená",J162,0)</f>
        <v>0</v>
      </c>
      <c r="BI162" s="185">
        <f>IF(N162="nulová",J162,0)</f>
        <v>0</v>
      </c>
      <c r="BJ162" s="16" t="s">
        <v>80</v>
      </c>
      <c r="BK162" s="185">
        <f>ROUND(I162*H162,2)</f>
        <v>0</v>
      </c>
      <c r="BL162" s="16" t="s">
        <v>219</v>
      </c>
      <c r="BM162" s="16" t="s">
        <v>280</v>
      </c>
    </row>
    <row r="163" spans="2:51" s="11" customFormat="1" ht="11.25">
      <c r="B163" s="186"/>
      <c r="C163" s="187"/>
      <c r="D163" s="188" t="s">
        <v>137</v>
      </c>
      <c r="E163" s="189" t="s">
        <v>19</v>
      </c>
      <c r="F163" s="190" t="s">
        <v>281</v>
      </c>
      <c r="G163" s="187"/>
      <c r="H163" s="191">
        <v>48.37</v>
      </c>
      <c r="I163" s="192"/>
      <c r="J163" s="187"/>
      <c r="K163" s="187"/>
      <c r="L163" s="193"/>
      <c r="M163" s="194"/>
      <c r="N163" s="195"/>
      <c r="O163" s="195"/>
      <c r="P163" s="195"/>
      <c r="Q163" s="195"/>
      <c r="R163" s="195"/>
      <c r="S163" s="195"/>
      <c r="T163" s="196"/>
      <c r="AT163" s="197" t="s">
        <v>137</v>
      </c>
      <c r="AU163" s="197" t="s">
        <v>82</v>
      </c>
      <c r="AV163" s="11" t="s">
        <v>82</v>
      </c>
      <c r="AW163" s="11" t="s">
        <v>33</v>
      </c>
      <c r="AX163" s="11" t="s">
        <v>80</v>
      </c>
      <c r="AY163" s="197" t="s">
        <v>128</v>
      </c>
    </row>
    <row r="164" spans="2:63" s="10" customFormat="1" ht="25.9" customHeight="1">
      <c r="B164" s="158"/>
      <c r="C164" s="159"/>
      <c r="D164" s="160" t="s">
        <v>71</v>
      </c>
      <c r="E164" s="161" t="s">
        <v>282</v>
      </c>
      <c r="F164" s="161" t="s">
        <v>283</v>
      </c>
      <c r="G164" s="159"/>
      <c r="H164" s="159"/>
      <c r="I164" s="162"/>
      <c r="J164" s="163">
        <f>BK164</f>
        <v>0</v>
      </c>
      <c r="K164" s="159"/>
      <c r="L164" s="164"/>
      <c r="M164" s="165"/>
      <c r="N164" s="166"/>
      <c r="O164" s="166"/>
      <c r="P164" s="167">
        <f>P165</f>
        <v>0</v>
      </c>
      <c r="Q164" s="166"/>
      <c r="R164" s="167">
        <f>R165</f>
        <v>0</v>
      </c>
      <c r="S164" s="166"/>
      <c r="T164" s="168">
        <f>T165</f>
        <v>0</v>
      </c>
      <c r="AR164" s="169" t="s">
        <v>141</v>
      </c>
      <c r="AT164" s="170" t="s">
        <v>71</v>
      </c>
      <c r="AU164" s="170" t="s">
        <v>72</v>
      </c>
      <c r="AY164" s="169" t="s">
        <v>128</v>
      </c>
      <c r="BK164" s="171">
        <f>BK165</f>
        <v>0</v>
      </c>
    </row>
    <row r="165" spans="2:63" s="10" customFormat="1" ht="22.9" customHeight="1">
      <c r="B165" s="158"/>
      <c r="C165" s="159"/>
      <c r="D165" s="160" t="s">
        <v>71</v>
      </c>
      <c r="E165" s="172" t="s">
        <v>284</v>
      </c>
      <c r="F165" s="172" t="s">
        <v>285</v>
      </c>
      <c r="G165" s="159"/>
      <c r="H165" s="159"/>
      <c r="I165" s="162"/>
      <c r="J165" s="173">
        <f>BK165</f>
        <v>0</v>
      </c>
      <c r="K165" s="159"/>
      <c r="L165" s="164"/>
      <c r="M165" s="165"/>
      <c r="N165" s="166"/>
      <c r="O165" s="166"/>
      <c r="P165" s="167">
        <f>P166</f>
        <v>0</v>
      </c>
      <c r="Q165" s="166"/>
      <c r="R165" s="167">
        <f>R166</f>
        <v>0</v>
      </c>
      <c r="S165" s="166"/>
      <c r="T165" s="168">
        <f>T166</f>
        <v>0</v>
      </c>
      <c r="AR165" s="169" t="s">
        <v>141</v>
      </c>
      <c r="AT165" s="170" t="s">
        <v>71</v>
      </c>
      <c r="AU165" s="170" t="s">
        <v>80</v>
      </c>
      <c r="AY165" s="169" t="s">
        <v>128</v>
      </c>
      <c r="BK165" s="171">
        <f>BK166</f>
        <v>0</v>
      </c>
    </row>
    <row r="166" spans="2:65" s="1" customFormat="1" ht="22.5" customHeight="1">
      <c r="B166" s="33"/>
      <c r="C166" s="174" t="s">
        <v>286</v>
      </c>
      <c r="D166" s="174" t="s">
        <v>131</v>
      </c>
      <c r="E166" s="175" t="s">
        <v>287</v>
      </c>
      <c r="F166" s="176" t="s">
        <v>288</v>
      </c>
      <c r="G166" s="177" t="s">
        <v>207</v>
      </c>
      <c r="H166" s="178">
        <v>1</v>
      </c>
      <c r="I166" s="179"/>
      <c r="J166" s="180">
        <f>ROUND(I166*H166,2)</f>
        <v>0</v>
      </c>
      <c r="K166" s="176" t="s">
        <v>19</v>
      </c>
      <c r="L166" s="37"/>
      <c r="M166" s="181" t="s">
        <v>19</v>
      </c>
      <c r="N166" s="182" t="s">
        <v>43</v>
      </c>
      <c r="O166" s="59"/>
      <c r="P166" s="183">
        <f>O166*H166</f>
        <v>0</v>
      </c>
      <c r="Q166" s="183">
        <v>0</v>
      </c>
      <c r="R166" s="183">
        <f>Q166*H166</f>
        <v>0</v>
      </c>
      <c r="S166" s="183">
        <v>0</v>
      </c>
      <c r="T166" s="184">
        <f>S166*H166</f>
        <v>0</v>
      </c>
      <c r="AR166" s="16" t="s">
        <v>289</v>
      </c>
      <c r="AT166" s="16" t="s">
        <v>131</v>
      </c>
      <c r="AU166" s="16" t="s">
        <v>82</v>
      </c>
      <c r="AY166" s="16" t="s">
        <v>128</v>
      </c>
      <c r="BE166" s="185">
        <f>IF(N166="základní",J166,0)</f>
        <v>0</v>
      </c>
      <c r="BF166" s="185">
        <f>IF(N166="snížená",J166,0)</f>
        <v>0</v>
      </c>
      <c r="BG166" s="185">
        <f>IF(N166="zákl. přenesená",J166,0)</f>
        <v>0</v>
      </c>
      <c r="BH166" s="185">
        <f>IF(N166="sníž. přenesená",J166,0)</f>
        <v>0</v>
      </c>
      <c r="BI166" s="185">
        <f>IF(N166="nulová",J166,0)</f>
        <v>0</v>
      </c>
      <c r="BJ166" s="16" t="s">
        <v>80</v>
      </c>
      <c r="BK166" s="185">
        <f>ROUND(I166*H166,2)</f>
        <v>0</v>
      </c>
      <c r="BL166" s="16" t="s">
        <v>289</v>
      </c>
      <c r="BM166" s="16" t="s">
        <v>290</v>
      </c>
    </row>
    <row r="167" spans="2:63" s="10" customFormat="1" ht="25.9" customHeight="1">
      <c r="B167" s="158"/>
      <c r="C167" s="159"/>
      <c r="D167" s="160" t="s">
        <v>71</v>
      </c>
      <c r="E167" s="161" t="s">
        <v>291</v>
      </c>
      <c r="F167" s="161" t="s">
        <v>292</v>
      </c>
      <c r="G167" s="159"/>
      <c r="H167" s="159"/>
      <c r="I167" s="162"/>
      <c r="J167" s="163">
        <f>BK167</f>
        <v>0</v>
      </c>
      <c r="K167" s="159"/>
      <c r="L167" s="164"/>
      <c r="M167" s="165"/>
      <c r="N167" s="166"/>
      <c r="O167" s="166"/>
      <c r="P167" s="167">
        <f>P168</f>
        <v>0</v>
      </c>
      <c r="Q167" s="166"/>
      <c r="R167" s="167">
        <f>R168</f>
        <v>0</v>
      </c>
      <c r="S167" s="166"/>
      <c r="T167" s="168">
        <f>T168</f>
        <v>0</v>
      </c>
      <c r="AR167" s="169" t="s">
        <v>135</v>
      </c>
      <c r="AT167" s="170" t="s">
        <v>71</v>
      </c>
      <c r="AU167" s="170" t="s">
        <v>72</v>
      </c>
      <c r="AY167" s="169" t="s">
        <v>128</v>
      </c>
      <c r="BK167" s="171">
        <f>BK168</f>
        <v>0</v>
      </c>
    </row>
    <row r="168" spans="2:63" s="10" customFormat="1" ht="22.9" customHeight="1">
      <c r="B168" s="158"/>
      <c r="C168" s="159"/>
      <c r="D168" s="160" t="s">
        <v>71</v>
      </c>
      <c r="E168" s="172" t="s">
        <v>293</v>
      </c>
      <c r="F168" s="172" t="s">
        <v>292</v>
      </c>
      <c r="G168" s="159"/>
      <c r="H168" s="159"/>
      <c r="I168" s="162"/>
      <c r="J168" s="173">
        <f>BK168</f>
        <v>0</v>
      </c>
      <c r="K168" s="159"/>
      <c r="L168" s="164"/>
      <c r="M168" s="165"/>
      <c r="N168" s="166"/>
      <c r="O168" s="166"/>
      <c r="P168" s="167">
        <f>SUM(P169:P171)</f>
        <v>0</v>
      </c>
      <c r="Q168" s="166"/>
      <c r="R168" s="167">
        <f>SUM(R169:R171)</f>
        <v>0</v>
      </c>
      <c r="S168" s="166"/>
      <c r="T168" s="168">
        <f>SUM(T169:T171)</f>
        <v>0</v>
      </c>
      <c r="AR168" s="169" t="s">
        <v>135</v>
      </c>
      <c r="AT168" s="170" t="s">
        <v>71</v>
      </c>
      <c r="AU168" s="170" t="s">
        <v>80</v>
      </c>
      <c r="AY168" s="169" t="s">
        <v>128</v>
      </c>
      <c r="BK168" s="171">
        <f>SUM(BK169:BK171)</f>
        <v>0</v>
      </c>
    </row>
    <row r="169" spans="2:65" s="1" customFormat="1" ht="16.5" customHeight="1">
      <c r="B169" s="33"/>
      <c r="C169" s="174" t="s">
        <v>294</v>
      </c>
      <c r="D169" s="174" t="s">
        <v>131</v>
      </c>
      <c r="E169" s="175" t="s">
        <v>295</v>
      </c>
      <c r="F169" s="176" t="s">
        <v>296</v>
      </c>
      <c r="G169" s="177" t="s">
        <v>297</v>
      </c>
      <c r="H169" s="178">
        <v>97</v>
      </c>
      <c r="I169" s="179"/>
      <c r="J169" s="180">
        <f>ROUND(I169*H169,2)</f>
        <v>0</v>
      </c>
      <c r="K169" s="176" t="s">
        <v>19</v>
      </c>
      <c r="L169" s="37"/>
      <c r="M169" s="181" t="s">
        <v>19</v>
      </c>
      <c r="N169" s="182" t="s">
        <v>43</v>
      </c>
      <c r="O169" s="59"/>
      <c r="P169" s="183">
        <f>O169*H169</f>
        <v>0</v>
      </c>
      <c r="Q169" s="183">
        <v>0</v>
      </c>
      <c r="R169" s="183">
        <f>Q169*H169</f>
        <v>0</v>
      </c>
      <c r="S169" s="183">
        <v>0</v>
      </c>
      <c r="T169" s="184">
        <f>S169*H169</f>
        <v>0</v>
      </c>
      <c r="AR169" s="16" t="s">
        <v>298</v>
      </c>
      <c r="AT169" s="16" t="s">
        <v>131</v>
      </c>
      <c r="AU169" s="16" t="s">
        <v>82</v>
      </c>
      <c r="AY169" s="16" t="s">
        <v>128</v>
      </c>
      <c r="BE169" s="185">
        <f>IF(N169="základní",J169,0)</f>
        <v>0</v>
      </c>
      <c r="BF169" s="185">
        <f>IF(N169="snížená",J169,0)</f>
        <v>0</v>
      </c>
      <c r="BG169" s="185">
        <f>IF(N169="zákl. přenesená",J169,0)</f>
        <v>0</v>
      </c>
      <c r="BH169" s="185">
        <f>IF(N169="sníž. přenesená",J169,0)</f>
        <v>0</v>
      </c>
      <c r="BI169" s="185">
        <f>IF(N169="nulová",J169,0)</f>
        <v>0</v>
      </c>
      <c r="BJ169" s="16" t="s">
        <v>80</v>
      </c>
      <c r="BK169" s="185">
        <f>ROUND(I169*H169,2)</f>
        <v>0</v>
      </c>
      <c r="BL169" s="16" t="s">
        <v>298</v>
      </c>
      <c r="BM169" s="16" t="s">
        <v>299</v>
      </c>
    </row>
    <row r="170" spans="2:51" s="11" customFormat="1" ht="11.25">
      <c r="B170" s="186"/>
      <c r="C170" s="187"/>
      <c r="D170" s="188" t="s">
        <v>137</v>
      </c>
      <c r="E170" s="189" t="s">
        <v>19</v>
      </c>
      <c r="F170" s="190" t="s">
        <v>300</v>
      </c>
      <c r="G170" s="187"/>
      <c r="H170" s="191">
        <v>96.25</v>
      </c>
      <c r="I170" s="192"/>
      <c r="J170" s="187"/>
      <c r="K170" s="187"/>
      <c r="L170" s="193"/>
      <c r="M170" s="194"/>
      <c r="N170" s="195"/>
      <c r="O170" s="195"/>
      <c r="P170" s="195"/>
      <c r="Q170" s="195"/>
      <c r="R170" s="195"/>
      <c r="S170" s="195"/>
      <c r="T170" s="196"/>
      <c r="AT170" s="197" t="s">
        <v>137</v>
      </c>
      <c r="AU170" s="197" t="s">
        <v>82</v>
      </c>
      <c r="AV170" s="11" t="s">
        <v>82</v>
      </c>
      <c r="AW170" s="11" t="s">
        <v>33</v>
      </c>
      <c r="AX170" s="11" t="s">
        <v>72</v>
      </c>
      <c r="AY170" s="197" t="s">
        <v>128</v>
      </c>
    </row>
    <row r="171" spans="2:51" s="11" customFormat="1" ht="11.25">
      <c r="B171" s="186"/>
      <c r="C171" s="187"/>
      <c r="D171" s="188" t="s">
        <v>137</v>
      </c>
      <c r="E171" s="189" t="s">
        <v>19</v>
      </c>
      <c r="F171" s="190" t="s">
        <v>301</v>
      </c>
      <c r="G171" s="187"/>
      <c r="H171" s="191">
        <v>97</v>
      </c>
      <c r="I171" s="192"/>
      <c r="J171" s="187"/>
      <c r="K171" s="187"/>
      <c r="L171" s="193"/>
      <c r="M171" s="220"/>
      <c r="N171" s="221"/>
      <c r="O171" s="221"/>
      <c r="P171" s="221"/>
      <c r="Q171" s="221"/>
      <c r="R171" s="221"/>
      <c r="S171" s="221"/>
      <c r="T171" s="222"/>
      <c r="AT171" s="197" t="s">
        <v>137</v>
      </c>
      <c r="AU171" s="197" t="s">
        <v>82</v>
      </c>
      <c r="AV171" s="11" t="s">
        <v>82</v>
      </c>
      <c r="AW171" s="11" t="s">
        <v>33</v>
      </c>
      <c r="AX171" s="11" t="s">
        <v>80</v>
      </c>
      <c r="AY171" s="197" t="s">
        <v>128</v>
      </c>
    </row>
    <row r="172" spans="2:12" s="1" customFormat="1" ht="6.95" customHeight="1">
      <c r="B172" s="45"/>
      <c r="C172" s="46"/>
      <c r="D172" s="46"/>
      <c r="E172" s="46"/>
      <c r="F172" s="46"/>
      <c r="G172" s="46"/>
      <c r="H172" s="46"/>
      <c r="I172" s="125"/>
      <c r="J172" s="46"/>
      <c r="K172" s="46"/>
      <c r="L172" s="37"/>
    </row>
  </sheetData>
  <sheetProtection algorithmName="SHA-512" hashValue="vGKUx6gFy4wyrZ5molywC4qLLiAslI+PpuJ34Fsw8sGyp1dRVVM1BCmkPu6CQjRx5iGluGW+mkl2ROHHdIlL7A==" saltValue="hMD00Py1PGmpfZ4kfs6+Iyj0Z2SJoNtD1T90NUYncP1WoLcHdCDl/kO0A4camSnAjOfaFz5ZdQO9QeD2J36+8A==" spinCount="100000" sheet="1" objects="1" scenarios="1" formatColumns="0" formatRows="0" autoFilter="0"/>
  <autoFilter ref="C93:K171"/>
  <mergeCells count="9">
    <mergeCell ref="E50:H50"/>
    <mergeCell ref="E84:H84"/>
    <mergeCell ref="E86:H8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5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6" t="s">
        <v>85</v>
      </c>
    </row>
    <row r="3" spans="2:46" ht="6.95" customHeight="1">
      <c r="B3" s="98"/>
      <c r="C3" s="99"/>
      <c r="D3" s="99"/>
      <c r="E3" s="99"/>
      <c r="F3" s="99"/>
      <c r="G3" s="99"/>
      <c r="H3" s="99"/>
      <c r="I3" s="100"/>
      <c r="J3" s="99"/>
      <c r="K3" s="99"/>
      <c r="L3" s="19"/>
      <c r="AT3" s="16" t="s">
        <v>82</v>
      </c>
    </row>
    <row r="4" spans="2:46" ht="24.95" customHeight="1">
      <c r="B4" s="19"/>
      <c r="D4" s="101" t="s">
        <v>91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02" t="s">
        <v>16</v>
      </c>
      <c r="L6" s="19"/>
    </row>
    <row r="7" spans="2:12" ht="16.5" customHeight="1">
      <c r="B7" s="19"/>
      <c r="E7" s="347" t="str">
        <f>'Rekapitulace stavby'!K6</f>
        <v>Trutnov, ulice Školní  čp.13 - Sanace vlhkosti sklepních prostor</v>
      </c>
      <c r="F7" s="348"/>
      <c r="G7" s="348"/>
      <c r="H7" s="348"/>
      <c r="L7" s="19"/>
    </row>
    <row r="8" spans="2:12" s="1" customFormat="1" ht="12" customHeight="1">
      <c r="B8" s="37"/>
      <c r="D8" s="102" t="s">
        <v>92</v>
      </c>
      <c r="I8" s="103"/>
      <c r="L8" s="37"/>
    </row>
    <row r="9" spans="2:12" s="1" customFormat="1" ht="36.95" customHeight="1">
      <c r="B9" s="37"/>
      <c r="E9" s="349" t="s">
        <v>302</v>
      </c>
      <c r="F9" s="350"/>
      <c r="G9" s="350"/>
      <c r="H9" s="350"/>
      <c r="I9" s="103"/>
      <c r="L9" s="37"/>
    </row>
    <row r="10" spans="2:12" s="1" customFormat="1" ht="11.25">
      <c r="B10" s="37"/>
      <c r="I10" s="103"/>
      <c r="L10" s="37"/>
    </row>
    <row r="11" spans="2:12" s="1" customFormat="1" ht="12" customHeight="1">
      <c r="B11" s="37"/>
      <c r="D11" s="102" t="s">
        <v>18</v>
      </c>
      <c r="F11" s="16" t="s">
        <v>19</v>
      </c>
      <c r="I11" s="104" t="s">
        <v>20</v>
      </c>
      <c r="J11" s="16" t="s">
        <v>19</v>
      </c>
      <c r="L11" s="37"/>
    </row>
    <row r="12" spans="2:12" s="1" customFormat="1" ht="12" customHeight="1">
      <c r="B12" s="37"/>
      <c r="D12" s="102" t="s">
        <v>21</v>
      </c>
      <c r="F12" s="16" t="s">
        <v>22</v>
      </c>
      <c r="I12" s="104" t="s">
        <v>23</v>
      </c>
      <c r="J12" s="105" t="str">
        <f>'Rekapitulace stavby'!AN8</f>
        <v>25. 9. 2018</v>
      </c>
      <c r="L12" s="37"/>
    </row>
    <row r="13" spans="2:12" s="1" customFormat="1" ht="10.9" customHeight="1">
      <c r="B13" s="37"/>
      <c r="I13" s="103"/>
      <c r="L13" s="37"/>
    </row>
    <row r="14" spans="2:12" s="1" customFormat="1" ht="12" customHeight="1">
      <c r="B14" s="37"/>
      <c r="D14" s="102" t="s">
        <v>25</v>
      </c>
      <c r="I14" s="104" t="s">
        <v>26</v>
      </c>
      <c r="J14" s="16" t="s">
        <v>19</v>
      </c>
      <c r="L14" s="37"/>
    </row>
    <row r="15" spans="2:12" s="1" customFormat="1" ht="18" customHeight="1">
      <c r="B15" s="37"/>
      <c r="E15" s="16" t="s">
        <v>27</v>
      </c>
      <c r="I15" s="104" t="s">
        <v>28</v>
      </c>
      <c r="J15" s="16" t="s">
        <v>19</v>
      </c>
      <c r="L15" s="37"/>
    </row>
    <row r="16" spans="2:12" s="1" customFormat="1" ht="6.95" customHeight="1">
      <c r="B16" s="37"/>
      <c r="I16" s="103"/>
      <c r="L16" s="37"/>
    </row>
    <row r="17" spans="2:12" s="1" customFormat="1" ht="12" customHeight="1">
      <c r="B17" s="37"/>
      <c r="D17" s="102" t="s">
        <v>29</v>
      </c>
      <c r="I17" s="104" t="s">
        <v>26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51" t="str">
        <f>'Rekapitulace stavby'!E14</f>
        <v>Vyplň údaj</v>
      </c>
      <c r="F18" s="352"/>
      <c r="G18" s="352"/>
      <c r="H18" s="352"/>
      <c r="I18" s="104" t="s">
        <v>28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3"/>
      <c r="L19" s="37"/>
    </row>
    <row r="20" spans="2:12" s="1" customFormat="1" ht="12" customHeight="1">
      <c r="B20" s="37"/>
      <c r="D20" s="102" t="s">
        <v>31</v>
      </c>
      <c r="I20" s="104" t="s">
        <v>26</v>
      </c>
      <c r="J20" s="16" t="s">
        <v>19</v>
      </c>
      <c r="L20" s="37"/>
    </row>
    <row r="21" spans="2:12" s="1" customFormat="1" ht="18" customHeight="1">
      <c r="B21" s="37"/>
      <c r="E21" s="16" t="s">
        <v>32</v>
      </c>
      <c r="I21" s="104" t="s">
        <v>28</v>
      </c>
      <c r="J21" s="16" t="s">
        <v>19</v>
      </c>
      <c r="L21" s="37"/>
    </row>
    <row r="22" spans="2:12" s="1" customFormat="1" ht="6.95" customHeight="1">
      <c r="B22" s="37"/>
      <c r="I22" s="103"/>
      <c r="L22" s="37"/>
    </row>
    <row r="23" spans="2:12" s="1" customFormat="1" ht="12" customHeight="1">
      <c r="B23" s="37"/>
      <c r="D23" s="102" t="s">
        <v>34</v>
      </c>
      <c r="I23" s="104" t="s">
        <v>26</v>
      </c>
      <c r="J23" s="16" t="s">
        <v>19</v>
      </c>
      <c r="L23" s="37"/>
    </row>
    <row r="24" spans="2:12" s="1" customFormat="1" ht="18" customHeight="1">
      <c r="B24" s="37"/>
      <c r="E24" s="16" t="s">
        <v>35</v>
      </c>
      <c r="I24" s="104" t="s">
        <v>28</v>
      </c>
      <c r="J24" s="16" t="s">
        <v>19</v>
      </c>
      <c r="L24" s="37"/>
    </row>
    <row r="25" spans="2:12" s="1" customFormat="1" ht="6.95" customHeight="1">
      <c r="B25" s="37"/>
      <c r="I25" s="103"/>
      <c r="L25" s="37"/>
    </row>
    <row r="26" spans="2:12" s="1" customFormat="1" ht="12" customHeight="1">
      <c r="B26" s="37"/>
      <c r="D26" s="102" t="s">
        <v>36</v>
      </c>
      <c r="I26" s="103"/>
      <c r="L26" s="37"/>
    </row>
    <row r="27" spans="2:12" s="6" customFormat="1" ht="16.5" customHeight="1">
      <c r="B27" s="106"/>
      <c r="E27" s="353" t="s">
        <v>19</v>
      </c>
      <c r="F27" s="353"/>
      <c r="G27" s="353"/>
      <c r="H27" s="353"/>
      <c r="I27" s="107"/>
      <c r="L27" s="106"/>
    </row>
    <row r="28" spans="2:12" s="1" customFormat="1" ht="6.95" customHeight="1">
      <c r="B28" s="37"/>
      <c r="I28" s="103"/>
      <c r="L28" s="37"/>
    </row>
    <row r="29" spans="2:12" s="1" customFormat="1" ht="6.95" customHeight="1">
      <c r="B29" s="37"/>
      <c r="D29" s="55"/>
      <c r="E29" s="55"/>
      <c r="F29" s="55"/>
      <c r="G29" s="55"/>
      <c r="H29" s="55"/>
      <c r="I29" s="108"/>
      <c r="J29" s="55"/>
      <c r="K29" s="55"/>
      <c r="L29" s="37"/>
    </row>
    <row r="30" spans="2:12" s="1" customFormat="1" ht="25.35" customHeight="1">
      <c r="B30" s="37"/>
      <c r="D30" s="109" t="s">
        <v>38</v>
      </c>
      <c r="I30" s="103"/>
      <c r="J30" s="110">
        <f>ROUND(J89,2)</f>
        <v>0</v>
      </c>
      <c r="L30" s="37"/>
    </row>
    <row r="31" spans="2:12" s="1" customFormat="1" ht="6.95" customHeight="1">
      <c r="B31" s="37"/>
      <c r="D31" s="55"/>
      <c r="E31" s="55"/>
      <c r="F31" s="55"/>
      <c r="G31" s="55"/>
      <c r="H31" s="55"/>
      <c r="I31" s="108"/>
      <c r="J31" s="55"/>
      <c r="K31" s="55"/>
      <c r="L31" s="37"/>
    </row>
    <row r="32" spans="2:12" s="1" customFormat="1" ht="14.45" customHeight="1">
      <c r="B32" s="37"/>
      <c r="F32" s="111" t="s">
        <v>40</v>
      </c>
      <c r="I32" s="112" t="s">
        <v>39</v>
      </c>
      <c r="J32" s="111" t="s">
        <v>41</v>
      </c>
      <c r="L32" s="37"/>
    </row>
    <row r="33" spans="2:12" s="1" customFormat="1" ht="14.45" customHeight="1">
      <c r="B33" s="37"/>
      <c r="D33" s="102" t="s">
        <v>42</v>
      </c>
      <c r="E33" s="102" t="s">
        <v>43</v>
      </c>
      <c r="F33" s="113">
        <f>ROUND((SUM(BE89:BE153)),2)</f>
        <v>0</v>
      </c>
      <c r="I33" s="114">
        <v>0.21</v>
      </c>
      <c r="J33" s="113">
        <f>ROUND(((SUM(BE89:BE153))*I33),2)</f>
        <v>0</v>
      </c>
      <c r="L33" s="37"/>
    </row>
    <row r="34" spans="2:12" s="1" customFormat="1" ht="14.45" customHeight="1">
      <c r="B34" s="37"/>
      <c r="E34" s="102" t="s">
        <v>44</v>
      </c>
      <c r="F34" s="113">
        <f>ROUND((SUM(BF89:BF153)),2)</f>
        <v>0</v>
      </c>
      <c r="I34" s="114">
        <v>0.15</v>
      </c>
      <c r="J34" s="113">
        <f>ROUND(((SUM(BF89:BF153))*I34),2)</f>
        <v>0</v>
      </c>
      <c r="L34" s="37"/>
    </row>
    <row r="35" spans="2:12" s="1" customFormat="1" ht="14.45" customHeight="1" hidden="1">
      <c r="B35" s="37"/>
      <c r="E35" s="102" t="s">
        <v>45</v>
      </c>
      <c r="F35" s="113">
        <f>ROUND((SUM(BG89:BG153)),2)</f>
        <v>0</v>
      </c>
      <c r="I35" s="114">
        <v>0.21</v>
      </c>
      <c r="J35" s="113">
        <f>0</f>
        <v>0</v>
      </c>
      <c r="L35" s="37"/>
    </row>
    <row r="36" spans="2:12" s="1" customFormat="1" ht="14.45" customHeight="1" hidden="1">
      <c r="B36" s="37"/>
      <c r="E36" s="102" t="s">
        <v>46</v>
      </c>
      <c r="F36" s="113">
        <f>ROUND((SUM(BH89:BH153)),2)</f>
        <v>0</v>
      </c>
      <c r="I36" s="114">
        <v>0.15</v>
      </c>
      <c r="J36" s="113">
        <f>0</f>
        <v>0</v>
      </c>
      <c r="L36" s="37"/>
    </row>
    <row r="37" spans="2:12" s="1" customFormat="1" ht="14.45" customHeight="1" hidden="1">
      <c r="B37" s="37"/>
      <c r="E37" s="102" t="s">
        <v>47</v>
      </c>
      <c r="F37" s="113">
        <f>ROUND((SUM(BI89:BI153)),2)</f>
        <v>0</v>
      </c>
      <c r="I37" s="114">
        <v>0</v>
      </c>
      <c r="J37" s="113">
        <f>0</f>
        <v>0</v>
      </c>
      <c r="L37" s="37"/>
    </row>
    <row r="38" spans="2:12" s="1" customFormat="1" ht="6.95" customHeight="1">
      <c r="B38" s="37"/>
      <c r="I38" s="103"/>
      <c r="L38" s="37"/>
    </row>
    <row r="39" spans="2:12" s="1" customFormat="1" ht="25.35" customHeight="1">
      <c r="B39" s="37"/>
      <c r="C39" s="115"/>
      <c r="D39" s="116" t="s">
        <v>48</v>
      </c>
      <c r="E39" s="117"/>
      <c r="F39" s="117"/>
      <c r="G39" s="118" t="s">
        <v>49</v>
      </c>
      <c r="H39" s="119" t="s">
        <v>50</v>
      </c>
      <c r="I39" s="120"/>
      <c r="J39" s="121">
        <f>SUM(J30:J37)</f>
        <v>0</v>
      </c>
      <c r="K39" s="122"/>
      <c r="L39" s="37"/>
    </row>
    <row r="40" spans="2:12" s="1" customFormat="1" ht="14.45" customHeight="1">
      <c r="B40" s="123"/>
      <c r="C40" s="124"/>
      <c r="D40" s="124"/>
      <c r="E40" s="124"/>
      <c r="F40" s="124"/>
      <c r="G40" s="124"/>
      <c r="H40" s="124"/>
      <c r="I40" s="125"/>
      <c r="J40" s="124"/>
      <c r="K40" s="124"/>
      <c r="L40" s="37"/>
    </row>
    <row r="44" spans="2:12" s="1" customFormat="1" ht="6.95" customHeight="1">
      <c r="B44" s="126"/>
      <c r="C44" s="127"/>
      <c r="D44" s="127"/>
      <c r="E44" s="127"/>
      <c r="F44" s="127"/>
      <c r="G44" s="127"/>
      <c r="H44" s="127"/>
      <c r="I44" s="128"/>
      <c r="J44" s="127"/>
      <c r="K44" s="127"/>
      <c r="L44" s="37"/>
    </row>
    <row r="45" spans="2:12" s="1" customFormat="1" ht="24.95" customHeight="1">
      <c r="B45" s="33"/>
      <c r="C45" s="22" t="s">
        <v>94</v>
      </c>
      <c r="D45" s="34"/>
      <c r="E45" s="34"/>
      <c r="F45" s="34"/>
      <c r="G45" s="34"/>
      <c r="H45" s="34"/>
      <c r="I45" s="103"/>
      <c r="J45" s="34"/>
      <c r="K45" s="34"/>
      <c r="L45" s="37"/>
    </row>
    <row r="46" spans="2:12" s="1" customFormat="1" ht="6.95" customHeight="1">
      <c r="B46" s="33"/>
      <c r="C46" s="34"/>
      <c r="D46" s="34"/>
      <c r="E46" s="34"/>
      <c r="F46" s="34"/>
      <c r="G46" s="34"/>
      <c r="H46" s="34"/>
      <c r="I46" s="103"/>
      <c r="J46" s="34"/>
      <c r="K46" s="34"/>
      <c r="L46" s="37"/>
    </row>
    <row r="47" spans="2:12" s="1" customFormat="1" ht="12" customHeight="1">
      <c r="B47" s="33"/>
      <c r="C47" s="28" t="s">
        <v>16</v>
      </c>
      <c r="D47" s="34"/>
      <c r="E47" s="34"/>
      <c r="F47" s="34"/>
      <c r="G47" s="34"/>
      <c r="H47" s="34"/>
      <c r="I47" s="103"/>
      <c r="J47" s="34"/>
      <c r="K47" s="34"/>
      <c r="L47" s="37"/>
    </row>
    <row r="48" spans="2:12" s="1" customFormat="1" ht="16.5" customHeight="1">
      <c r="B48" s="33"/>
      <c r="C48" s="34"/>
      <c r="D48" s="34"/>
      <c r="E48" s="354" t="str">
        <f>E7</f>
        <v>Trutnov, ulice Školní  čp.13 - Sanace vlhkosti sklepních prostor</v>
      </c>
      <c r="F48" s="355"/>
      <c r="G48" s="355"/>
      <c r="H48" s="355"/>
      <c r="I48" s="103"/>
      <c r="J48" s="34"/>
      <c r="K48" s="34"/>
      <c r="L48" s="37"/>
    </row>
    <row r="49" spans="2:12" s="1" customFormat="1" ht="12" customHeight="1">
      <c r="B49" s="33"/>
      <c r="C49" s="28" t="s">
        <v>92</v>
      </c>
      <c r="D49" s="34"/>
      <c r="E49" s="34"/>
      <c r="F49" s="34"/>
      <c r="G49" s="34"/>
      <c r="H49" s="34"/>
      <c r="I49" s="103"/>
      <c r="J49" s="34"/>
      <c r="K49" s="34"/>
      <c r="L49" s="37"/>
    </row>
    <row r="50" spans="2:12" s="1" customFormat="1" ht="16.5" customHeight="1">
      <c r="B50" s="33"/>
      <c r="C50" s="34"/>
      <c r="D50" s="34"/>
      <c r="E50" s="327" t="str">
        <f>E9</f>
        <v>02 - II. Etapa - vnitřní prostory - hydroizolace zdiva injektáží a úprava vnitřních stěn</v>
      </c>
      <c r="F50" s="326"/>
      <c r="G50" s="326"/>
      <c r="H50" s="326"/>
      <c r="I50" s="103"/>
      <c r="J50" s="34"/>
      <c r="K50" s="34"/>
      <c r="L50" s="37"/>
    </row>
    <row r="51" spans="2:12" s="1" customFormat="1" ht="6.95" customHeight="1">
      <c r="B51" s="33"/>
      <c r="C51" s="34"/>
      <c r="D51" s="34"/>
      <c r="E51" s="34"/>
      <c r="F51" s="34"/>
      <c r="G51" s="34"/>
      <c r="H51" s="34"/>
      <c r="I51" s="103"/>
      <c r="J51" s="34"/>
      <c r="K51" s="34"/>
      <c r="L51" s="37"/>
    </row>
    <row r="52" spans="2:12" s="1" customFormat="1" ht="12" customHeight="1">
      <c r="B52" s="33"/>
      <c r="C52" s="28" t="s">
        <v>21</v>
      </c>
      <c r="D52" s="34"/>
      <c r="E52" s="34"/>
      <c r="F52" s="26" t="str">
        <f>F12</f>
        <v xml:space="preserve"> </v>
      </c>
      <c r="G52" s="34"/>
      <c r="H52" s="34"/>
      <c r="I52" s="104" t="s">
        <v>23</v>
      </c>
      <c r="J52" s="54" t="str">
        <f>IF(J12="","",J12)</f>
        <v>25. 9. 2018</v>
      </c>
      <c r="K52" s="34"/>
      <c r="L52" s="37"/>
    </row>
    <row r="53" spans="2:12" s="1" customFormat="1" ht="6.95" customHeight="1">
      <c r="B53" s="33"/>
      <c r="C53" s="34"/>
      <c r="D53" s="34"/>
      <c r="E53" s="34"/>
      <c r="F53" s="34"/>
      <c r="G53" s="34"/>
      <c r="H53" s="34"/>
      <c r="I53" s="103"/>
      <c r="J53" s="34"/>
      <c r="K53" s="34"/>
      <c r="L53" s="37"/>
    </row>
    <row r="54" spans="2:12" s="1" customFormat="1" ht="13.7" customHeight="1">
      <c r="B54" s="33"/>
      <c r="C54" s="28" t="s">
        <v>25</v>
      </c>
      <c r="D54" s="34"/>
      <c r="E54" s="34"/>
      <c r="F54" s="26" t="str">
        <f>E15</f>
        <v>Město Trutnov</v>
      </c>
      <c r="G54" s="34"/>
      <c r="H54" s="34"/>
      <c r="I54" s="104" t="s">
        <v>31</v>
      </c>
      <c r="J54" s="31" t="str">
        <f>E21</f>
        <v>Ing. J.Chaloupský, Trutnov</v>
      </c>
      <c r="K54" s="34"/>
      <c r="L54" s="37"/>
    </row>
    <row r="55" spans="2:12" s="1" customFormat="1" ht="13.7" customHeight="1">
      <c r="B55" s="33"/>
      <c r="C55" s="28" t="s">
        <v>29</v>
      </c>
      <c r="D55" s="34"/>
      <c r="E55" s="34"/>
      <c r="F55" s="26" t="str">
        <f>IF(E18="","",E18)</f>
        <v>Vyplň údaj</v>
      </c>
      <c r="G55" s="34"/>
      <c r="H55" s="34"/>
      <c r="I55" s="104" t="s">
        <v>34</v>
      </c>
      <c r="J55" s="31" t="str">
        <f>E24</f>
        <v>Ing.Jiřičková</v>
      </c>
      <c r="K55" s="34"/>
      <c r="L55" s="37"/>
    </row>
    <row r="56" spans="2:12" s="1" customFormat="1" ht="10.35" customHeight="1">
      <c r="B56" s="33"/>
      <c r="C56" s="34"/>
      <c r="D56" s="34"/>
      <c r="E56" s="34"/>
      <c r="F56" s="34"/>
      <c r="G56" s="34"/>
      <c r="H56" s="34"/>
      <c r="I56" s="103"/>
      <c r="J56" s="34"/>
      <c r="K56" s="34"/>
      <c r="L56" s="37"/>
    </row>
    <row r="57" spans="2:12" s="1" customFormat="1" ht="29.25" customHeight="1">
      <c r="B57" s="33"/>
      <c r="C57" s="129" t="s">
        <v>95</v>
      </c>
      <c r="D57" s="130"/>
      <c r="E57" s="130"/>
      <c r="F57" s="130"/>
      <c r="G57" s="130"/>
      <c r="H57" s="130"/>
      <c r="I57" s="131"/>
      <c r="J57" s="132" t="s">
        <v>96</v>
      </c>
      <c r="K57" s="130"/>
      <c r="L57" s="37"/>
    </row>
    <row r="58" spans="2:12" s="1" customFormat="1" ht="10.35" customHeight="1">
      <c r="B58" s="33"/>
      <c r="C58" s="34"/>
      <c r="D58" s="34"/>
      <c r="E58" s="34"/>
      <c r="F58" s="34"/>
      <c r="G58" s="34"/>
      <c r="H58" s="34"/>
      <c r="I58" s="103"/>
      <c r="J58" s="34"/>
      <c r="K58" s="34"/>
      <c r="L58" s="37"/>
    </row>
    <row r="59" spans="2:47" s="1" customFormat="1" ht="22.9" customHeight="1">
      <c r="B59" s="33"/>
      <c r="C59" s="133" t="s">
        <v>70</v>
      </c>
      <c r="D59" s="34"/>
      <c r="E59" s="34"/>
      <c r="F59" s="34"/>
      <c r="G59" s="34"/>
      <c r="H59" s="34"/>
      <c r="I59" s="103"/>
      <c r="J59" s="72">
        <f>J89</f>
        <v>0</v>
      </c>
      <c r="K59" s="34"/>
      <c r="L59" s="37"/>
      <c r="AU59" s="16" t="s">
        <v>97</v>
      </c>
    </row>
    <row r="60" spans="2:12" s="7" customFormat="1" ht="24.95" customHeight="1">
      <c r="B60" s="134"/>
      <c r="C60" s="135"/>
      <c r="D60" s="136" t="s">
        <v>98</v>
      </c>
      <c r="E60" s="137"/>
      <c r="F60" s="137"/>
      <c r="G60" s="137"/>
      <c r="H60" s="137"/>
      <c r="I60" s="138"/>
      <c r="J60" s="139">
        <f>J90</f>
        <v>0</v>
      </c>
      <c r="K60" s="135"/>
      <c r="L60" s="140"/>
    </row>
    <row r="61" spans="2:12" s="8" customFormat="1" ht="19.9" customHeight="1">
      <c r="B61" s="141"/>
      <c r="C61" s="142"/>
      <c r="D61" s="143" t="s">
        <v>303</v>
      </c>
      <c r="E61" s="144"/>
      <c r="F61" s="144"/>
      <c r="G61" s="144"/>
      <c r="H61" s="144"/>
      <c r="I61" s="145"/>
      <c r="J61" s="146">
        <f>J91</f>
        <v>0</v>
      </c>
      <c r="K61" s="142"/>
      <c r="L61" s="147"/>
    </row>
    <row r="62" spans="2:12" s="8" customFormat="1" ht="19.9" customHeight="1">
      <c r="B62" s="141"/>
      <c r="C62" s="142"/>
      <c r="D62" s="143" t="s">
        <v>99</v>
      </c>
      <c r="E62" s="144"/>
      <c r="F62" s="144"/>
      <c r="G62" s="144"/>
      <c r="H62" s="144"/>
      <c r="I62" s="145"/>
      <c r="J62" s="146">
        <f>J108</f>
        <v>0</v>
      </c>
      <c r="K62" s="142"/>
      <c r="L62" s="147"/>
    </row>
    <row r="63" spans="2:12" s="8" customFormat="1" ht="19.9" customHeight="1">
      <c r="B63" s="141"/>
      <c r="C63" s="142"/>
      <c r="D63" s="143" t="s">
        <v>100</v>
      </c>
      <c r="E63" s="144"/>
      <c r="F63" s="144"/>
      <c r="G63" s="144"/>
      <c r="H63" s="144"/>
      <c r="I63" s="145"/>
      <c r="J63" s="146">
        <f>J132</f>
        <v>0</v>
      </c>
      <c r="K63" s="142"/>
      <c r="L63" s="147"/>
    </row>
    <row r="64" spans="2:12" s="8" customFormat="1" ht="19.9" customHeight="1">
      <c r="B64" s="141"/>
      <c r="C64" s="142"/>
      <c r="D64" s="143" t="s">
        <v>101</v>
      </c>
      <c r="E64" s="144"/>
      <c r="F64" s="144"/>
      <c r="G64" s="144"/>
      <c r="H64" s="144"/>
      <c r="I64" s="145"/>
      <c r="J64" s="146">
        <f>J139</f>
        <v>0</v>
      </c>
      <c r="K64" s="142"/>
      <c r="L64" s="147"/>
    </row>
    <row r="65" spans="2:12" s="8" customFormat="1" ht="19.9" customHeight="1">
      <c r="B65" s="141"/>
      <c r="C65" s="142"/>
      <c r="D65" s="143" t="s">
        <v>102</v>
      </c>
      <c r="E65" s="144"/>
      <c r="F65" s="144"/>
      <c r="G65" s="144"/>
      <c r="H65" s="144"/>
      <c r="I65" s="145"/>
      <c r="J65" s="146">
        <f>J145</f>
        <v>0</v>
      </c>
      <c r="K65" s="142"/>
      <c r="L65" s="147"/>
    </row>
    <row r="66" spans="2:12" s="7" customFormat="1" ht="24.95" customHeight="1">
      <c r="B66" s="134"/>
      <c r="C66" s="135"/>
      <c r="D66" s="136" t="s">
        <v>103</v>
      </c>
      <c r="E66" s="137"/>
      <c r="F66" s="137"/>
      <c r="G66" s="137"/>
      <c r="H66" s="137"/>
      <c r="I66" s="138"/>
      <c r="J66" s="139">
        <f>J147</f>
        <v>0</v>
      </c>
      <c r="K66" s="135"/>
      <c r="L66" s="140"/>
    </row>
    <row r="67" spans="2:12" s="8" customFormat="1" ht="19.9" customHeight="1">
      <c r="B67" s="141"/>
      <c r="C67" s="142"/>
      <c r="D67" s="143" t="s">
        <v>304</v>
      </c>
      <c r="E67" s="144"/>
      <c r="F67" s="144"/>
      <c r="G67" s="144"/>
      <c r="H67" s="144"/>
      <c r="I67" s="145"/>
      <c r="J67" s="146">
        <f>J148</f>
        <v>0</v>
      </c>
      <c r="K67" s="142"/>
      <c r="L67" s="147"/>
    </row>
    <row r="68" spans="2:12" s="7" customFormat="1" ht="24.95" customHeight="1">
      <c r="B68" s="134"/>
      <c r="C68" s="135"/>
      <c r="D68" s="136" t="s">
        <v>109</v>
      </c>
      <c r="E68" s="137"/>
      <c r="F68" s="137"/>
      <c r="G68" s="137"/>
      <c r="H68" s="137"/>
      <c r="I68" s="138"/>
      <c r="J68" s="139">
        <f>J151</f>
        <v>0</v>
      </c>
      <c r="K68" s="135"/>
      <c r="L68" s="140"/>
    </row>
    <row r="69" spans="2:12" s="8" customFormat="1" ht="19.9" customHeight="1">
      <c r="B69" s="141"/>
      <c r="C69" s="142"/>
      <c r="D69" s="143" t="s">
        <v>110</v>
      </c>
      <c r="E69" s="144"/>
      <c r="F69" s="144"/>
      <c r="G69" s="144"/>
      <c r="H69" s="144"/>
      <c r="I69" s="145"/>
      <c r="J69" s="146">
        <f>J152</f>
        <v>0</v>
      </c>
      <c r="K69" s="142"/>
      <c r="L69" s="147"/>
    </row>
    <row r="70" spans="2:12" s="1" customFormat="1" ht="21.75" customHeight="1">
      <c r="B70" s="33"/>
      <c r="C70" s="34"/>
      <c r="D70" s="34"/>
      <c r="E70" s="34"/>
      <c r="F70" s="34"/>
      <c r="G70" s="34"/>
      <c r="H70" s="34"/>
      <c r="I70" s="103"/>
      <c r="J70" s="34"/>
      <c r="K70" s="34"/>
      <c r="L70" s="37"/>
    </row>
    <row r="71" spans="2:12" s="1" customFormat="1" ht="6.95" customHeight="1">
      <c r="B71" s="45"/>
      <c r="C71" s="46"/>
      <c r="D71" s="46"/>
      <c r="E71" s="46"/>
      <c r="F71" s="46"/>
      <c r="G71" s="46"/>
      <c r="H71" s="46"/>
      <c r="I71" s="125"/>
      <c r="J71" s="46"/>
      <c r="K71" s="46"/>
      <c r="L71" s="37"/>
    </row>
    <row r="75" spans="2:12" s="1" customFormat="1" ht="6.95" customHeight="1">
      <c r="B75" s="47"/>
      <c r="C75" s="48"/>
      <c r="D75" s="48"/>
      <c r="E75" s="48"/>
      <c r="F75" s="48"/>
      <c r="G75" s="48"/>
      <c r="H75" s="48"/>
      <c r="I75" s="128"/>
      <c r="J75" s="48"/>
      <c r="K75" s="48"/>
      <c r="L75" s="37"/>
    </row>
    <row r="76" spans="2:12" s="1" customFormat="1" ht="24.95" customHeight="1">
      <c r="B76" s="33"/>
      <c r="C76" s="22" t="s">
        <v>113</v>
      </c>
      <c r="D76" s="34"/>
      <c r="E76" s="34"/>
      <c r="F76" s="34"/>
      <c r="G76" s="34"/>
      <c r="H76" s="34"/>
      <c r="I76" s="103"/>
      <c r="J76" s="34"/>
      <c r="K76" s="34"/>
      <c r="L76" s="37"/>
    </row>
    <row r="77" spans="2:12" s="1" customFormat="1" ht="6.95" customHeight="1">
      <c r="B77" s="33"/>
      <c r="C77" s="34"/>
      <c r="D77" s="34"/>
      <c r="E77" s="34"/>
      <c r="F77" s="34"/>
      <c r="G77" s="34"/>
      <c r="H77" s="34"/>
      <c r="I77" s="103"/>
      <c r="J77" s="34"/>
      <c r="K77" s="34"/>
      <c r="L77" s="37"/>
    </row>
    <row r="78" spans="2:12" s="1" customFormat="1" ht="12" customHeight="1">
      <c r="B78" s="33"/>
      <c r="C78" s="28" t="s">
        <v>16</v>
      </c>
      <c r="D78" s="34"/>
      <c r="E78" s="34"/>
      <c r="F78" s="34"/>
      <c r="G78" s="34"/>
      <c r="H78" s="34"/>
      <c r="I78" s="103"/>
      <c r="J78" s="34"/>
      <c r="K78" s="34"/>
      <c r="L78" s="37"/>
    </row>
    <row r="79" spans="2:12" s="1" customFormat="1" ht="16.5" customHeight="1">
      <c r="B79" s="33"/>
      <c r="C79" s="34"/>
      <c r="D79" s="34"/>
      <c r="E79" s="354" t="str">
        <f>E7</f>
        <v>Trutnov, ulice Školní  čp.13 - Sanace vlhkosti sklepních prostor</v>
      </c>
      <c r="F79" s="355"/>
      <c r="G79" s="355"/>
      <c r="H79" s="355"/>
      <c r="I79" s="103"/>
      <c r="J79" s="34"/>
      <c r="K79" s="34"/>
      <c r="L79" s="37"/>
    </row>
    <row r="80" spans="2:12" s="1" customFormat="1" ht="12" customHeight="1">
      <c r="B80" s="33"/>
      <c r="C80" s="28" t="s">
        <v>92</v>
      </c>
      <c r="D80" s="34"/>
      <c r="E80" s="34"/>
      <c r="F80" s="34"/>
      <c r="G80" s="34"/>
      <c r="H80" s="34"/>
      <c r="I80" s="103"/>
      <c r="J80" s="34"/>
      <c r="K80" s="34"/>
      <c r="L80" s="37"/>
    </row>
    <row r="81" spans="2:12" s="1" customFormat="1" ht="16.5" customHeight="1">
      <c r="B81" s="33"/>
      <c r="C81" s="34"/>
      <c r="D81" s="34"/>
      <c r="E81" s="327" t="str">
        <f>E9</f>
        <v>02 - II. Etapa - vnitřní prostory - hydroizolace zdiva injektáží a úprava vnitřních stěn</v>
      </c>
      <c r="F81" s="326"/>
      <c r="G81" s="326"/>
      <c r="H81" s="326"/>
      <c r="I81" s="103"/>
      <c r="J81" s="34"/>
      <c r="K81" s="34"/>
      <c r="L81" s="37"/>
    </row>
    <row r="82" spans="2:12" s="1" customFormat="1" ht="6.95" customHeight="1">
      <c r="B82" s="33"/>
      <c r="C82" s="34"/>
      <c r="D82" s="34"/>
      <c r="E82" s="34"/>
      <c r="F82" s="34"/>
      <c r="G82" s="34"/>
      <c r="H82" s="34"/>
      <c r="I82" s="103"/>
      <c r="J82" s="34"/>
      <c r="K82" s="34"/>
      <c r="L82" s="37"/>
    </row>
    <row r="83" spans="2:12" s="1" customFormat="1" ht="12" customHeight="1">
      <c r="B83" s="33"/>
      <c r="C83" s="28" t="s">
        <v>21</v>
      </c>
      <c r="D83" s="34"/>
      <c r="E83" s="34"/>
      <c r="F83" s="26" t="str">
        <f>F12</f>
        <v xml:space="preserve"> </v>
      </c>
      <c r="G83" s="34"/>
      <c r="H83" s="34"/>
      <c r="I83" s="104" t="s">
        <v>23</v>
      </c>
      <c r="J83" s="54" t="str">
        <f>IF(J12="","",J12)</f>
        <v>25. 9. 2018</v>
      </c>
      <c r="K83" s="34"/>
      <c r="L83" s="37"/>
    </row>
    <row r="84" spans="2:12" s="1" customFormat="1" ht="6.95" customHeight="1">
      <c r="B84" s="33"/>
      <c r="C84" s="34"/>
      <c r="D84" s="34"/>
      <c r="E84" s="34"/>
      <c r="F84" s="34"/>
      <c r="G84" s="34"/>
      <c r="H84" s="34"/>
      <c r="I84" s="103"/>
      <c r="J84" s="34"/>
      <c r="K84" s="34"/>
      <c r="L84" s="37"/>
    </row>
    <row r="85" spans="2:12" s="1" customFormat="1" ht="13.7" customHeight="1">
      <c r="B85" s="33"/>
      <c r="C85" s="28" t="s">
        <v>25</v>
      </c>
      <c r="D85" s="34"/>
      <c r="E85" s="34"/>
      <c r="F85" s="26" t="str">
        <f>E15</f>
        <v>Město Trutnov</v>
      </c>
      <c r="G85" s="34"/>
      <c r="H85" s="34"/>
      <c r="I85" s="104" t="s">
        <v>31</v>
      </c>
      <c r="J85" s="31" t="str">
        <f>E21</f>
        <v>Ing. J.Chaloupský, Trutnov</v>
      </c>
      <c r="K85" s="34"/>
      <c r="L85" s="37"/>
    </row>
    <row r="86" spans="2:12" s="1" customFormat="1" ht="13.7" customHeight="1">
      <c r="B86" s="33"/>
      <c r="C86" s="28" t="s">
        <v>29</v>
      </c>
      <c r="D86" s="34"/>
      <c r="E86" s="34"/>
      <c r="F86" s="26" t="str">
        <f>IF(E18="","",E18)</f>
        <v>Vyplň údaj</v>
      </c>
      <c r="G86" s="34"/>
      <c r="H86" s="34"/>
      <c r="I86" s="104" t="s">
        <v>34</v>
      </c>
      <c r="J86" s="31" t="str">
        <f>E24</f>
        <v>Ing.Jiřičková</v>
      </c>
      <c r="K86" s="34"/>
      <c r="L86" s="37"/>
    </row>
    <row r="87" spans="2:12" s="1" customFormat="1" ht="10.35" customHeight="1">
      <c r="B87" s="33"/>
      <c r="C87" s="34"/>
      <c r="D87" s="34"/>
      <c r="E87" s="34"/>
      <c r="F87" s="34"/>
      <c r="G87" s="34"/>
      <c r="H87" s="34"/>
      <c r="I87" s="103"/>
      <c r="J87" s="34"/>
      <c r="K87" s="34"/>
      <c r="L87" s="37"/>
    </row>
    <row r="88" spans="2:20" s="9" customFormat="1" ht="29.25" customHeight="1">
      <c r="B88" s="148"/>
      <c r="C88" s="149" t="s">
        <v>114</v>
      </c>
      <c r="D88" s="150" t="s">
        <v>57</v>
      </c>
      <c r="E88" s="150" t="s">
        <v>53</v>
      </c>
      <c r="F88" s="150" t="s">
        <v>54</v>
      </c>
      <c r="G88" s="150" t="s">
        <v>115</v>
      </c>
      <c r="H88" s="150" t="s">
        <v>116</v>
      </c>
      <c r="I88" s="151" t="s">
        <v>117</v>
      </c>
      <c r="J88" s="150" t="s">
        <v>96</v>
      </c>
      <c r="K88" s="152" t="s">
        <v>118</v>
      </c>
      <c r="L88" s="153"/>
      <c r="M88" s="63" t="s">
        <v>19</v>
      </c>
      <c r="N88" s="64" t="s">
        <v>42</v>
      </c>
      <c r="O88" s="64" t="s">
        <v>119</v>
      </c>
      <c r="P88" s="64" t="s">
        <v>120</v>
      </c>
      <c r="Q88" s="64" t="s">
        <v>121</v>
      </c>
      <c r="R88" s="64" t="s">
        <v>122</v>
      </c>
      <c r="S88" s="64" t="s">
        <v>123</v>
      </c>
      <c r="T88" s="65" t="s">
        <v>124</v>
      </c>
    </row>
    <row r="89" spans="2:63" s="1" customFormat="1" ht="22.9" customHeight="1">
      <c r="B89" s="33"/>
      <c r="C89" s="70" t="s">
        <v>125</v>
      </c>
      <c r="D89" s="34"/>
      <c r="E89" s="34"/>
      <c r="F89" s="34"/>
      <c r="G89" s="34"/>
      <c r="H89" s="34"/>
      <c r="I89" s="103"/>
      <c r="J89" s="154">
        <f>BK89</f>
        <v>0</v>
      </c>
      <c r="K89" s="34"/>
      <c r="L89" s="37"/>
      <c r="M89" s="66"/>
      <c r="N89" s="67"/>
      <c r="O89" s="67"/>
      <c r="P89" s="155">
        <f>P90+P147+P151</f>
        <v>0</v>
      </c>
      <c r="Q89" s="67"/>
      <c r="R89" s="155">
        <f>R90+R147+R151</f>
        <v>81.45910352</v>
      </c>
      <c r="S89" s="67"/>
      <c r="T89" s="156">
        <f>T90+T147+T151</f>
        <v>1.12176332</v>
      </c>
      <c r="AT89" s="16" t="s">
        <v>71</v>
      </c>
      <c r="AU89" s="16" t="s">
        <v>97</v>
      </c>
      <c r="BK89" s="157">
        <f>BK90+BK147+BK151</f>
        <v>0</v>
      </c>
    </row>
    <row r="90" spans="2:63" s="10" customFormat="1" ht="25.9" customHeight="1">
      <c r="B90" s="158"/>
      <c r="C90" s="159"/>
      <c r="D90" s="160" t="s">
        <v>71</v>
      </c>
      <c r="E90" s="161" t="s">
        <v>126</v>
      </c>
      <c r="F90" s="161" t="s">
        <v>127</v>
      </c>
      <c r="G90" s="159"/>
      <c r="H90" s="159"/>
      <c r="I90" s="162"/>
      <c r="J90" s="163">
        <f>BK90</f>
        <v>0</v>
      </c>
      <c r="K90" s="159"/>
      <c r="L90" s="164"/>
      <c r="M90" s="165"/>
      <c r="N90" s="166"/>
      <c r="O90" s="166"/>
      <c r="P90" s="167">
        <f>P91+P108+P132+P139+P145</f>
        <v>0</v>
      </c>
      <c r="Q90" s="166"/>
      <c r="R90" s="167">
        <f>R91+R108+R132+R139+R145</f>
        <v>80.82425152</v>
      </c>
      <c r="S90" s="166"/>
      <c r="T90" s="168">
        <f>T91+T108+T132+T139+T145</f>
        <v>0.9249592</v>
      </c>
      <c r="AR90" s="169" t="s">
        <v>80</v>
      </c>
      <c r="AT90" s="170" t="s">
        <v>71</v>
      </c>
      <c r="AU90" s="170" t="s">
        <v>72</v>
      </c>
      <c r="AY90" s="169" t="s">
        <v>128</v>
      </c>
      <c r="BK90" s="171">
        <f>BK91+BK108+BK132+BK139+BK145</f>
        <v>0</v>
      </c>
    </row>
    <row r="91" spans="2:63" s="10" customFormat="1" ht="22.9" customHeight="1">
      <c r="B91" s="158"/>
      <c r="C91" s="159"/>
      <c r="D91" s="160" t="s">
        <v>71</v>
      </c>
      <c r="E91" s="172" t="s">
        <v>141</v>
      </c>
      <c r="F91" s="172" t="s">
        <v>305</v>
      </c>
      <c r="G91" s="159"/>
      <c r="H91" s="159"/>
      <c r="I91" s="162"/>
      <c r="J91" s="173">
        <f>BK91</f>
        <v>0</v>
      </c>
      <c r="K91" s="159"/>
      <c r="L91" s="164"/>
      <c r="M91" s="165"/>
      <c r="N91" s="166"/>
      <c r="O91" s="166"/>
      <c r="P91" s="167">
        <f>SUM(P92:P107)</f>
        <v>0</v>
      </c>
      <c r="Q91" s="166"/>
      <c r="R91" s="167">
        <f>SUM(R92:R107)</f>
        <v>3.046988</v>
      </c>
      <c r="S91" s="166"/>
      <c r="T91" s="168">
        <f>SUM(T92:T107)</f>
        <v>0.017047</v>
      </c>
      <c r="AR91" s="169" t="s">
        <v>80</v>
      </c>
      <c r="AT91" s="170" t="s">
        <v>71</v>
      </c>
      <c r="AU91" s="170" t="s">
        <v>80</v>
      </c>
      <c r="AY91" s="169" t="s">
        <v>128</v>
      </c>
      <c r="BK91" s="171">
        <f>SUM(BK92:BK107)</f>
        <v>0</v>
      </c>
    </row>
    <row r="92" spans="2:65" s="1" customFormat="1" ht="16.5" customHeight="1">
      <c r="B92" s="33"/>
      <c r="C92" s="174" t="s">
        <v>80</v>
      </c>
      <c r="D92" s="174" t="s">
        <v>131</v>
      </c>
      <c r="E92" s="175" t="s">
        <v>306</v>
      </c>
      <c r="F92" s="176" t="s">
        <v>307</v>
      </c>
      <c r="G92" s="177" t="s">
        <v>134</v>
      </c>
      <c r="H92" s="178">
        <v>127.5</v>
      </c>
      <c r="I92" s="179"/>
      <c r="J92" s="180">
        <f>ROUND(I92*H92,2)</f>
        <v>0</v>
      </c>
      <c r="K92" s="176" t="s">
        <v>19</v>
      </c>
      <c r="L92" s="37"/>
      <c r="M92" s="181" t="s">
        <v>19</v>
      </c>
      <c r="N92" s="182" t="s">
        <v>43</v>
      </c>
      <c r="O92" s="59"/>
      <c r="P92" s="183">
        <f>O92*H92</f>
        <v>0</v>
      </c>
      <c r="Q92" s="183">
        <v>0.02263</v>
      </c>
      <c r="R92" s="183">
        <f>Q92*H92</f>
        <v>2.885325</v>
      </c>
      <c r="S92" s="183">
        <v>1E-05</v>
      </c>
      <c r="T92" s="184">
        <f>S92*H92</f>
        <v>0.001275</v>
      </c>
      <c r="AR92" s="16" t="s">
        <v>135</v>
      </c>
      <c r="AT92" s="16" t="s">
        <v>131</v>
      </c>
      <c r="AU92" s="16" t="s">
        <v>82</v>
      </c>
      <c r="AY92" s="16" t="s">
        <v>128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16" t="s">
        <v>80</v>
      </c>
      <c r="BK92" s="185">
        <f>ROUND(I92*H92,2)</f>
        <v>0</v>
      </c>
      <c r="BL92" s="16" t="s">
        <v>135</v>
      </c>
      <c r="BM92" s="16" t="s">
        <v>308</v>
      </c>
    </row>
    <row r="93" spans="2:51" s="11" customFormat="1" ht="11.25">
      <c r="B93" s="186"/>
      <c r="C93" s="187"/>
      <c r="D93" s="188" t="s">
        <v>137</v>
      </c>
      <c r="E93" s="189" t="s">
        <v>19</v>
      </c>
      <c r="F93" s="190" t="s">
        <v>309</v>
      </c>
      <c r="G93" s="187"/>
      <c r="H93" s="191">
        <v>66</v>
      </c>
      <c r="I93" s="192"/>
      <c r="J93" s="187"/>
      <c r="K93" s="187"/>
      <c r="L93" s="193"/>
      <c r="M93" s="194"/>
      <c r="N93" s="195"/>
      <c r="O93" s="195"/>
      <c r="P93" s="195"/>
      <c r="Q93" s="195"/>
      <c r="R93" s="195"/>
      <c r="S93" s="195"/>
      <c r="T93" s="196"/>
      <c r="AT93" s="197" t="s">
        <v>137</v>
      </c>
      <c r="AU93" s="197" t="s">
        <v>82</v>
      </c>
      <c r="AV93" s="11" t="s">
        <v>82</v>
      </c>
      <c r="AW93" s="11" t="s">
        <v>33</v>
      </c>
      <c r="AX93" s="11" t="s">
        <v>72</v>
      </c>
      <c r="AY93" s="197" t="s">
        <v>128</v>
      </c>
    </row>
    <row r="94" spans="2:51" s="11" customFormat="1" ht="11.25">
      <c r="B94" s="186"/>
      <c r="C94" s="187"/>
      <c r="D94" s="188" t="s">
        <v>137</v>
      </c>
      <c r="E94" s="189" t="s">
        <v>19</v>
      </c>
      <c r="F94" s="190" t="s">
        <v>310</v>
      </c>
      <c r="G94" s="187"/>
      <c r="H94" s="191">
        <v>61.5</v>
      </c>
      <c r="I94" s="192"/>
      <c r="J94" s="187"/>
      <c r="K94" s="187"/>
      <c r="L94" s="193"/>
      <c r="M94" s="194"/>
      <c r="N94" s="195"/>
      <c r="O94" s="195"/>
      <c r="P94" s="195"/>
      <c r="Q94" s="195"/>
      <c r="R94" s="195"/>
      <c r="S94" s="195"/>
      <c r="T94" s="196"/>
      <c r="AT94" s="197" t="s">
        <v>137</v>
      </c>
      <c r="AU94" s="197" t="s">
        <v>82</v>
      </c>
      <c r="AV94" s="11" t="s">
        <v>82</v>
      </c>
      <c r="AW94" s="11" t="s">
        <v>33</v>
      </c>
      <c r="AX94" s="11" t="s">
        <v>72</v>
      </c>
      <c r="AY94" s="197" t="s">
        <v>128</v>
      </c>
    </row>
    <row r="95" spans="2:51" s="12" customFormat="1" ht="11.25">
      <c r="B95" s="198"/>
      <c r="C95" s="199"/>
      <c r="D95" s="188" t="s">
        <v>137</v>
      </c>
      <c r="E95" s="200" t="s">
        <v>19</v>
      </c>
      <c r="F95" s="201" t="s">
        <v>140</v>
      </c>
      <c r="G95" s="199"/>
      <c r="H95" s="202">
        <v>127.5</v>
      </c>
      <c r="I95" s="203"/>
      <c r="J95" s="199"/>
      <c r="K95" s="199"/>
      <c r="L95" s="204"/>
      <c r="M95" s="205"/>
      <c r="N95" s="206"/>
      <c r="O95" s="206"/>
      <c r="P95" s="206"/>
      <c r="Q95" s="206"/>
      <c r="R95" s="206"/>
      <c r="S95" s="206"/>
      <c r="T95" s="207"/>
      <c r="AT95" s="208" t="s">
        <v>137</v>
      </c>
      <c r="AU95" s="208" t="s">
        <v>82</v>
      </c>
      <c r="AV95" s="12" t="s">
        <v>141</v>
      </c>
      <c r="AW95" s="12" t="s">
        <v>33</v>
      </c>
      <c r="AX95" s="12" t="s">
        <v>80</v>
      </c>
      <c r="AY95" s="208" t="s">
        <v>128</v>
      </c>
    </row>
    <row r="96" spans="2:65" s="1" customFormat="1" ht="16.5" customHeight="1">
      <c r="B96" s="33"/>
      <c r="C96" s="174" t="s">
        <v>82</v>
      </c>
      <c r="D96" s="174" t="s">
        <v>131</v>
      </c>
      <c r="E96" s="175" t="s">
        <v>311</v>
      </c>
      <c r="F96" s="176" t="s">
        <v>312</v>
      </c>
      <c r="G96" s="177" t="s">
        <v>134</v>
      </c>
      <c r="H96" s="178">
        <v>181.8</v>
      </c>
      <c r="I96" s="179"/>
      <c r="J96" s="180">
        <f>ROUND(I96*H96,2)</f>
        <v>0</v>
      </c>
      <c r="K96" s="176" t="s">
        <v>19</v>
      </c>
      <c r="L96" s="37"/>
      <c r="M96" s="181" t="s">
        <v>19</v>
      </c>
      <c r="N96" s="182" t="s">
        <v>43</v>
      </c>
      <c r="O96" s="59"/>
      <c r="P96" s="183">
        <f>O96*H96</f>
        <v>0</v>
      </c>
      <c r="Q96" s="183">
        <v>0.00041</v>
      </c>
      <c r="R96" s="183">
        <f>Q96*H96</f>
        <v>0.07453800000000001</v>
      </c>
      <c r="S96" s="183">
        <v>4E-05</v>
      </c>
      <c r="T96" s="184">
        <f>S96*H96</f>
        <v>0.007272000000000001</v>
      </c>
      <c r="AR96" s="16" t="s">
        <v>135</v>
      </c>
      <c r="AT96" s="16" t="s">
        <v>131</v>
      </c>
      <c r="AU96" s="16" t="s">
        <v>82</v>
      </c>
      <c r="AY96" s="16" t="s">
        <v>128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16" t="s">
        <v>80</v>
      </c>
      <c r="BK96" s="185">
        <f>ROUND(I96*H96,2)</f>
        <v>0</v>
      </c>
      <c r="BL96" s="16" t="s">
        <v>135</v>
      </c>
      <c r="BM96" s="16" t="s">
        <v>313</v>
      </c>
    </row>
    <row r="97" spans="2:47" s="1" customFormat="1" ht="29.25">
      <c r="B97" s="33"/>
      <c r="C97" s="34"/>
      <c r="D97" s="188" t="s">
        <v>314</v>
      </c>
      <c r="E97" s="34"/>
      <c r="F97" s="223" t="s">
        <v>315</v>
      </c>
      <c r="G97" s="34"/>
      <c r="H97" s="34"/>
      <c r="I97" s="103"/>
      <c r="J97" s="34"/>
      <c r="K97" s="34"/>
      <c r="L97" s="37"/>
      <c r="M97" s="224"/>
      <c r="N97" s="59"/>
      <c r="O97" s="59"/>
      <c r="P97" s="59"/>
      <c r="Q97" s="59"/>
      <c r="R97" s="59"/>
      <c r="S97" s="59"/>
      <c r="T97" s="60"/>
      <c r="AT97" s="16" t="s">
        <v>314</v>
      </c>
      <c r="AU97" s="16" t="s">
        <v>82</v>
      </c>
    </row>
    <row r="98" spans="2:51" s="11" customFormat="1" ht="11.25">
      <c r="B98" s="186"/>
      <c r="C98" s="187"/>
      <c r="D98" s="188" t="s">
        <v>137</v>
      </c>
      <c r="E98" s="189" t="s">
        <v>19</v>
      </c>
      <c r="F98" s="190" t="s">
        <v>316</v>
      </c>
      <c r="G98" s="187"/>
      <c r="H98" s="191">
        <v>117</v>
      </c>
      <c r="I98" s="192"/>
      <c r="J98" s="187"/>
      <c r="K98" s="187"/>
      <c r="L98" s="193"/>
      <c r="M98" s="194"/>
      <c r="N98" s="195"/>
      <c r="O98" s="195"/>
      <c r="P98" s="195"/>
      <c r="Q98" s="195"/>
      <c r="R98" s="195"/>
      <c r="S98" s="195"/>
      <c r="T98" s="196"/>
      <c r="AT98" s="197" t="s">
        <v>137</v>
      </c>
      <c r="AU98" s="197" t="s">
        <v>82</v>
      </c>
      <c r="AV98" s="11" t="s">
        <v>82</v>
      </c>
      <c r="AW98" s="11" t="s">
        <v>33</v>
      </c>
      <c r="AX98" s="11" t="s">
        <v>72</v>
      </c>
      <c r="AY98" s="197" t="s">
        <v>128</v>
      </c>
    </row>
    <row r="99" spans="2:51" s="11" customFormat="1" ht="11.25">
      <c r="B99" s="186"/>
      <c r="C99" s="187"/>
      <c r="D99" s="188" t="s">
        <v>137</v>
      </c>
      <c r="E99" s="189" t="s">
        <v>19</v>
      </c>
      <c r="F99" s="190" t="s">
        <v>317</v>
      </c>
      <c r="G99" s="187"/>
      <c r="H99" s="191">
        <v>85</v>
      </c>
      <c r="I99" s="192"/>
      <c r="J99" s="187"/>
      <c r="K99" s="187"/>
      <c r="L99" s="193"/>
      <c r="M99" s="194"/>
      <c r="N99" s="195"/>
      <c r="O99" s="195"/>
      <c r="P99" s="195"/>
      <c r="Q99" s="195"/>
      <c r="R99" s="195"/>
      <c r="S99" s="195"/>
      <c r="T99" s="196"/>
      <c r="AT99" s="197" t="s">
        <v>137</v>
      </c>
      <c r="AU99" s="197" t="s">
        <v>82</v>
      </c>
      <c r="AV99" s="11" t="s">
        <v>82</v>
      </c>
      <c r="AW99" s="11" t="s">
        <v>33</v>
      </c>
      <c r="AX99" s="11" t="s">
        <v>72</v>
      </c>
      <c r="AY99" s="197" t="s">
        <v>128</v>
      </c>
    </row>
    <row r="100" spans="2:51" s="12" customFormat="1" ht="11.25">
      <c r="B100" s="198"/>
      <c r="C100" s="199"/>
      <c r="D100" s="188" t="s">
        <v>137</v>
      </c>
      <c r="E100" s="200" t="s">
        <v>19</v>
      </c>
      <c r="F100" s="201" t="s">
        <v>140</v>
      </c>
      <c r="G100" s="199"/>
      <c r="H100" s="202">
        <v>202</v>
      </c>
      <c r="I100" s="203"/>
      <c r="J100" s="199"/>
      <c r="K100" s="199"/>
      <c r="L100" s="204"/>
      <c r="M100" s="205"/>
      <c r="N100" s="206"/>
      <c r="O100" s="206"/>
      <c r="P100" s="206"/>
      <c r="Q100" s="206"/>
      <c r="R100" s="206"/>
      <c r="S100" s="206"/>
      <c r="T100" s="207"/>
      <c r="AT100" s="208" t="s">
        <v>137</v>
      </c>
      <c r="AU100" s="208" t="s">
        <v>82</v>
      </c>
      <c r="AV100" s="12" t="s">
        <v>141</v>
      </c>
      <c r="AW100" s="12" t="s">
        <v>33</v>
      </c>
      <c r="AX100" s="12" t="s">
        <v>72</v>
      </c>
      <c r="AY100" s="208" t="s">
        <v>128</v>
      </c>
    </row>
    <row r="101" spans="2:51" s="11" customFormat="1" ht="11.25">
      <c r="B101" s="186"/>
      <c r="C101" s="187"/>
      <c r="D101" s="188" t="s">
        <v>137</v>
      </c>
      <c r="E101" s="189" t="s">
        <v>19</v>
      </c>
      <c r="F101" s="190" t="s">
        <v>318</v>
      </c>
      <c r="G101" s="187"/>
      <c r="H101" s="191">
        <v>181.8</v>
      </c>
      <c r="I101" s="192"/>
      <c r="J101" s="187"/>
      <c r="K101" s="187"/>
      <c r="L101" s="193"/>
      <c r="M101" s="194"/>
      <c r="N101" s="195"/>
      <c r="O101" s="195"/>
      <c r="P101" s="195"/>
      <c r="Q101" s="195"/>
      <c r="R101" s="195"/>
      <c r="S101" s="195"/>
      <c r="T101" s="196"/>
      <c r="AT101" s="197" t="s">
        <v>137</v>
      </c>
      <c r="AU101" s="197" t="s">
        <v>82</v>
      </c>
      <c r="AV101" s="11" t="s">
        <v>82</v>
      </c>
      <c r="AW101" s="11" t="s">
        <v>33</v>
      </c>
      <c r="AX101" s="11" t="s">
        <v>80</v>
      </c>
      <c r="AY101" s="197" t="s">
        <v>128</v>
      </c>
    </row>
    <row r="102" spans="2:65" s="1" customFormat="1" ht="16.5" customHeight="1">
      <c r="B102" s="33"/>
      <c r="C102" s="174" t="s">
        <v>141</v>
      </c>
      <c r="D102" s="174" t="s">
        <v>131</v>
      </c>
      <c r="E102" s="175" t="s">
        <v>319</v>
      </c>
      <c r="F102" s="176" t="s">
        <v>320</v>
      </c>
      <c r="G102" s="177" t="s">
        <v>134</v>
      </c>
      <c r="H102" s="178">
        <v>212.5</v>
      </c>
      <c r="I102" s="179"/>
      <c r="J102" s="180">
        <f>ROUND(I102*H102,2)</f>
        <v>0</v>
      </c>
      <c r="K102" s="176" t="s">
        <v>19</v>
      </c>
      <c r="L102" s="37"/>
      <c r="M102" s="181" t="s">
        <v>19</v>
      </c>
      <c r="N102" s="182" t="s">
        <v>43</v>
      </c>
      <c r="O102" s="59"/>
      <c r="P102" s="183">
        <f>O102*H102</f>
        <v>0</v>
      </c>
      <c r="Q102" s="183">
        <v>0.00041</v>
      </c>
      <c r="R102" s="183">
        <f>Q102*H102</f>
        <v>0.087125</v>
      </c>
      <c r="S102" s="183">
        <v>4E-05</v>
      </c>
      <c r="T102" s="184">
        <f>S102*H102</f>
        <v>0.0085</v>
      </c>
      <c r="AR102" s="16" t="s">
        <v>135</v>
      </c>
      <c r="AT102" s="16" t="s">
        <v>131</v>
      </c>
      <c r="AU102" s="16" t="s">
        <v>82</v>
      </c>
      <c r="AY102" s="16" t="s">
        <v>128</v>
      </c>
      <c r="BE102" s="185">
        <f>IF(N102="základní",J102,0)</f>
        <v>0</v>
      </c>
      <c r="BF102" s="185">
        <f>IF(N102="snížená",J102,0)</f>
        <v>0</v>
      </c>
      <c r="BG102" s="185">
        <f>IF(N102="zákl. přenesená",J102,0)</f>
        <v>0</v>
      </c>
      <c r="BH102" s="185">
        <f>IF(N102="sníž. přenesená",J102,0)</f>
        <v>0</v>
      </c>
      <c r="BI102" s="185">
        <f>IF(N102="nulová",J102,0)</f>
        <v>0</v>
      </c>
      <c r="BJ102" s="16" t="s">
        <v>80</v>
      </c>
      <c r="BK102" s="185">
        <f>ROUND(I102*H102,2)</f>
        <v>0</v>
      </c>
      <c r="BL102" s="16" t="s">
        <v>135</v>
      </c>
      <c r="BM102" s="16" t="s">
        <v>321</v>
      </c>
    </row>
    <row r="103" spans="2:47" s="1" customFormat="1" ht="29.25">
      <c r="B103" s="33"/>
      <c r="C103" s="34"/>
      <c r="D103" s="188" t="s">
        <v>314</v>
      </c>
      <c r="E103" s="34"/>
      <c r="F103" s="223" t="s">
        <v>315</v>
      </c>
      <c r="G103" s="34"/>
      <c r="H103" s="34"/>
      <c r="I103" s="103"/>
      <c r="J103" s="34"/>
      <c r="K103" s="34"/>
      <c r="L103" s="37"/>
      <c r="M103" s="224"/>
      <c r="N103" s="59"/>
      <c r="O103" s="59"/>
      <c r="P103" s="59"/>
      <c r="Q103" s="59"/>
      <c r="R103" s="59"/>
      <c r="S103" s="59"/>
      <c r="T103" s="60"/>
      <c r="AT103" s="16" t="s">
        <v>314</v>
      </c>
      <c r="AU103" s="16" t="s">
        <v>82</v>
      </c>
    </row>
    <row r="104" spans="2:51" s="11" customFormat="1" ht="11.25">
      <c r="B104" s="186"/>
      <c r="C104" s="187"/>
      <c r="D104" s="188" t="s">
        <v>137</v>
      </c>
      <c r="E104" s="189" t="s">
        <v>19</v>
      </c>
      <c r="F104" s="190" t="s">
        <v>322</v>
      </c>
      <c r="G104" s="187"/>
      <c r="H104" s="191">
        <v>44</v>
      </c>
      <c r="I104" s="192"/>
      <c r="J104" s="187"/>
      <c r="K104" s="187"/>
      <c r="L104" s="193"/>
      <c r="M104" s="194"/>
      <c r="N104" s="195"/>
      <c r="O104" s="195"/>
      <c r="P104" s="195"/>
      <c r="Q104" s="195"/>
      <c r="R104" s="195"/>
      <c r="S104" s="195"/>
      <c r="T104" s="196"/>
      <c r="AT104" s="197" t="s">
        <v>137</v>
      </c>
      <c r="AU104" s="197" t="s">
        <v>82</v>
      </c>
      <c r="AV104" s="11" t="s">
        <v>82</v>
      </c>
      <c r="AW104" s="11" t="s">
        <v>33</v>
      </c>
      <c r="AX104" s="11" t="s">
        <v>72</v>
      </c>
      <c r="AY104" s="197" t="s">
        <v>128</v>
      </c>
    </row>
    <row r="105" spans="2:51" s="11" customFormat="1" ht="11.25">
      <c r="B105" s="186"/>
      <c r="C105" s="187"/>
      <c r="D105" s="188" t="s">
        <v>137</v>
      </c>
      <c r="E105" s="189" t="s">
        <v>19</v>
      </c>
      <c r="F105" s="190" t="s">
        <v>323</v>
      </c>
      <c r="G105" s="187"/>
      <c r="H105" s="191">
        <v>41</v>
      </c>
      <c r="I105" s="192"/>
      <c r="J105" s="187"/>
      <c r="K105" s="187"/>
      <c r="L105" s="193"/>
      <c r="M105" s="194"/>
      <c r="N105" s="195"/>
      <c r="O105" s="195"/>
      <c r="P105" s="195"/>
      <c r="Q105" s="195"/>
      <c r="R105" s="195"/>
      <c r="S105" s="195"/>
      <c r="T105" s="196"/>
      <c r="AT105" s="197" t="s">
        <v>137</v>
      </c>
      <c r="AU105" s="197" t="s">
        <v>82</v>
      </c>
      <c r="AV105" s="11" t="s">
        <v>82</v>
      </c>
      <c r="AW105" s="11" t="s">
        <v>33</v>
      </c>
      <c r="AX105" s="11" t="s">
        <v>72</v>
      </c>
      <c r="AY105" s="197" t="s">
        <v>128</v>
      </c>
    </row>
    <row r="106" spans="2:51" s="12" customFormat="1" ht="11.25">
      <c r="B106" s="198"/>
      <c r="C106" s="199"/>
      <c r="D106" s="188" t="s">
        <v>137</v>
      </c>
      <c r="E106" s="200" t="s">
        <v>19</v>
      </c>
      <c r="F106" s="201" t="s">
        <v>140</v>
      </c>
      <c r="G106" s="199"/>
      <c r="H106" s="202">
        <v>85</v>
      </c>
      <c r="I106" s="203"/>
      <c r="J106" s="199"/>
      <c r="K106" s="199"/>
      <c r="L106" s="204"/>
      <c r="M106" s="205"/>
      <c r="N106" s="206"/>
      <c r="O106" s="206"/>
      <c r="P106" s="206"/>
      <c r="Q106" s="206"/>
      <c r="R106" s="206"/>
      <c r="S106" s="206"/>
      <c r="T106" s="207"/>
      <c r="AT106" s="208" t="s">
        <v>137</v>
      </c>
      <c r="AU106" s="208" t="s">
        <v>82</v>
      </c>
      <c r="AV106" s="12" t="s">
        <v>141</v>
      </c>
      <c r="AW106" s="12" t="s">
        <v>33</v>
      </c>
      <c r="AX106" s="12" t="s">
        <v>72</v>
      </c>
      <c r="AY106" s="208" t="s">
        <v>128</v>
      </c>
    </row>
    <row r="107" spans="2:51" s="11" customFormat="1" ht="11.25">
      <c r="B107" s="186"/>
      <c r="C107" s="187"/>
      <c r="D107" s="188" t="s">
        <v>137</v>
      </c>
      <c r="E107" s="189" t="s">
        <v>19</v>
      </c>
      <c r="F107" s="190" t="s">
        <v>324</v>
      </c>
      <c r="G107" s="187"/>
      <c r="H107" s="191">
        <v>212.5</v>
      </c>
      <c r="I107" s="192"/>
      <c r="J107" s="187"/>
      <c r="K107" s="187"/>
      <c r="L107" s="193"/>
      <c r="M107" s="194"/>
      <c r="N107" s="195"/>
      <c r="O107" s="195"/>
      <c r="P107" s="195"/>
      <c r="Q107" s="195"/>
      <c r="R107" s="195"/>
      <c r="S107" s="195"/>
      <c r="T107" s="196"/>
      <c r="AT107" s="197" t="s">
        <v>137</v>
      </c>
      <c r="AU107" s="197" t="s">
        <v>82</v>
      </c>
      <c r="AV107" s="11" t="s">
        <v>82</v>
      </c>
      <c r="AW107" s="11" t="s">
        <v>33</v>
      </c>
      <c r="AX107" s="11" t="s">
        <v>80</v>
      </c>
      <c r="AY107" s="197" t="s">
        <v>128</v>
      </c>
    </row>
    <row r="108" spans="2:63" s="10" customFormat="1" ht="22.9" customHeight="1">
      <c r="B108" s="158"/>
      <c r="C108" s="159"/>
      <c r="D108" s="160" t="s">
        <v>71</v>
      </c>
      <c r="E108" s="172" t="s">
        <v>129</v>
      </c>
      <c r="F108" s="172" t="s">
        <v>130</v>
      </c>
      <c r="G108" s="159"/>
      <c r="H108" s="159"/>
      <c r="I108" s="162"/>
      <c r="J108" s="173">
        <f>BK108</f>
        <v>0</v>
      </c>
      <c r="K108" s="159"/>
      <c r="L108" s="164"/>
      <c r="M108" s="165"/>
      <c r="N108" s="166"/>
      <c r="O108" s="166"/>
      <c r="P108" s="167">
        <f>SUM(P109:P131)</f>
        <v>0</v>
      </c>
      <c r="Q108" s="166"/>
      <c r="R108" s="167">
        <f>SUM(R109:R131)</f>
        <v>77.65294352000001</v>
      </c>
      <c r="S108" s="166"/>
      <c r="T108" s="168">
        <f>SUM(T109:T131)</f>
        <v>0</v>
      </c>
      <c r="AR108" s="169" t="s">
        <v>80</v>
      </c>
      <c r="AT108" s="170" t="s">
        <v>71</v>
      </c>
      <c r="AU108" s="170" t="s">
        <v>80</v>
      </c>
      <c r="AY108" s="169" t="s">
        <v>128</v>
      </c>
      <c r="BK108" s="171">
        <f>SUM(BK109:BK131)</f>
        <v>0</v>
      </c>
    </row>
    <row r="109" spans="2:65" s="1" customFormat="1" ht="16.5" customHeight="1">
      <c r="B109" s="33"/>
      <c r="C109" s="174" t="s">
        <v>135</v>
      </c>
      <c r="D109" s="174" t="s">
        <v>131</v>
      </c>
      <c r="E109" s="175" t="s">
        <v>325</v>
      </c>
      <c r="F109" s="176" t="s">
        <v>326</v>
      </c>
      <c r="G109" s="177" t="s">
        <v>134</v>
      </c>
      <c r="H109" s="178">
        <v>179.197</v>
      </c>
      <c r="I109" s="179"/>
      <c r="J109" s="180">
        <f>ROUND(I109*H109,2)</f>
        <v>0</v>
      </c>
      <c r="K109" s="176" t="s">
        <v>145</v>
      </c>
      <c r="L109" s="37"/>
      <c r="M109" s="181" t="s">
        <v>19</v>
      </c>
      <c r="N109" s="182" t="s">
        <v>43</v>
      </c>
      <c r="O109" s="59"/>
      <c r="P109" s="183">
        <f>O109*H109</f>
        <v>0</v>
      </c>
      <c r="Q109" s="183">
        <v>0.00026</v>
      </c>
      <c r="R109" s="183">
        <f>Q109*H109</f>
        <v>0.046591219999999996</v>
      </c>
      <c r="S109" s="183">
        <v>0</v>
      </c>
      <c r="T109" s="184">
        <f>S109*H109</f>
        <v>0</v>
      </c>
      <c r="AR109" s="16" t="s">
        <v>135</v>
      </c>
      <c r="AT109" s="16" t="s">
        <v>131</v>
      </c>
      <c r="AU109" s="16" t="s">
        <v>82</v>
      </c>
      <c r="AY109" s="16" t="s">
        <v>128</v>
      </c>
      <c r="BE109" s="185">
        <f>IF(N109="základní",J109,0)</f>
        <v>0</v>
      </c>
      <c r="BF109" s="185">
        <f>IF(N109="snížená",J109,0)</f>
        <v>0</v>
      </c>
      <c r="BG109" s="185">
        <f>IF(N109="zákl. přenesená",J109,0)</f>
        <v>0</v>
      </c>
      <c r="BH109" s="185">
        <f>IF(N109="sníž. přenesená",J109,0)</f>
        <v>0</v>
      </c>
      <c r="BI109" s="185">
        <f>IF(N109="nulová",J109,0)</f>
        <v>0</v>
      </c>
      <c r="BJ109" s="16" t="s">
        <v>80</v>
      </c>
      <c r="BK109" s="185">
        <f>ROUND(I109*H109,2)</f>
        <v>0</v>
      </c>
      <c r="BL109" s="16" t="s">
        <v>135</v>
      </c>
      <c r="BM109" s="16" t="s">
        <v>327</v>
      </c>
    </row>
    <row r="110" spans="2:65" s="1" customFormat="1" ht="16.5" customHeight="1">
      <c r="B110" s="33"/>
      <c r="C110" s="174" t="s">
        <v>158</v>
      </c>
      <c r="D110" s="174" t="s">
        <v>131</v>
      </c>
      <c r="E110" s="175" t="s">
        <v>328</v>
      </c>
      <c r="F110" s="176" t="s">
        <v>329</v>
      </c>
      <c r="G110" s="177" t="s">
        <v>134</v>
      </c>
      <c r="H110" s="178">
        <v>526.604</v>
      </c>
      <c r="I110" s="179"/>
      <c r="J110" s="180">
        <f>ROUND(I110*H110,2)</f>
        <v>0</v>
      </c>
      <c r="K110" s="176" t="s">
        <v>145</v>
      </c>
      <c r="L110" s="37"/>
      <c r="M110" s="181" t="s">
        <v>19</v>
      </c>
      <c r="N110" s="182" t="s">
        <v>43</v>
      </c>
      <c r="O110" s="59"/>
      <c r="P110" s="183">
        <f>O110*H110</f>
        <v>0</v>
      </c>
      <c r="Q110" s="183">
        <v>0.003</v>
      </c>
      <c r="R110" s="183">
        <f>Q110*H110</f>
        <v>1.5798120000000002</v>
      </c>
      <c r="S110" s="183">
        <v>0</v>
      </c>
      <c r="T110" s="184">
        <f>S110*H110</f>
        <v>0</v>
      </c>
      <c r="AR110" s="16" t="s">
        <v>135</v>
      </c>
      <c r="AT110" s="16" t="s">
        <v>131</v>
      </c>
      <c r="AU110" s="16" t="s">
        <v>82</v>
      </c>
      <c r="AY110" s="16" t="s">
        <v>128</v>
      </c>
      <c r="BE110" s="185">
        <f>IF(N110="základní",J110,0)</f>
        <v>0</v>
      </c>
      <c r="BF110" s="185">
        <f>IF(N110="snížená",J110,0)</f>
        <v>0</v>
      </c>
      <c r="BG110" s="185">
        <f>IF(N110="zákl. přenesená",J110,0)</f>
        <v>0</v>
      </c>
      <c r="BH110" s="185">
        <f>IF(N110="sníž. přenesená",J110,0)</f>
        <v>0</v>
      </c>
      <c r="BI110" s="185">
        <f>IF(N110="nulová",J110,0)</f>
        <v>0</v>
      </c>
      <c r="BJ110" s="16" t="s">
        <v>80</v>
      </c>
      <c r="BK110" s="185">
        <f>ROUND(I110*H110,2)</f>
        <v>0</v>
      </c>
      <c r="BL110" s="16" t="s">
        <v>135</v>
      </c>
      <c r="BM110" s="16" t="s">
        <v>330</v>
      </c>
    </row>
    <row r="111" spans="2:51" s="11" customFormat="1" ht="11.25">
      <c r="B111" s="186"/>
      <c r="C111" s="187"/>
      <c r="D111" s="188" t="s">
        <v>137</v>
      </c>
      <c r="E111" s="189" t="s">
        <v>19</v>
      </c>
      <c r="F111" s="190" t="s">
        <v>331</v>
      </c>
      <c r="G111" s="187"/>
      <c r="H111" s="191">
        <v>347.407</v>
      </c>
      <c r="I111" s="192"/>
      <c r="J111" s="187"/>
      <c r="K111" s="187"/>
      <c r="L111" s="193"/>
      <c r="M111" s="194"/>
      <c r="N111" s="195"/>
      <c r="O111" s="195"/>
      <c r="P111" s="195"/>
      <c r="Q111" s="195"/>
      <c r="R111" s="195"/>
      <c r="S111" s="195"/>
      <c r="T111" s="196"/>
      <c r="AT111" s="197" t="s">
        <v>137</v>
      </c>
      <c r="AU111" s="197" t="s">
        <v>82</v>
      </c>
      <c r="AV111" s="11" t="s">
        <v>82</v>
      </c>
      <c r="AW111" s="11" t="s">
        <v>33</v>
      </c>
      <c r="AX111" s="11" t="s">
        <v>72</v>
      </c>
      <c r="AY111" s="197" t="s">
        <v>128</v>
      </c>
    </row>
    <row r="112" spans="2:51" s="11" customFormat="1" ht="11.25">
      <c r="B112" s="186"/>
      <c r="C112" s="187"/>
      <c r="D112" s="188" t="s">
        <v>137</v>
      </c>
      <c r="E112" s="189" t="s">
        <v>19</v>
      </c>
      <c r="F112" s="190" t="s">
        <v>332</v>
      </c>
      <c r="G112" s="187"/>
      <c r="H112" s="191">
        <v>179.197</v>
      </c>
      <c r="I112" s="192"/>
      <c r="J112" s="187"/>
      <c r="K112" s="187"/>
      <c r="L112" s="193"/>
      <c r="M112" s="194"/>
      <c r="N112" s="195"/>
      <c r="O112" s="195"/>
      <c r="P112" s="195"/>
      <c r="Q112" s="195"/>
      <c r="R112" s="195"/>
      <c r="S112" s="195"/>
      <c r="T112" s="196"/>
      <c r="AT112" s="197" t="s">
        <v>137</v>
      </c>
      <c r="AU112" s="197" t="s">
        <v>82</v>
      </c>
      <c r="AV112" s="11" t="s">
        <v>82</v>
      </c>
      <c r="AW112" s="11" t="s">
        <v>33</v>
      </c>
      <c r="AX112" s="11" t="s">
        <v>72</v>
      </c>
      <c r="AY112" s="197" t="s">
        <v>128</v>
      </c>
    </row>
    <row r="113" spans="2:51" s="12" customFormat="1" ht="11.25">
      <c r="B113" s="198"/>
      <c r="C113" s="199"/>
      <c r="D113" s="188" t="s">
        <v>137</v>
      </c>
      <c r="E113" s="200" t="s">
        <v>19</v>
      </c>
      <c r="F113" s="201" t="s">
        <v>140</v>
      </c>
      <c r="G113" s="199"/>
      <c r="H113" s="202">
        <v>526.604</v>
      </c>
      <c r="I113" s="203"/>
      <c r="J113" s="199"/>
      <c r="K113" s="199"/>
      <c r="L113" s="204"/>
      <c r="M113" s="205"/>
      <c r="N113" s="206"/>
      <c r="O113" s="206"/>
      <c r="P113" s="206"/>
      <c r="Q113" s="206"/>
      <c r="R113" s="206"/>
      <c r="S113" s="206"/>
      <c r="T113" s="207"/>
      <c r="AT113" s="208" t="s">
        <v>137</v>
      </c>
      <c r="AU113" s="208" t="s">
        <v>82</v>
      </c>
      <c r="AV113" s="12" t="s">
        <v>141</v>
      </c>
      <c r="AW113" s="12" t="s">
        <v>33</v>
      </c>
      <c r="AX113" s="12" t="s">
        <v>80</v>
      </c>
      <c r="AY113" s="208" t="s">
        <v>128</v>
      </c>
    </row>
    <row r="114" spans="2:65" s="1" customFormat="1" ht="22.5" customHeight="1">
      <c r="B114" s="33"/>
      <c r="C114" s="174" t="s">
        <v>129</v>
      </c>
      <c r="D114" s="174" t="s">
        <v>131</v>
      </c>
      <c r="E114" s="175" t="s">
        <v>333</v>
      </c>
      <c r="F114" s="176" t="s">
        <v>334</v>
      </c>
      <c r="G114" s="177" t="s">
        <v>134</v>
      </c>
      <c r="H114" s="178">
        <v>347.407</v>
      </c>
      <c r="I114" s="179"/>
      <c r="J114" s="180">
        <f>ROUND(I114*H114,2)</f>
        <v>0</v>
      </c>
      <c r="K114" s="176" t="s">
        <v>145</v>
      </c>
      <c r="L114" s="37"/>
      <c r="M114" s="181" t="s">
        <v>19</v>
      </c>
      <c r="N114" s="182" t="s">
        <v>43</v>
      </c>
      <c r="O114" s="59"/>
      <c r="P114" s="183">
        <f>O114*H114</f>
        <v>0</v>
      </c>
      <c r="Q114" s="183">
        <v>0.0154</v>
      </c>
      <c r="R114" s="183">
        <f>Q114*H114</f>
        <v>5.3500678</v>
      </c>
      <c r="S114" s="183">
        <v>0</v>
      </c>
      <c r="T114" s="184">
        <f>S114*H114</f>
        <v>0</v>
      </c>
      <c r="AR114" s="16" t="s">
        <v>135</v>
      </c>
      <c r="AT114" s="16" t="s">
        <v>131</v>
      </c>
      <c r="AU114" s="16" t="s">
        <v>82</v>
      </c>
      <c r="AY114" s="16" t="s">
        <v>128</v>
      </c>
      <c r="BE114" s="185">
        <f>IF(N114="základní",J114,0)</f>
        <v>0</v>
      </c>
      <c r="BF114" s="185">
        <f>IF(N114="snížená",J114,0)</f>
        <v>0</v>
      </c>
      <c r="BG114" s="185">
        <f>IF(N114="zákl. přenesená",J114,0)</f>
        <v>0</v>
      </c>
      <c r="BH114" s="185">
        <f>IF(N114="sníž. přenesená",J114,0)</f>
        <v>0</v>
      </c>
      <c r="BI114" s="185">
        <f>IF(N114="nulová",J114,0)</f>
        <v>0</v>
      </c>
      <c r="BJ114" s="16" t="s">
        <v>80</v>
      </c>
      <c r="BK114" s="185">
        <f>ROUND(I114*H114,2)</f>
        <v>0</v>
      </c>
      <c r="BL114" s="16" t="s">
        <v>135</v>
      </c>
      <c r="BM114" s="16" t="s">
        <v>335</v>
      </c>
    </row>
    <row r="115" spans="2:51" s="11" customFormat="1" ht="11.25">
      <c r="B115" s="186"/>
      <c r="C115" s="187"/>
      <c r="D115" s="188" t="s">
        <v>137</v>
      </c>
      <c r="E115" s="189" t="s">
        <v>19</v>
      </c>
      <c r="F115" s="190" t="s">
        <v>336</v>
      </c>
      <c r="G115" s="187"/>
      <c r="H115" s="191">
        <v>168.21</v>
      </c>
      <c r="I115" s="192"/>
      <c r="J115" s="187"/>
      <c r="K115" s="187"/>
      <c r="L115" s="193"/>
      <c r="M115" s="194"/>
      <c r="N115" s="195"/>
      <c r="O115" s="195"/>
      <c r="P115" s="195"/>
      <c r="Q115" s="195"/>
      <c r="R115" s="195"/>
      <c r="S115" s="195"/>
      <c r="T115" s="196"/>
      <c r="AT115" s="197" t="s">
        <v>137</v>
      </c>
      <c r="AU115" s="197" t="s">
        <v>82</v>
      </c>
      <c r="AV115" s="11" t="s">
        <v>82</v>
      </c>
      <c r="AW115" s="11" t="s">
        <v>33</v>
      </c>
      <c r="AX115" s="11" t="s">
        <v>72</v>
      </c>
      <c r="AY115" s="197" t="s">
        <v>128</v>
      </c>
    </row>
    <row r="116" spans="2:51" s="11" customFormat="1" ht="11.25">
      <c r="B116" s="186"/>
      <c r="C116" s="187"/>
      <c r="D116" s="188" t="s">
        <v>137</v>
      </c>
      <c r="E116" s="189" t="s">
        <v>19</v>
      </c>
      <c r="F116" s="190" t="s">
        <v>337</v>
      </c>
      <c r="G116" s="187"/>
      <c r="H116" s="191">
        <v>179.197</v>
      </c>
      <c r="I116" s="192"/>
      <c r="J116" s="187"/>
      <c r="K116" s="187"/>
      <c r="L116" s="193"/>
      <c r="M116" s="194"/>
      <c r="N116" s="195"/>
      <c r="O116" s="195"/>
      <c r="P116" s="195"/>
      <c r="Q116" s="195"/>
      <c r="R116" s="195"/>
      <c r="S116" s="195"/>
      <c r="T116" s="196"/>
      <c r="AT116" s="197" t="s">
        <v>137</v>
      </c>
      <c r="AU116" s="197" t="s">
        <v>82</v>
      </c>
      <c r="AV116" s="11" t="s">
        <v>82</v>
      </c>
      <c r="AW116" s="11" t="s">
        <v>33</v>
      </c>
      <c r="AX116" s="11" t="s">
        <v>72</v>
      </c>
      <c r="AY116" s="197" t="s">
        <v>128</v>
      </c>
    </row>
    <row r="117" spans="2:51" s="12" customFormat="1" ht="11.25">
      <c r="B117" s="198"/>
      <c r="C117" s="199"/>
      <c r="D117" s="188" t="s">
        <v>137</v>
      </c>
      <c r="E117" s="200" t="s">
        <v>19</v>
      </c>
      <c r="F117" s="201" t="s">
        <v>140</v>
      </c>
      <c r="G117" s="199"/>
      <c r="H117" s="202">
        <v>347.407</v>
      </c>
      <c r="I117" s="203"/>
      <c r="J117" s="199"/>
      <c r="K117" s="199"/>
      <c r="L117" s="204"/>
      <c r="M117" s="205"/>
      <c r="N117" s="206"/>
      <c r="O117" s="206"/>
      <c r="P117" s="206"/>
      <c r="Q117" s="206"/>
      <c r="R117" s="206"/>
      <c r="S117" s="206"/>
      <c r="T117" s="207"/>
      <c r="AT117" s="208" t="s">
        <v>137</v>
      </c>
      <c r="AU117" s="208" t="s">
        <v>82</v>
      </c>
      <c r="AV117" s="12" t="s">
        <v>141</v>
      </c>
      <c r="AW117" s="12" t="s">
        <v>33</v>
      </c>
      <c r="AX117" s="12" t="s">
        <v>80</v>
      </c>
      <c r="AY117" s="208" t="s">
        <v>128</v>
      </c>
    </row>
    <row r="118" spans="2:65" s="1" customFormat="1" ht="22.5" customHeight="1">
      <c r="B118" s="33"/>
      <c r="C118" s="174" t="s">
        <v>167</v>
      </c>
      <c r="D118" s="174" t="s">
        <v>131</v>
      </c>
      <c r="E118" s="175" t="s">
        <v>338</v>
      </c>
      <c r="F118" s="176" t="s">
        <v>339</v>
      </c>
      <c r="G118" s="177" t="s">
        <v>134</v>
      </c>
      <c r="H118" s="178">
        <v>347.407</v>
      </c>
      <c r="I118" s="179"/>
      <c r="J118" s="180">
        <f>ROUND(I118*H118,2)</f>
        <v>0</v>
      </c>
      <c r="K118" s="176" t="s">
        <v>145</v>
      </c>
      <c r="L118" s="37"/>
      <c r="M118" s="181" t="s">
        <v>19</v>
      </c>
      <c r="N118" s="182" t="s">
        <v>43</v>
      </c>
      <c r="O118" s="59"/>
      <c r="P118" s="183">
        <f>O118*H118</f>
        <v>0</v>
      </c>
      <c r="Q118" s="183">
        <v>0.0079</v>
      </c>
      <c r="R118" s="183">
        <f>Q118*H118</f>
        <v>2.7445153</v>
      </c>
      <c r="S118" s="183">
        <v>0</v>
      </c>
      <c r="T118" s="184">
        <f>S118*H118</f>
        <v>0</v>
      </c>
      <c r="AR118" s="16" t="s">
        <v>135</v>
      </c>
      <c r="AT118" s="16" t="s">
        <v>131</v>
      </c>
      <c r="AU118" s="16" t="s">
        <v>82</v>
      </c>
      <c r="AY118" s="16" t="s">
        <v>128</v>
      </c>
      <c r="BE118" s="185">
        <f>IF(N118="základní",J118,0)</f>
        <v>0</v>
      </c>
      <c r="BF118" s="185">
        <f>IF(N118="snížená",J118,0)</f>
        <v>0</v>
      </c>
      <c r="BG118" s="185">
        <f>IF(N118="zákl. přenesená",J118,0)</f>
        <v>0</v>
      </c>
      <c r="BH118" s="185">
        <f>IF(N118="sníž. přenesená",J118,0)</f>
        <v>0</v>
      </c>
      <c r="BI118" s="185">
        <f>IF(N118="nulová",J118,0)</f>
        <v>0</v>
      </c>
      <c r="BJ118" s="16" t="s">
        <v>80</v>
      </c>
      <c r="BK118" s="185">
        <f>ROUND(I118*H118,2)</f>
        <v>0</v>
      </c>
      <c r="BL118" s="16" t="s">
        <v>135</v>
      </c>
      <c r="BM118" s="16" t="s">
        <v>340</v>
      </c>
    </row>
    <row r="119" spans="2:65" s="1" customFormat="1" ht="16.5" customHeight="1">
      <c r="B119" s="33"/>
      <c r="C119" s="174" t="s">
        <v>179</v>
      </c>
      <c r="D119" s="174" t="s">
        <v>131</v>
      </c>
      <c r="E119" s="175" t="s">
        <v>341</v>
      </c>
      <c r="F119" s="176" t="s">
        <v>342</v>
      </c>
      <c r="G119" s="177" t="s">
        <v>134</v>
      </c>
      <c r="H119" s="178">
        <v>170.94</v>
      </c>
      <c r="I119" s="179"/>
      <c r="J119" s="180">
        <f>ROUND(I119*H119,2)</f>
        <v>0</v>
      </c>
      <c r="K119" s="176" t="s">
        <v>145</v>
      </c>
      <c r="L119" s="37"/>
      <c r="M119" s="181" t="s">
        <v>19</v>
      </c>
      <c r="N119" s="182" t="s">
        <v>43</v>
      </c>
      <c r="O119" s="59"/>
      <c r="P119" s="183">
        <f>O119*H119</f>
        <v>0</v>
      </c>
      <c r="Q119" s="183">
        <v>0.00026</v>
      </c>
      <c r="R119" s="183">
        <f>Q119*H119</f>
        <v>0.044444399999999995</v>
      </c>
      <c r="S119" s="183">
        <v>0</v>
      </c>
      <c r="T119" s="184">
        <f>S119*H119</f>
        <v>0</v>
      </c>
      <c r="AR119" s="16" t="s">
        <v>135</v>
      </c>
      <c r="AT119" s="16" t="s">
        <v>131</v>
      </c>
      <c r="AU119" s="16" t="s">
        <v>82</v>
      </c>
      <c r="AY119" s="16" t="s">
        <v>128</v>
      </c>
      <c r="BE119" s="185">
        <f>IF(N119="základní",J119,0)</f>
        <v>0</v>
      </c>
      <c r="BF119" s="185">
        <f>IF(N119="snížená",J119,0)</f>
        <v>0</v>
      </c>
      <c r="BG119" s="185">
        <f>IF(N119="zákl. přenesená",J119,0)</f>
        <v>0</v>
      </c>
      <c r="BH119" s="185">
        <f>IF(N119="sníž. přenesená",J119,0)</f>
        <v>0</v>
      </c>
      <c r="BI119" s="185">
        <f>IF(N119="nulová",J119,0)</f>
        <v>0</v>
      </c>
      <c r="BJ119" s="16" t="s">
        <v>80</v>
      </c>
      <c r="BK119" s="185">
        <f>ROUND(I119*H119,2)</f>
        <v>0</v>
      </c>
      <c r="BL119" s="16" t="s">
        <v>135</v>
      </c>
      <c r="BM119" s="16" t="s">
        <v>343</v>
      </c>
    </row>
    <row r="120" spans="2:65" s="1" customFormat="1" ht="16.5" customHeight="1">
      <c r="B120" s="33"/>
      <c r="C120" s="174" t="s">
        <v>153</v>
      </c>
      <c r="D120" s="174" t="s">
        <v>131</v>
      </c>
      <c r="E120" s="175" t="s">
        <v>344</v>
      </c>
      <c r="F120" s="176" t="s">
        <v>345</v>
      </c>
      <c r="G120" s="177" t="s">
        <v>134</v>
      </c>
      <c r="H120" s="178">
        <v>693.734</v>
      </c>
      <c r="I120" s="179"/>
      <c r="J120" s="180">
        <f>ROUND(I120*H120,2)</f>
        <v>0</v>
      </c>
      <c r="K120" s="176" t="s">
        <v>145</v>
      </c>
      <c r="L120" s="37"/>
      <c r="M120" s="181" t="s">
        <v>19</v>
      </c>
      <c r="N120" s="182" t="s">
        <v>43</v>
      </c>
      <c r="O120" s="59"/>
      <c r="P120" s="183">
        <f>O120*H120</f>
        <v>0</v>
      </c>
      <c r="Q120" s="183">
        <v>0.003</v>
      </c>
      <c r="R120" s="183">
        <f>Q120*H120</f>
        <v>2.081202</v>
      </c>
      <c r="S120" s="183">
        <v>0</v>
      </c>
      <c r="T120" s="184">
        <f>S120*H120</f>
        <v>0</v>
      </c>
      <c r="AR120" s="16" t="s">
        <v>135</v>
      </c>
      <c r="AT120" s="16" t="s">
        <v>131</v>
      </c>
      <c r="AU120" s="16" t="s">
        <v>82</v>
      </c>
      <c r="AY120" s="16" t="s">
        <v>128</v>
      </c>
      <c r="BE120" s="185">
        <f>IF(N120="základní",J120,0)</f>
        <v>0</v>
      </c>
      <c r="BF120" s="185">
        <f>IF(N120="snížená",J120,0)</f>
        <v>0</v>
      </c>
      <c r="BG120" s="185">
        <f>IF(N120="zákl. přenesená",J120,0)</f>
        <v>0</v>
      </c>
      <c r="BH120" s="185">
        <f>IF(N120="sníž. přenesená",J120,0)</f>
        <v>0</v>
      </c>
      <c r="BI120" s="185">
        <f>IF(N120="nulová",J120,0)</f>
        <v>0</v>
      </c>
      <c r="BJ120" s="16" t="s">
        <v>80</v>
      </c>
      <c r="BK120" s="185">
        <f>ROUND(I120*H120,2)</f>
        <v>0</v>
      </c>
      <c r="BL120" s="16" t="s">
        <v>135</v>
      </c>
      <c r="BM120" s="16" t="s">
        <v>346</v>
      </c>
    </row>
    <row r="121" spans="2:51" s="11" customFormat="1" ht="11.25">
      <c r="B121" s="186"/>
      <c r="C121" s="187"/>
      <c r="D121" s="188" t="s">
        <v>137</v>
      </c>
      <c r="E121" s="189" t="s">
        <v>19</v>
      </c>
      <c r="F121" s="190" t="s">
        <v>347</v>
      </c>
      <c r="G121" s="187"/>
      <c r="H121" s="191">
        <v>693.734</v>
      </c>
      <c r="I121" s="192"/>
      <c r="J121" s="187"/>
      <c r="K121" s="187"/>
      <c r="L121" s="193"/>
      <c r="M121" s="194"/>
      <c r="N121" s="195"/>
      <c r="O121" s="195"/>
      <c r="P121" s="195"/>
      <c r="Q121" s="195"/>
      <c r="R121" s="195"/>
      <c r="S121" s="195"/>
      <c r="T121" s="196"/>
      <c r="AT121" s="197" t="s">
        <v>137</v>
      </c>
      <c r="AU121" s="197" t="s">
        <v>82</v>
      </c>
      <c r="AV121" s="11" t="s">
        <v>82</v>
      </c>
      <c r="AW121" s="11" t="s">
        <v>33</v>
      </c>
      <c r="AX121" s="11" t="s">
        <v>80</v>
      </c>
      <c r="AY121" s="197" t="s">
        <v>128</v>
      </c>
    </row>
    <row r="122" spans="2:65" s="1" customFormat="1" ht="16.5" customHeight="1">
      <c r="B122" s="33"/>
      <c r="C122" s="174" t="s">
        <v>187</v>
      </c>
      <c r="D122" s="174" t="s">
        <v>131</v>
      </c>
      <c r="E122" s="175" t="s">
        <v>348</v>
      </c>
      <c r="F122" s="176" t="s">
        <v>349</v>
      </c>
      <c r="G122" s="177" t="s">
        <v>134</v>
      </c>
      <c r="H122" s="178">
        <v>522.794</v>
      </c>
      <c r="I122" s="179"/>
      <c r="J122" s="180">
        <f>ROUND(I122*H122,2)</f>
        <v>0</v>
      </c>
      <c r="K122" s="176" t="s">
        <v>145</v>
      </c>
      <c r="L122" s="37"/>
      <c r="M122" s="181" t="s">
        <v>19</v>
      </c>
      <c r="N122" s="182" t="s">
        <v>43</v>
      </c>
      <c r="O122" s="59"/>
      <c r="P122" s="183">
        <f>O122*H122</f>
        <v>0</v>
      </c>
      <c r="Q122" s="183">
        <v>0.0154</v>
      </c>
      <c r="R122" s="183">
        <f>Q122*H122</f>
        <v>8.0510276</v>
      </c>
      <c r="S122" s="183">
        <v>0</v>
      </c>
      <c r="T122" s="184">
        <f>S122*H122</f>
        <v>0</v>
      </c>
      <c r="AR122" s="16" t="s">
        <v>135</v>
      </c>
      <c r="AT122" s="16" t="s">
        <v>131</v>
      </c>
      <c r="AU122" s="16" t="s">
        <v>82</v>
      </c>
      <c r="AY122" s="16" t="s">
        <v>128</v>
      </c>
      <c r="BE122" s="185">
        <f>IF(N122="základní",J122,0)</f>
        <v>0</v>
      </c>
      <c r="BF122" s="185">
        <f>IF(N122="snížená",J122,0)</f>
        <v>0</v>
      </c>
      <c r="BG122" s="185">
        <f>IF(N122="zákl. přenesená",J122,0)</f>
        <v>0</v>
      </c>
      <c r="BH122" s="185">
        <f>IF(N122="sníž. přenesená",J122,0)</f>
        <v>0</v>
      </c>
      <c r="BI122" s="185">
        <f>IF(N122="nulová",J122,0)</f>
        <v>0</v>
      </c>
      <c r="BJ122" s="16" t="s">
        <v>80</v>
      </c>
      <c r="BK122" s="185">
        <f>ROUND(I122*H122,2)</f>
        <v>0</v>
      </c>
      <c r="BL122" s="16" t="s">
        <v>135</v>
      </c>
      <c r="BM122" s="16" t="s">
        <v>350</v>
      </c>
    </row>
    <row r="123" spans="2:51" s="11" customFormat="1" ht="11.25">
      <c r="B123" s="186"/>
      <c r="C123" s="187"/>
      <c r="D123" s="188" t="s">
        <v>137</v>
      </c>
      <c r="E123" s="189" t="s">
        <v>19</v>
      </c>
      <c r="F123" s="190" t="s">
        <v>351</v>
      </c>
      <c r="G123" s="187"/>
      <c r="H123" s="191">
        <v>522.794</v>
      </c>
      <c r="I123" s="192"/>
      <c r="J123" s="187"/>
      <c r="K123" s="187"/>
      <c r="L123" s="193"/>
      <c r="M123" s="194"/>
      <c r="N123" s="195"/>
      <c r="O123" s="195"/>
      <c r="P123" s="195"/>
      <c r="Q123" s="195"/>
      <c r="R123" s="195"/>
      <c r="S123" s="195"/>
      <c r="T123" s="196"/>
      <c r="AT123" s="197" t="s">
        <v>137</v>
      </c>
      <c r="AU123" s="197" t="s">
        <v>82</v>
      </c>
      <c r="AV123" s="11" t="s">
        <v>82</v>
      </c>
      <c r="AW123" s="11" t="s">
        <v>33</v>
      </c>
      <c r="AX123" s="11" t="s">
        <v>80</v>
      </c>
      <c r="AY123" s="197" t="s">
        <v>128</v>
      </c>
    </row>
    <row r="124" spans="2:65" s="1" customFormat="1" ht="22.5" customHeight="1">
      <c r="B124" s="33"/>
      <c r="C124" s="174" t="s">
        <v>195</v>
      </c>
      <c r="D124" s="174" t="s">
        <v>131</v>
      </c>
      <c r="E124" s="175" t="s">
        <v>352</v>
      </c>
      <c r="F124" s="176" t="s">
        <v>353</v>
      </c>
      <c r="G124" s="177" t="s">
        <v>134</v>
      </c>
      <c r="H124" s="178">
        <v>1045.588</v>
      </c>
      <c r="I124" s="179"/>
      <c r="J124" s="180">
        <f>ROUND(I124*H124,2)</f>
        <v>0</v>
      </c>
      <c r="K124" s="176" t="s">
        <v>145</v>
      </c>
      <c r="L124" s="37"/>
      <c r="M124" s="181" t="s">
        <v>19</v>
      </c>
      <c r="N124" s="182" t="s">
        <v>43</v>
      </c>
      <c r="O124" s="59"/>
      <c r="P124" s="183">
        <f>O124*H124</f>
        <v>0</v>
      </c>
      <c r="Q124" s="183">
        <v>0.0079</v>
      </c>
      <c r="R124" s="183">
        <f>Q124*H124</f>
        <v>8.2601452</v>
      </c>
      <c r="S124" s="183">
        <v>0</v>
      </c>
      <c r="T124" s="184">
        <f>S124*H124</f>
        <v>0</v>
      </c>
      <c r="AR124" s="16" t="s">
        <v>135</v>
      </c>
      <c r="AT124" s="16" t="s">
        <v>131</v>
      </c>
      <c r="AU124" s="16" t="s">
        <v>82</v>
      </c>
      <c r="AY124" s="16" t="s">
        <v>128</v>
      </c>
      <c r="BE124" s="185">
        <f>IF(N124="základní",J124,0)</f>
        <v>0</v>
      </c>
      <c r="BF124" s="185">
        <f>IF(N124="snížená",J124,0)</f>
        <v>0</v>
      </c>
      <c r="BG124" s="185">
        <f>IF(N124="zákl. přenesená",J124,0)</f>
        <v>0</v>
      </c>
      <c r="BH124" s="185">
        <f>IF(N124="sníž. přenesená",J124,0)</f>
        <v>0</v>
      </c>
      <c r="BI124" s="185">
        <f>IF(N124="nulová",J124,0)</f>
        <v>0</v>
      </c>
      <c r="BJ124" s="16" t="s">
        <v>80</v>
      </c>
      <c r="BK124" s="185">
        <f>ROUND(I124*H124,2)</f>
        <v>0</v>
      </c>
      <c r="BL124" s="16" t="s">
        <v>135</v>
      </c>
      <c r="BM124" s="16" t="s">
        <v>354</v>
      </c>
    </row>
    <row r="125" spans="2:51" s="11" customFormat="1" ht="11.25">
      <c r="B125" s="186"/>
      <c r="C125" s="187"/>
      <c r="D125" s="188" t="s">
        <v>137</v>
      </c>
      <c r="E125" s="189" t="s">
        <v>19</v>
      </c>
      <c r="F125" s="190" t="s">
        <v>355</v>
      </c>
      <c r="G125" s="187"/>
      <c r="H125" s="191">
        <v>1045.588</v>
      </c>
      <c r="I125" s="192"/>
      <c r="J125" s="187"/>
      <c r="K125" s="187"/>
      <c r="L125" s="193"/>
      <c r="M125" s="194"/>
      <c r="N125" s="195"/>
      <c r="O125" s="195"/>
      <c r="P125" s="195"/>
      <c r="Q125" s="195"/>
      <c r="R125" s="195"/>
      <c r="S125" s="195"/>
      <c r="T125" s="196"/>
      <c r="AT125" s="197" t="s">
        <v>137</v>
      </c>
      <c r="AU125" s="197" t="s">
        <v>82</v>
      </c>
      <c r="AV125" s="11" t="s">
        <v>82</v>
      </c>
      <c r="AW125" s="11" t="s">
        <v>33</v>
      </c>
      <c r="AX125" s="11" t="s">
        <v>80</v>
      </c>
      <c r="AY125" s="197" t="s">
        <v>128</v>
      </c>
    </row>
    <row r="126" spans="2:65" s="1" customFormat="1" ht="16.5" customHeight="1">
      <c r="B126" s="33"/>
      <c r="C126" s="174" t="s">
        <v>199</v>
      </c>
      <c r="D126" s="174" t="s">
        <v>131</v>
      </c>
      <c r="E126" s="175" t="s">
        <v>356</v>
      </c>
      <c r="F126" s="176" t="s">
        <v>357</v>
      </c>
      <c r="G126" s="177" t="s">
        <v>134</v>
      </c>
      <c r="H126" s="178">
        <v>170.94</v>
      </c>
      <c r="I126" s="179"/>
      <c r="J126" s="180">
        <f>ROUND(I126*H126,2)</f>
        <v>0</v>
      </c>
      <c r="K126" s="176" t="s">
        <v>145</v>
      </c>
      <c r="L126" s="37"/>
      <c r="M126" s="181" t="s">
        <v>19</v>
      </c>
      <c r="N126" s="182" t="s">
        <v>43</v>
      </c>
      <c r="O126" s="59"/>
      <c r="P126" s="183">
        <f>O126*H126</f>
        <v>0</v>
      </c>
      <c r="Q126" s="183">
        <v>0.0052</v>
      </c>
      <c r="R126" s="183">
        <f>Q126*H126</f>
        <v>0.8888879999999999</v>
      </c>
      <c r="S126" s="183">
        <v>0</v>
      </c>
      <c r="T126" s="184">
        <f>S126*H126</f>
        <v>0</v>
      </c>
      <c r="AR126" s="16" t="s">
        <v>135</v>
      </c>
      <c r="AT126" s="16" t="s">
        <v>131</v>
      </c>
      <c r="AU126" s="16" t="s">
        <v>82</v>
      </c>
      <c r="AY126" s="16" t="s">
        <v>128</v>
      </c>
      <c r="BE126" s="185">
        <f>IF(N126="základní",J126,0)</f>
        <v>0</v>
      </c>
      <c r="BF126" s="185">
        <f>IF(N126="snížená",J126,0)</f>
        <v>0</v>
      </c>
      <c r="BG126" s="185">
        <f>IF(N126="zákl. přenesená",J126,0)</f>
        <v>0</v>
      </c>
      <c r="BH126" s="185">
        <f>IF(N126="sníž. přenesená",J126,0)</f>
        <v>0</v>
      </c>
      <c r="BI126" s="185">
        <f>IF(N126="nulová",J126,0)</f>
        <v>0</v>
      </c>
      <c r="BJ126" s="16" t="s">
        <v>80</v>
      </c>
      <c r="BK126" s="185">
        <f>ROUND(I126*H126,2)</f>
        <v>0</v>
      </c>
      <c r="BL126" s="16" t="s">
        <v>135</v>
      </c>
      <c r="BM126" s="16" t="s">
        <v>358</v>
      </c>
    </row>
    <row r="127" spans="2:51" s="11" customFormat="1" ht="11.25">
      <c r="B127" s="186"/>
      <c r="C127" s="187"/>
      <c r="D127" s="188" t="s">
        <v>137</v>
      </c>
      <c r="E127" s="189" t="s">
        <v>19</v>
      </c>
      <c r="F127" s="190" t="s">
        <v>359</v>
      </c>
      <c r="G127" s="187"/>
      <c r="H127" s="191">
        <v>170.94</v>
      </c>
      <c r="I127" s="192"/>
      <c r="J127" s="187"/>
      <c r="K127" s="187"/>
      <c r="L127" s="193"/>
      <c r="M127" s="194"/>
      <c r="N127" s="195"/>
      <c r="O127" s="195"/>
      <c r="P127" s="195"/>
      <c r="Q127" s="195"/>
      <c r="R127" s="195"/>
      <c r="S127" s="195"/>
      <c r="T127" s="196"/>
      <c r="AT127" s="197" t="s">
        <v>137</v>
      </c>
      <c r="AU127" s="197" t="s">
        <v>82</v>
      </c>
      <c r="AV127" s="11" t="s">
        <v>82</v>
      </c>
      <c r="AW127" s="11" t="s">
        <v>33</v>
      </c>
      <c r="AX127" s="11" t="s">
        <v>80</v>
      </c>
      <c r="AY127" s="197" t="s">
        <v>128</v>
      </c>
    </row>
    <row r="128" spans="2:65" s="1" customFormat="1" ht="22.5" customHeight="1">
      <c r="B128" s="33"/>
      <c r="C128" s="174" t="s">
        <v>204</v>
      </c>
      <c r="D128" s="174" t="s">
        <v>131</v>
      </c>
      <c r="E128" s="175" t="s">
        <v>360</v>
      </c>
      <c r="F128" s="176" t="s">
        <v>361</v>
      </c>
      <c r="G128" s="177" t="s">
        <v>134</v>
      </c>
      <c r="H128" s="178">
        <v>962.5</v>
      </c>
      <c r="I128" s="179"/>
      <c r="J128" s="180">
        <f>ROUND(I128*H128,2)</f>
        <v>0</v>
      </c>
      <c r="K128" s="176" t="s">
        <v>145</v>
      </c>
      <c r="L128" s="37"/>
      <c r="M128" s="181" t="s">
        <v>19</v>
      </c>
      <c r="N128" s="182" t="s">
        <v>43</v>
      </c>
      <c r="O128" s="59"/>
      <c r="P128" s="183">
        <f>O128*H128</f>
        <v>0</v>
      </c>
      <c r="Q128" s="183">
        <v>0.0345</v>
      </c>
      <c r="R128" s="183">
        <f>Q128*H128</f>
        <v>33.206250000000004</v>
      </c>
      <c r="S128" s="183">
        <v>0</v>
      </c>
      <c r="T128" s="184">
        <f>S128*H128</f>
        <v>0</v>
      </c>
      <c r="AR128" s="16" t="s">
        <v>135</v>
      </c>
      <c r="AT128" s="16" t="s">
        <v>131</v>
      </c>
      <c r="AU128" s="16" t="s">
        <v>82</v>
      </c>
      <c r="AY128" s="16" t="s">
        <v>128</v>
      </c>
      <c r="BE128" s="185">
        <f>IF(N128="základní",J128,0)</f>
        <v>0</v>
      </c>
      <c r="BF128" s="185">
        <f>IF(N128="snížená",J128,0)</f>
        <v>0</v>
      </c>
      <c r="BG128" s="185">
        <f>IF(N128="zákl. přenesená",J128,0)</f>
        <v>0</v>
      </c>
      <c r="BH128" s="185">
        <f>IF(N128="sníž. přenesená",J128,0)</f>
        <v>0</v>
      </c>
      <c r="BI128" s="185">
        <f>IF(N128="nulová",J128,0)</f>
        <v>0</v>
      </c>
      <c r="BJ128" s="16" t="s">
        <v>80</v>
      </c>
      <c r="BK128" s="185">
        <f>ROUND(I128*H128,2)</f>
        <v>0</v>
      </c>
      <c r="BL128" s="16" t="s">
        <v>135</v>
      </c>
      <c r="BM128" s="16" t="s">
        <v>362</v>
      </c>
    </row>
    <row r="129" spans="2:51" s="11" customFormat="1" ht="11.25">
      <c r="B129" s="186"/>
      <c r="C129" s="187"/>
      <c r="D129" s="188" t="s">
        <v>137</v>
      </c>
      <c r="E129" s="189" t="s">
        <v>19</v>
      </c>
      <c r="F129" s="190" t="s">
        <v>363</v>
      </c>
      <c r="G129" s="187"/>
      <c r="H129" s="191">
        <v>962.5</v>
      </c>
      <c r="I129" s="192"/>
      <c r="J129" s="187"/>
      <c r="K129" s="187"/>
      <c r="L129" s="193"/>
      <c r="M129" s="194"/>
      <c r="N129" s="195"/>
      <c r="O129" s="195"/>
      <c r="P129" s="195"/>
      <c r="Q129" s="195"/>
      <c r="R129" s="195"/>
      <c r="S129" s="195"/>
      <c r="T129" s="196"/>
      <c r="AT129" s="197" t="s">
        <v>137</v>
      </c>
      <c r="AU129" s="197" t="s">
        <v>82</v>
      </c>
      <c r="AV129" s="11" t="s">
        <v>82</v>
      </c>
      <c r="AW129" s="11" t="s">
        <v>33</v>
      </c>
      <c r="AX129" s="11" t="s">
        <v>80</v>
      </c>
      <c r="AY129" s="197" t="s">
        <v>128</v>
      </c>
    </row>
    <row r="130" spans="2:65" s="1" customFormat="1" ht="16.5" customHeight="1">
      <c r="B130" s="33"/>
      <c r="C130" s="174" t="s">
        <v>211</v>
      </c>
      <c r="D130" s="174" t="s">
        <v>131</v>
      </c>
      <c r="E130" s="175" t="s">
        <v>364</v>
      </c>
      <c r="F130" s="176" t="s">
        <v>365</v>
      </c>
      <c r="G130" s="177" t="s">
        <v>134</v>
      </c>
      <c r="H130" s="178">
        <v>962.5</v>
      </c>
      <c r="I130" s="179"/>
      <c r="J130" s="180">
        <f>ROUND(I130*H130,2)</f>
        <v>0</v>
      </c>
      <c r="K130" s="176" t="s">
        <v>145</v>
      </c>
      <c r="L130" s="37"/>
      <c r="M130" s="181" t="s">
        <v>19</v>
      </c>
      <c r="N130" s="182" t="s">
        <v>43</v>
      </c>
      <c r="O130" s="59"/>
      <c r="P130" s="183">
        <f>O130*H130</f>
        <v>0</v>
      </c>
      <c r="Q130" s="183">
        <v>0.016</v>
      </c>
      <c r="R130" s="183">
        <f>Q130*H130</f>
        <v>15.4</v>
      </c>
      <c r="S130" s="183">
        <v>0</v>
      </c>
      <c r="T130" s="184">
        <f>S130*H130</f>
        <v>0</v>
      </c>
      <c r="AR130" s="16" t="s">
        <v>135</v>
      </c>
      <c r="AT130" s="16" t="s">
        <v>131</v>
      </c>
      <c r="AU130" s="16" t="s">
        <v>82</v>
      </c>
      <c r="AY130" s="16" t="s">
        <v>128</v>
      </c>
      <c r="BE130" s="185">
        <f>IF(N130="základní",J130,0)</f>
        <v>0</v>
      </c>
      <c r="BF130" s="185">
        <f>IF(N130="snížená",J130,0)</f>
        <v>0</v>
      </c>
      <c r="BG130" s="185">
        <f>IF(N130="zákl. přenesená",J130,0)</f>
        <v>0</v>
      </c>
      <c r="BH130" s="185">
        <f>IF(N130="sníž. přenesená",J130,0)</f>
        <v>0</v>
      </c>
      <c r="BI130" s="185">
        <f>IF(N130="nulová",J130,0)</f>
        <v>0</v>
      </c>
      <c r="BJ130" s="16" t="s">
        <v>80</v>
      </c>
      <c r="BK130" s="185">
        <f>ROUND(I130*H130,2)</f>
        <v>0</v>
      </c>
      <c r="BL130" s="16" t="s">
        <v>135</v>
      </c>
      <c r="BM130" s="16" t="s">
        <v>366</v>
      </c>
    </row>
    <row r="131" spans="2:51" s="11" customFormat="1" ht="11.25">
      <c r="B131" s="186"/>
      <c r="C131" s="187"/>
      <c r="D131" s="188" t="s">
        <v>137</v>
      </c>
      <c r="E131" s="189" t="s">
        <v>19</v>
      </c>
      <c r="F131" s="190" t="s">
        <v>363</v>
      </c>
      <c r="G131" s="187"/>
      <c r="H131" s="191">
        <v>962.5</v>
      </c>
      <c r="I131" s="192"/>
      <c r="J131" s="187"/>
      <c r="K131" s="187"/>
      <c r="L131" s="193"/>
      <c r="M131" s="194"/>
      <c r="N131" s="195"/>
      <c r="O131" s="195"/>
      <c r="P131" s="195"/>
      <c r="Q131" s="195"/>
      <c r="R131" s="195"/>
      <c r="S131" s="195"/>
      <c r="T131" s="196"/>
      <c r="AT131" s="197" t="s">
        <v>137</v>
      </c>
      <c r="AU131" s="197" t="s">
        <v>82</v>
      </c>
      <c r="AV131" s="11" t="s">
        <v>82</v>
      </c>
      <c r="AW131" s="11" t="s">
        <v>33</v>
      </c>
      <c r="AX131" s="11" t="s">
        <v>80</v>
      </c>
      <c r="AY131" s="197" t="s">
        <v>128</v>
      </c>
    </row>
    <row r="132" spans="2:63" s="10" customFormat="1" ht="22.9" customHeight="1">
      <c r="B132" s="158"/>
      <c r="C132" s="159"/>
      <c r="D132" s="160" t="s">
        <v>71</v>
      </c>
      <c r="E132" s="172" t="s">
        <v>153</v>
      </c>
      <c r="F132" s="172" t="s">
        <v>154</v>
      </c>
      <c r="G132" s="159"/>
      <c r="H132" s="159"/>
      <c r="I132" s="162"/>
      <c r="J132" s="173">
        <f>BK132</f>
        <v>0</v>
      </c>
      <c r="K132" s="159"/>
      <c r="L132" s="164"/>
      <c r="M132" s="165"/>
      <c r="N132" s="166"/>
      <c r="O132" s="166"/>
      <c r="P132" s="167">
        <f>SUM(P133:P138)</f>
        <v>0</v>
      </c>
      <c r="Q132" s="166"/>
      <c r="R132" s="167">
        <f>SUM(R133:R138)</f>
        <v>0.12432</v>
      </c>
      <c r="S132" s="166"/>
      <c r="T132" s="168">
        <f>SUM(T133:T138)</f>
        <v>0.9079122</v>
      </c>
      <c r="AR132" s="169" t="s">
        <v>80</v>
      </c>
      <c r="AT132" s="170" t="s">
        <v>71</v>
      </c>
      <c r="AU132" s="170" t="s">
        <v>80</v>
      </c>
      <c r="AY132" s="169" t="s">
        <v>128</v>
      </c>
      <c r="BK132" s="171">
        <f>SUM(BK133:BK138)</f>
        <v>0</v>
      </c>
    </row>
    <row r="133" spans="2:65" s="1" customFormat="1" ht="22.5" customHeight="1">
      <c r="B133" s="33"/>
      <c r="C133" s="174" t="s">
        <v>8</v>
      </c>
      <c r="D133" s="174" t="s">
        <v>131</v>
      </c>
      <c r="E133" s="175" t="s">
        <v>155</v>
      </c>
      <c r="F133" s="176" t="s">
        <v>156</v>
      </c>
      <c r="G133" s="177" t="s">
        <v>134</v>
      </c>
      <c r="H133" s="178">
        <v>592</v>
      </c>
      <c r="I133" s="179"/>
      <c r="J133" s="180">
        <f>ROUND(I133*H133,2)</f>
        <v>0</v>
      </c>
      <c r="K133" s="176" t="s">
        <v>145</v>
      </c>
      <c r="L133" s="37"/>
      <c r="M133" s="181" t="s">
        <v>19</v>
      </c>
      <c r="N133" s="182" t="s">
        <v>43</v>
      </c>
      <c r="O133" s="59"/>
      <c r="P133" s="183">
        <f>O133*H133</f>
        <v>0</v>
      </c>
      <c r="Q133" s="183">
        <v>0.00021</v>
      </c>
      <c r="R133" s="183">
        <f>Q133*H133</f>
        <v>0.12432</v>
      </c>
      <c r="S133" s="183">
        <v>0</v>
      </c>
      <c r="T133" s="184">
        <f>S133*H133</f>
        <v>0</v>
      </c>
      <c r="AR133" s="16" t="s">
        <v>135</v>
      </c>
      <c r="AT133" s="16" t="s">
        <v>131</v>
      </c>
      <c r="AU133" s="16" t="s">
        <v>82</v>
      </c>
      <c r="AY133" s="16" t="s">
        <v>128</v>
      </c>
      <c r="BE133" s="185">
        <f>IF(N133="základní",J133,0)</f>
        <v>0</v>
      </c>
      <c r="BF133" s="185">
        <f>IF(N133="snížená",J133,0)</f>
        <v>0</v>
      </c>
      <c r="BG133" s="185">
        <f>IF(N133="zákl. přenesená",J133,0)</f>
        <v>0</v>
      </c>
      <c r="BH133" s="185">
        <f>IF(N133="sníž. přenesená",J133,0)</f>
        <v>0</v>
      </c>
      <c r="BI133" s="185">
        <f>IF(N133="nulová",J133,0)</f>
        <v>0</v>
      </c>
      <c r="BJ133" s="16" t="s">
        <v>80</v>
      </c>
      <c r="BK133" s="185">
        <f>ROUND(I133*H133,2)</f>
        <v>0</v>
      </c>
      <c r="BL133" s="16" t="s">
        <v>135</v>
      </c>
      <c r="BM133" s="16" t="s">
        <v>367</v>
      </c>
    </row>
    <row r="134" spans="2:65" s="1" customFormat="1" ht="16.5" customHeight="1">
      <c r="B134" s="33"/>
      <c r="C134" s="174" t="s">
        <v>219</v>
      </c>
      <c r="D134" s="174" t="s">
        <v>131</v>
      </c>
      <c r="E134" s="175" t="s">
        <v>159</v>
      </c>
      <c r="F134" s="176" t="s">
        <v>160</v>
      </c>
      <c r="G134" s="177" t="s">
        <v>134</v>
      </c>
      <c r="H134" s="178">
        <v>592</v>
      </c>
      <c r="I134" s="179"/>
      <c r="J134" s="180">
        <f>ROUND(I134*H134,2)</f>
        <v>0</v>
      </c>
      <c r="K134" s="176" t="s">
        <v>145</v>
      </c>
      <c r="L134" s="37"/>
      <c r="M134" s="181" t="s">
        <v>19</v>
      </c>
      <c r="N134" s="182" t="s">
        <v>43</v>
      </c>
      <c r="O134" s="59"/>
      <c r="P134" s="183">
        <f>O134*H134</f>
        <v>0</v>
      </c>
      <c r="Q134" s="183">
        <v>0</v>
      </c>
      <c r="R134" s="183">
        <f>Q134*H134</f>
        <v>0</v>
      </c>
      <c r="S134" s="183">
        <v>0</v>
      </c>
      <c r="T134" s="184">
        <f>S134*H134</f>
        <v>0</v>
      </c>
      <c r="AR134" s="16" t="s">
        <v>135</v>
      </c>
      <c r="AT134" s="16" t="s">
        <v>131</v>
      </c>
      <c r="AU134" s="16" t="s">
        <v>82</v>
      </c>
      <c r="AY134" s="16" t="s">
        <v>128</v>
      </c>
      <c r="BE134" s="185">
        <f>IF(N134="základní",J134,0)</f>
        <v>0</v>
      </c>
      <c r="BF134" s="185">
        <f>IF(N134="snížená",J134,0)</f>
        <v>0</v>
      </c>
      <c r="BG134" s="185">
        <f>IF(N134="zákl. přenesená",J134,0)</f>
        <v>0</v>
      </c>
      <c r="BH134" s="185">
        <f>IF(N134="sníž. přenesená",J134,0)</f>
        <v>0</v>
      </c>
      <c r="BI134" s="185">
        <f>IF(N134="nulová",J134,0)</f>
        <v>0</v>
      </c>
      <c r="BJ134" s="16" t="s">
        <v>80</v>
      </c>
      <c r="BK134" s="185">
        <f>ROUND(I134*H134,2)</f>
        <v>0</v>
      </c>
      <c r="BL134" s="16" t="s">
        <v>135</v>
      </c>
      <c r="BM134" s="16" t="s">
        <v>368</v>
      </c>
    </row>
    <row r="135" spans="2:65" s="1" customFormat="1" ht="16.5" customHeight="1">
      <c r="B135" s="33"/>
      <c r="C135" s="174" t="s">
        <v>223</v>
      </c>
      <c r="D135" s="174" t="s">
        <v>131</v>
      </c>
      <c r="E135" s="175" t="s">
        <v>369</v>
      </c>
      <c r="F135" s="176" t="s">
        <v>370</v>
      </c>
      <c r="G135" s="177" t="s">
        <v>134</v>
      </c>
      <c r="H135" s="178">
        <v>349.197</v>
      </c>
      <c r="I135" s="179"/>
      <c r="J135" s="180">
        <f>ROUND(I135*H135,2)</f>
        <v>0</v>
      </c>
      <c r="K135" s="176" t="s">
        <v>145</v>
      </c>
      <c r="L135" s="37"/>
      <c r="M135" s="181" t="s">
        <v>19</v>
      </c>
      <c r="N135" s="182" t="s">
        <v>43</v>
      </c>
      <c r="O135" s="59"/>
      <c r="P135" s="183">
        <f>O135*H135</f>
        <v>0</v>
      </c>
      <c r="Q135" s="183">
        <v>0</v>
      </c>
      <c r="R135" s="183">
        <f>Q135*H135</f>
        <v>0</v>
      </c>
      <c r="S135" s="183">
        <v>0.0026</v>
      </c>
      <c r="T135" s="184">
        <f>S135*H135</f>
        <v>0.9079122</v>
      </c>
      <c r="AR135" s="16" t="s">
        <v>135</v>
      </c>
      <c r="AT135" s="16" t="s">
        <v>131</v>
      </c>
      <c r="AU135" s="16" t="s">
        <v>82</v>
      </c>
      <c r="AY135" s="16" t="s">
        <v>128</v>
      </c>
      <c r="BE135" s="185">
        <f>IF(N135="základní",J135,0)</f>
        <v>0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16" t="s">
        <v>80</v>
      </c>
      <c r="BK135" s="185">
        <f>ROUND(I135*H135,2)</f>
        <v>0</v>
      </c>
      <c r="BL135" s="16" t="s">
        <v>135</v>
      </c>
      <c r="BM135" s="16" t="s">
        <v>371</v>
      </c>
    </row>
    <row r="136" spans="2:51" s="11" customFormat="1" ht="11.25">
      <c r="B136" s="186"/>
      <c r="C136" s="187"/>
      <c r="D136" s="188" t="s">
        <v>137</v>
      </c>
      <c r="E136" s="189" t="s">
        <v>19</v>
      </c>
      <c r="F136" s="190" t="s">
        <v>372</v>
      </c>
      <c r="G136" s="187"/>
      <c r="H136" s="191">
        <v>179.197</v>
      </c>
      <c r="I136" s="192"/>
      <c r="J136" s="187"/>
      <c r="K136" s="187"/>
      <c r="L136" s="193"/>
      <c r="M136" s="194"/>
      <c r="N136" s="195"/>
      <c r="O136" s="195"/>
      <c r="P136" s="195"/>
      <c r="Q136" s="195"/>
      <c r="R136" s="195"/>
      <c r="S136" s="195"/>
      <c r="T136" s="196"/>
      <c r="AT136" s="197" t="s">
        <v>137</v>
      </c>
      <c r="AU136" s="197" t="s">
        <v>82</v>
      </c>
      <c r="AV136" s="11" t="s">
        <v>82</v>
      </c>
      <c r="AW136" s="11" t="s">
        <v>33</v>
      </c>
      <c r="AX136" s="11" t="s">
        <v>72</v>
      </c>
      <c r="AY136" s="197" t="s">
        <v>128</v>
      </c>
    </row>
    <row r="137" spans="2:51" s="11" customFormat="1" ht="11.25">
      <c r="B137" s="186"/>
      <c r="C137" s="187"/>
      <c r="D137" s="188" t="s">
        <v>137</v>
      </c>
      <c r="E137" s="189" t="s">
        <v>19</v>
      </c>
      <c r="F137" s="190" t="s">
        <v>373</v>
      </c>
      <c r="G137" s="187"/>
      <c r="H137" s="191">
        <v>170</v>
      </c>
      <c r="I137" s="192"/>
      <c r="J137" s="187"/>
      <c r="K137" s="187"/>
      <c r="L137" s="193"/>
      <c r="M137" s="194"/>
      <c r="N137" s="195"/>
      <c r="O137" s="195"/>
      <c r="P137" s="195"/>
      <c r="Q137" s="195"/>
      <c r="R137" s="195"/>
      <c r="S137" s="195"/>
      <c r="T137" s="196"/>
      <c r="AT137" s="197" t="s">
        <v>137</v>
      </c>
      <c r="AU137" s="197" t="s">
        <v>82</v>
      </c>
      <c r="AV137" s="11" t="s">
        <v>82</v>
      </c>
      <c r="AW137" s="11" t="s">
        <v>33</v>
      </c>
      <c r="AX137" s="11" t="s">
        <v>72</v>
      </c>
      <c r="AY137" s="197" t="s">
        <v>128</v>
      </c>
    </row>
    <row r="138" spans="2:51" s="12" customFormat="1" ht="11.25">
      <c r="B138" s="198"/>
      <c r="C138" s="199"/>
      <c r="D138" s="188" t="s">
        <v>137</v>
      </c>
      <c r="E138" s="200" t="s">
        <v>19</v>
      </c>
      <c r="F138" s="201" t="s">
        <v>140</v>
      </c>
      <c r="G138" s="199"/>
      <c r="H138" s="202">
        <v>349.197</v>
      </c>
      <c r="I138" s="203"/>
      <c r="J138" s="199"/>
      <c r="K138" s="199"/>
      <c r="L138" s="204"/>
      <c r="M138" s="205"/>
      <c r="N138" s="206"/>
      <c r="O138" s="206"/>
      <c r="P138" s="206"/>
      <c r="Q138" s="206"/>
      <c r="R138" s="206"/>
      <c r="S138" s="206"/>
      <c r="T138" s="207"/>
      <c r="AT138" s="208" t="s">
        <v>137</v>
      </c>
      <c r="AU138" s="208" t="s">
        <v>82</v>
      </c>
      <c r="AV138" s="12" t="s">
        <v>141</v>
      </c>
      <c r="AW138" s="12" t="s">
        <v>33</v>
      </c>
      <c r="AX138" s="12" t="s">
        <v>80</v>
      </c>
      <c r="AY138" s="208" t="s">
        <v>128</v>
      </c>
    </row>
    <row r="139" spans="2:63" s="10" customFormat="1" ht="22.9" customHeight="1">
      <c r="B139" s="158"/>
      <c r="C139" s="159"/>
      <c r="D139" s="160" t="s">
        <v>71</v>
      </c>
      <c r="E139" s="172" t="s">
        <v>209</v>
      </c>
      <c r="F139" s="172" t="s">
        <v>210</v>
      </c>
      <c r="G139" s="159"/>
      <c r="H139" s="159"/>
      <c r="I139" s="162"/>
      <c r="J139" s="173">
        <f>BK139</f>
        <v>0</v>
      </c>
      <c r="K139" s="159"/>
      <c r="L139" s="164"/>
      <c r="M139" s="165"/>
      <c r="N139" s="166"/>
      <c r="O139" s="166"/>
      <c r="P139" s="167">
        <f>SUM(P140:P144)</f>
        <v>0</v>
      </c>
      <c r="Q139" s="166"/>
      <c r="R139" s="167">
        <f>SUM(R140:R144)</f>
        <v>0</v>
      </c>
      <c r="S139" s="166"/>
      <c r="T139" s="168">
        <f>SUM(T140:T144)</f>
        <v>0</v>
      </c>
      <c r="AR139" s="169" t="s">
        <v>80</v>
      </c>
      <c r="AT139" s="170" t="s">
        <v>71</v>
      </c>
      <c r="AU139" s="170" t="s">
        <v>80</v>
      </c>
      <c r="AY139" s="169" t="s">
        <v>128</v>
      </c>
      <c r="BK139" s="171">
        <f>SUM(BK140:BK144)</f>
        <v>0</v>
      </c>
    </row>
    <row r="140" spans="2:65" s="1" customFormat="1" ht="22.5" customHeight="1">
      <c r="B140" s="33"/>
      <c r="C140" s="174" t="s">
        <v>227</v>
      </c>
      <c r="D140" s="174" t="s">
        <v>131</v>
      </c>
      <c r="E140" s="175" t="s">
        <v>212</v>
      </c>
      <c r="F140" s="176" t="s">
        <v>213</v>
      </c>
      <c r="G140" s="177" t="s">
        <v>214</v>
      </c>
      <c r="H140" s="178">
        <v>1.122</v>
      </c>
      <c r="I140" s="179"/>
      <c r="J140" s="180">
        <f>ROUND(I140*H140,2)</f>
        <v>0</v>
      </c>
      <c r="K140" s="176" t="s">
        <v>145</v>
      </c>
      <c r="L140" s="37"/>
      <c r="M140" s="181" t="s">
        <v>19</v>
      </c>
      <c r="N140" s="182" t="s">
        <v>43</v>
      </c>
      <c r="O140" s="59"/>
      <c r="P140" s="183">
        <f>O140*H140</f>
        <v>0</v>
      </c>
      <c r="Q140" s="183">
        <v>0</v>
      </c>
      <c r="R140" s="183">
        <f>Q140*H140</f>
        <v>0</v>
      </c>
      <c r="S140" s="183">
        <v>0</v>
      </c>
      <c r="T140" s="184">
        <f>S140*H140</f>
        <v>0</v>
      </c>
      <c r="AR140" s="16" t="s">
        <v>135</v>
      </c>
      <c r="AT140" s="16" t="s">
        <v>131</v>
      </c>
      <c r="AU140" s="16" t="s">
        <v>82</v>
      </c>
      <c r="AY140" s="16" t="s">
        <v>128</v>
      </c>
      <c r="BE140" s="185">
        <f>IF(N140="základní",J140,0)</f>
        <v>0</v>
      </c>
      <c r="BF140" s="185">
        <f>IF(N140="snížená",J140,0)</f>
        <v>0</v>
      </c>
      <c r="BG140" s="185">
        <f>IF(N140="zákl. přenesená",J140,0)</f>
        <v>0</v>
      </c>
      <c r="BH140" s="185">
        <f>IF(N140="sníž. přenesená",J140,0)</f>
        <v>0</v>
      </c>
      <c r="BI140" s="185">
        <f>IF(N140="nulová",J140,0)</f>
        <v>0</v>
      </c>
      <c r="BJ140" s="16" t="s">
        <v>80</v>
      </c>
      <c r="BK140" s="185">
        <f>ROUND(I140*H140,2)</f>
        <v>0</v>
      </c>
      <c r="BL140" s="16" t="s">
        <v>135</v>
      </c>
      <c r="BM140" s="16" t="s">
        <v>374</v>
      </c>
    </row>
    <row r="141" spans="2:65" s="1" customFormat="1" ht="16.5" customHeight="1">
      <c r="B141" s="33"/>
      <c r="C141" s="174" t="s">
        <v>231</v>
      </c>
      <c r="D141" s="174" t="s">
        <v>131</v>
      </c>
      <c r="E141" s="175" t="s">
        <v>216</v>
      </c>
      <c r="F141" s="176" t="s">
        <v>217</v>
      </c>
      <c r="G141" s="177" t="s">
        <v>214</v>
      </c>
      <c r="H141" s="178">
        <v>1.122</v>
      </c>
      <c r="I141" s="179"/>
      <c r="J141" s="180">
        <f>ROUND(I141*H141,2)</f>
        <v>0</v>
      </c>
      <c r="K141" s="176" t="s">
        <v>145</v>
      </c>
      <c r="L141" s="37"/>
      <c r="M141" s="181" t="s">
        <v>19</v>
      </c>
      <c r="N141" s="182" t="s">
        <v>43</v>
      </c>
      <c r="O141" s="59"/>
      <c r="P141" s="183">
        <f>O141*H141</f>
        <v>0</v>
      </c>
      <c r="Q141" s="183">
        <v>0</v>
      </c>
      <c r="R141" s="183">
        <f>Q141*H141</f>
        <v>0</v>
      </c>
      <c r="S141" s="183">
        <v>0</v>
      </c>
      <c r="T141" s="184">
        <f>S141*H141</f>
        <v>0</v>
      </c>
      <c r="AR141" s="16" t="s">
        <v>135</v>
      </c>
      <c r="AT141" s="16" t="s">
        <v>131</v>
      </c>
      <c r="AU141" s="16" t="s">
        <v>82</v>
      </c>
      <c r="AY141" s="16" t="s">
        <v>128</v>
      </c>
      <c r="BE141" s="185">
        <f>IF(N141="základní",J141,0)</f>
        <v>0</v>
      </c>
      <c r="BF141" s="185">
        <f>IF(N141="snížená",J141,0)</f>
        <v>0</v>
      </c>
      <c r="BG141" s="185">
        <f>IF(N141="zákl. přenesená",J141,0)</f>
        <v>0</v>
      </c>
      <c r="BH141" s="185">
        <f>IF(N141="sníž. přenesená",J141,0)</f>
        <v>0</v>
      </c>
      <c r="BI141" s="185">
        <f>IF(N141="nulová",J141,0)</f>
        <v>0</v>
      </c>
      <c r="BJ141" s="16" t="s">
        <v>80</v>
      </c>
      <c r="BK141" s="185">
        <f>ROUND(I141*H141,2)</f>
        <v>0</v>
      </c>
      <c r="BL141" s="16" t="s">
        <v>135</v>
      </c>
      <c r="BM141" s="16" t="s">
        <v>375</v>
      </c>
    </row>
    <row r="142" spans="2:65" s="1" customFormat="1" ht="16.5" customHeight="1">
      <c r="B142" s="33"/>
      <c r="C142" s="174" t="s">
        <v>238</v>
      </c>
      <c r="D142" s="174" t="s">
        <v>131</v>
      </c>
      <c r="E142" s="175" t="s">
        <v>220</v>
      </c>
      <c r="F142" s="176" t="s">
        <v>221</v>
      </c>
      <c r="G142" s="177" t="s">
        <v>214</v>
      </c>
      <c r="H142" s="178">
        <v>1.122</v>
      </c>
      <c r="I142" s="179"/>
      <c r="J142" s="180">
        <f>ROUND(I142*H142,2)</f>
        <v>0</v>
      </c>
      <c r="K142" s="176" t="s">
        <v>19</v>
      </c>
      <c r="L142" s="37"/>
      <c r="M142" s="181" t="s">
        <v>19</v>
      </c>
      <c r="N142" s="182" t="s">
        <v>43</v>
      </c>
      <c r="O142" s="59"/>
      <c r="P142" s="183">
        <f>O142*H142</f>
        <v>0</v>
      </c>
      <c r="Q142" s="183">
        <v>0</v>
      </c>
      <c r="R142" s="183">
        <f>Q142*H142</f>
        <v>0</v>
      </c>
      <c r="S142" s="183">
        <v>0</v>
      </c>
      <c r="T142" s="184">
        <f>S142*H142</f>
        <v>0</v>
      </c>
      <c r="AR142" s="16" t="s">
        <v>135</v>
      </c>
      <c r="AT142" s="16" t="s">
        <v>131</v>
      </c>
      <c r="AU142" s="16" t="s">
        <v>82</v>
      </c>
      <c r="AY142" s="16" t="s">
        <v>128</v>
      </c>
      <c r="BE142" s="185">
        <f>IF(N142="základní",J142,0)</f>
        <v>0</v>
      </c>
      <c r="BF142" s="185">
        <f>IF(N142="snížená",J142,0)</f>
        <v>0</v>
      </c>
      <c r="BG142" s="185">
        <f>IF(N142="zákl. přenesená",J142,0)</f>
        <v>0</v>
      </c>
      <c r="BH142" s="185">
        <f>IF(N142="sníž. přenesená",J142,0)</f>
        <v>0</v>
      </c>
      <c r="BI142" s="185">
        <f>IF(N142="nulová",J142,0)</f>
        <v>0</v>
      </c>
      <c r="BJ142" s="16" t="s">
        <v>80</v>
      </c>
      <c r="BK142" s="185">
        <f>ROUND(I142*H142,2)</f>
        <v>0</v>
      </c>
      <c r="BL142" s="16" t="s">
        <v>135</v>
      </c>
      <c r="BM142" s="16" t="s">
        <v>376</v>
      </c>
    </row>
    <row r="143" spans="2:65" s="1" customFormat="1" ht="16.5" customHeight="1">
      <c r="B143" s="33"/>
      <c r="C143" s="174" t="s">
        <v>7</v>
      </c>
      <c r="D143" s="174" t="s">
        <v>131</v>
      </c>
      <c r="E143" s="175" t="s">
        <v>232</v>
      </c>
      <c r="F143" s="176" t="s">
        <v>233</v>
      </c>
      <c r="G143" s="177" t="s">
        <v>214</v>
      </c>
      <c r="H143" s="178">
        <v>69.52</v>
      </c>
      <c r="I143" s="179"/>
      <c r="J143" s="180">
        <f>ROUND(I143*H143,2)</f>
        <v>0</v>
      </c>
      <c r="K143" s="176" t="s">
        <v>19</v>
      </c>
      <c r="L143" s="37"/>
      <c r="M143" s="181" t="s">
        <v>19</v>
      </c>
      <c r="N143" s="182" t="s">
        <v>43</v>
      </c>
      <c r="O143" s="59"/>
      <c r="P143" s="183">
        <f>O143*H143</f>
        <v>0</v>
      </c>
      <c r="Q143" s="183">
        <v>0</v>
      </c>
      <c r="R143" s="183">
        <f>Q143*H143</f>
        <v>0</v>
      </c>
      <c r="S143" s="183">
        <v>0</v>
      </c>
      <c r="T143" s="184">
        <f>S143*H143</f>
        <v>0</v>
      </c>
      <c r="AR143" s="16" t="s">
        <v>135</v>
      </c>
      <c r="AT143" s="16" t="s">
        <v>131</v>
      </c>
      <c r="AU143" s="16" t="s">
        <v>82</v>
      </c>
      <c r="AY143" s="16" t="s">
        <v>128</v>
      </c>
      <c r="BE143" s="185">
        <f>IF(N143="základní",J143,0)</f>
        <v>0</v>
      </c>
      <c r="BF143" s="185">
        <f>IF(N143="snížená",J143,0)</f>
        <v>0</v>
      </c>
      <c r="BG143" s="185">
        <f>IF(N143="zákl. přenesená",J143,0)</f>
        <v>0</v>
      </c>
      <c r="BH143" s="185">
        <f>IF(N143="sníž. přenesená",J143,0)</f>
        <v>0</v>
      </c>
      <c r="BI143" s="185">
        <f>IF(N143="nulová",J143,0)</f>
        <v>0</v>
      </c>
      <c r="BJ143" s="16" t="s">
        <v>80</v>
      </c>
      <c r="BK143" s="185">
        <f>ROUND(I143*H143,2)</f>
        <v>0</v>
      </c>
      <c r="BL143" s="16" t="s">
        <v>135</v>
      </c>
      <c r="BM143" s="16" t="s">
        <v>377</v>
      </c>
    </row>
    <row r="144" spans="2:51" s="11" customFormat="1" ht="11.25">
      <c r="B144" s="186"/>
      <c r="C144" s="187"/>
      <c r="D144" s="188" t="s">
        <v>137</v>
      </c>
      <c r="E144" s="189" t="s">
        <v>19</v>
      </c>
      <c r="F144" s="190" t="s">
        <v>378</v>
      </c>
      <c r="G144" s="187"/>
      <c r="H144" s="191">
        <v>69.52</v>
      </c>
      <c r="I144" s="192"/>
      <c r="J144" s="187"/>
      <c r="K144" s="187"/>
      <c r="L144" s="193"/>
      <c r="M144" s="194"/>
      <c r="N144" s="195"/>
      <c r="O144" s="195"/>
      <c r="P144" s="195"/>
      <c r="Q144" s="195"/>
      <c r="R144" s="195"/>
      <c r="S144" s="195"/>
      <c r="T144" s="196"/>
      <c r="AT144" s="197" t="s">
        <v>137</v>
      </c>
      <c r="AU144" s="197" t="s">
        <v>82</v>
      </c>
      <c r="AV144" s="11" t="s">
        <v>82</v>
      </c>
      <c r="AW144" s="11" t="s">
        <v>33</v>
      </c>
      <c r="AX144" s="11" t="s">
        <v>80</v>
      </c>
      <c r="AY144" s="197" t="s">
        <v>128</v>
      </c>
    </row>
    <row r="145" spans="2:63" s="10" customFormat="1" ht="22.9" customHeight="1">
      <c r="B145" s="158"/>
      <c r="C145" s="159"/>
      <c r="D145" s="160" t="s">
        <v>71</v>
      </c>
      <c r="E145" s="172" t="s">
        <v>236</v>
      </c>
      <c r="F145" s="172" t="s">
        <v>237</v>
      </c>
      <c r="G145" s="159"/>
      <c r="H145" s="159"/>
      <c r="I145" s="162"/>
      <c r="J145" s="173">
        <f>BK145</f>
        <v>0</v>
      </c>
      <c r="K145" s="159"/>
      <c r="L145" s="164"/>
      <c r="M145" s="165"/>
      <c r="N145" s="166"/>
      <c r="O145" s="166"/>
      <c r="P145" s="167">
        <f>P146</f>
        <v>0</v>
      </c>
      <c r="Q145" s="166"/>
      <c r="R145" s="167">
        <f>R146</f>
        <v>0</v>
      </c>
      <c r="S145" s="166"/>
      <c r="T145" s="168">
        <f>T146</f>
        <v>0</v>
      </c>
      <c r="AR145" s="169" t="s">
        <v>80</v>
      </c>
      <c r="AT145" s="170" t="s">
        <v>71</v>
      </c>
      <c r="AU145" s="170" t="s">
        <v>80</v>
      </c>
      <c r="AY145" s="169" t="s">
        <v>128</v>
      </c>
      <c r="BK145" s="171">
        <f>BK146</f>
        <v>0</v>
      </c>
    </row>
    <row r="146" spans="2:65" s="1" customFormat="1" ht="22.5" customHeight="1">
      <c r="B146" s="33"/>
      <c r="C146" s="174" t="s">
        <v>250</v>
      </c>
      <c r="D146" s="174" t="s">
        <v>131</v>
      </c>
      <c r="E146" s="175" t="s">
        <v>239</v>
      </c>
      <c r="F146" s="176" t="s">
        <v>240</v>
      </c>
      <c r="G146" s="177" t="s">
        <v>214</v>
      </c>
      <c r="H146" s="178">
        <v>80.824</v>
      </c>
      <c r="I146" s="179"/>
      <c r="J146" s="180">
        <f>ROUND(I146*H146,2)</f>
        <v>0</v>
      </c>
      <c r="K146" s="176" t="s">
        <v>145</v>
      </c>
      <c r="L146" s="37"/>
      <c r="M146" s="181" t="s">
        <v>19</v>
      </c>
      <c r="N146" s="182" t="s">
        <v>43</v>
      </c>
      <c r="O146" s="59"/>
      <c r="P146" s="183">
        <f>O146*H146</f>
        <v>0</v>
      </c>
      <c r="Q146" s="183">
        <v>0</v>
      </c>
      <c r="R146" s="183">
        <f>Q146*H146</f>
        <v>0</v>
      </c>
      <c r="S146" s="183">
        <v>0</v>
      </c>
      <c r="T146" s="184">
        <f>S146*H146</f>
        <v>0</v>
      </c>
      <c r="AR146" s="16" t="s">
        <v>135</v>
      </c>
      <c r="AT146" s="16" t="s">
        <v>131</v>
      </c>
      <c r="AU146" s="16" t="s">
        <v>82</v>
      </c>
      <c r="AY146" s="16" t="s">
        <v>128</v>
      </c>
      <c r="BE146" s="185">
        <f>IF(N146="základní",J146,0)</f>
        <v>0</v>
      </c>
      <c r="BF146" s="185">
        <f>IF(N146="snížená",J146,0)</f>
        <v>0</v>
      </c>
      <c r="BG146" s="185">
        <f>IF(N146="zákl. přenesená",J146,0)</f>
        <v>0</v>
      </c>
      <c r="BH146" s="185">
        <f>IF(N146="sníž. přenesená",J146,0)</f>
        <v>0</v>
      </c>
      <c r="BI146" s="185">
        <f>IF(N146="nulová",J146,0)</f>
        <v>0</v>
      </c>
      <c r="BJ146" s="16" t="s">
        <v>80</v>
      </c>
      <c r="BK146" s="185">
        <f>ROUND(I146*H146,2)</f>
        <v>0</v>
      </c>
      <c r="BL146" s="16" t="s">
        <v>135</v>
      </c>
      <c r="BM146" s="16" t="s">
        <v>379</v>
      </c>
    </row>
    <row r="147" spans="2:63" s="10" customFormat="1" ht="25.9" customHeight="1">
      <c r="B147" s="158"/>
      <c r="C147" s="159"/>
      <c r="D147" s="160" t="s">
        <v>71</v>
      </c>
      <c r="E147" s="161" t="s">
        <v>242</v>
      </c>
      <c r="F147" s="161" t="s">
        <v>243</v>
      </c>
      <c r="G147" s="159"/>
      <c r="H147" s="159"/>
      <c r="I147" s="162"/>
      <c r="J147" s="163">
        <f>BK147</f>
        <v>0</v>
      </c>
      <c r="K147" s="159"/>
      <c r="L147" s="164"/>
      <c r="M147" s="165"/>
      <c r="N147" s="166"/>
      <c r="O147" s="166"/>
      <c r="P147" s="167">
        <f>P148</f>
        <v>0</v>
      </c>
      <c r="Q147" s="166"/>
      <c r="R147" s="167">
        <f>R148</f>
        <v>0.634852</v>
      </c>
      <c r="S147" s="166"/>
      <c r="T147" s="168">
        <f>T148</f>
        <v>0.19680412</v>
      </c>
      <c r="AR147" s="169" t="s">
        <v>82</v>
      </c>
      <c r="AT147" s="170" t="s">
        <v>71</v>
      </c>
      <c r="AU147" s="170" t="s">
        <v>72</v>
      </c>
      <c r="AY147" s="169" t="s">
        <v>128</v>
      </c>
      <c r="BK147" s="171">
        <f>BK148</f>
        <v>0</v>
      </c>
    </row>
    <row r="148" spans="2:63" s="10" customFormat="1" ht="22.9" customHeight="1">
      <c r="B148" s="158"/>
      <c r="C148" s="159"/>
      <c r="D148" s="160" t="s">
        <v>71</v>
      </c>
      <c r="E148" s="172" t="s">
        <v>380</v>
      </c>
      <c r="F148" s="172" t="s">
        <v>381</v>
      </c>
      <c r="G148" s="159"/>
      <c r="H148" s="159"/>
      <c r="I148" s="162"/>
      <c r="J148" s="173">
        <f>BK148</f>
        <v>0</v>
      </c>
      <c r="K148" s="159"/>
      <c r="L148" s="164"/>
      <c r="M148" s="165"/>
      <c r="N148" s="166"/>
      <c r="O148" s="166"/>
      <c r="P148" s="167">
        <f>SUM(P149:P150)</f>
        <v>0</v>
      </c>
      <c r="Q148" s="166"/>
      <c r="R148" s="167">
        <f>SUM(R149:R150)</f>
        <v>0.634852</v>
      </c>
      <c r="S148" s="166"/>
      <c r="T148" s="168">
        <f>SUM(T149:T150)</f>
        <v>0.19680412</v>
      </c>
      <c r="AR148" s="169" t="s">
        <v>82</v>
      </c>
      <c r="AT148" s="170" t="s">
        <v>71</v>
      </c>
      <c r="AU148" s="170" t="s">
        <v>80</v>
      </c>
      <c r="AY148" s="169" t="s">
        <v>128</v>
      </c>
      <c r="BK148" s="171">
        <f>SUM(BK149:BK150)</f>
        <v>0</v>
      </c>
    </row>
    <row r="149" spans="2:65" s="1" customFormat="1" ht="16.5" customHeight="1">
      <c r="B149" s="33"/>
      <c r="C149" s="174" t="s">
        <v>256</v>
      </c>
      <c r="D149" s="174" t="s">
        <v>131</v>
      </c>
      <c r="E149" s="175" t="s">
        <v>382</v>
      </c>
      <c r="F149" s="176" t="s">
        <v>383</v>
      </c>
      <c r="G149" s="177" t="s">
        <v>134</v>
      </c>
      <c r="H149" s="178">
        <v>634.852</v>
      </c>
      <c r="I149" s="179"/>
      <c r="J149" s="180">
        <f>ROUND(I149*H149,2)</f>
        <v>0</v>
      </c>
      <c r="K149" s="176" t="s">
        <v>145</v>
      </c>
      <c r="L149" s="37"/>
      <c r="M149" s="181" t="s">
        <v>19</v>
      </c>
      <c r="N149" s="182" t="s">
        <v>43</v>
      </c>
      <c r="O149" s="59"/>
      <c r="P149" s="183">
        <f>O149*H149</f>
        <v>0</v>
      </c>
      <c r="Q149" s="183">
        <v>0.001</v>
      </c>
      <c r="R149" s="183">
        <f>Q149*H149</f>
        <v>0.634852</v>
      </c>
      <c r="S149" s="183">
        <v>0.00031</v>
      </c>
      <c r="T149" s="184">
        <f>S149*H149</f>
        <v>0.19680412</v>
      </c>
      <c r="AR149" s="16" t="s">
        <v>219</v>
      </c>
      <c r="AT149" s="16" t="s">
        <v>131</v>
      </c>
      <c r="AU149" s="16" t="s">
        <v>82</v>
      </c>
      <c r="AY149" s="16" t="s">
        <v>128</v>
      </c>
      <c r="BE149" s="185">
        <f>IF(N149="základní",J149,0)</f>
        <v>0</v>
      </c>
      <c r="BF149" s="185">
        <f>IF(N149="snížená",J149,0)</f>
        <v>0</v>
      </c>
      <c r="BG149" s="185">
        <f>IF(N149="zákl. přenesená",J149,0)</f>
        <v>0</v>
      </c>
      <c r="BH149" s="185">
        <f>IF(N149="sníž. přenesená",J149,0)</f>
        <v>0</v>
      </c>
      <c r="BI149" s="185">
        <f>IF(N149="nulová",J149,0)</f>
        <v>0</v>
      </c>
      <c r="BJ149" s="16" t="s">
        <v>80</v>
      </c>
      <c r="BK149" s="185">
        <f>ROUND(I149*H149,2)</f>
        <v>0</v>
      </c>
      <c r="BL149" s="16" t="s">
        <v>219</v>
      </c>
      <c r="BM149" s="16" t="s">
        <v>384</v>
      </c>
    </row>
    <row r="150" spans="2:51" s="11" customFormat="1" ht="11.25">
      <c r="B150" s="186"/>
      <c r="C150" s="187"/>
      <c r="D150" s="188" t="s">
        <v>137</v>
      </c>
      <c r="E150" s="189" t="s">
        <v>19</v>
      </c>
      <c r="F150" s="190" t="s">
        <v>385</v>
      </c>
      <c r="G150" s="187"/>
      <c r="H150" s="191">
        <v>634.852</v>
      </c>
      <c r="I150" s="192"/>
      <c r="J150" s="187"/>
      <c r="K150" s="187"/>
      <c r="L150" s="193"/>
      <c r="M150" s="194"/>
      <c r="N150" s="195"/>
      <c r="O150" s="195"/>
      <c r="P150" s="195"/>
      <c r="Q150" s="195"/>
      <c r="R150" s="195"/>
      <c r="S150" s="195"/>
      <c r="T150" s="196"/>
      <c r="AT150" s="197" t="s">
        <v>137</v>
      </c>
      <c r="AU150" s="197" t="s">
        <v>82</v>
      </c>
      <c r="AV150" s="11" t="s">
        <v>82</v>
      </c>
      <c r="AW150" s="11" t="s">
        <v>33</v>
      </c>
      <c r="AX150" s="11" t="s">
        <v>80</v>
      </c>
      <c r="AY150" s="197" t="s">
        <v>128</v>
      </c>
    </row>
    <row r="151" spans="2:63" s="10" customFormat="1" ht="25.9" customHeight="1">
      <c r="B151" s="158"/>
      <c r="C151" s="159"/>
      <c r="D151" s="160" t="s">
        <v>71</v>
      </c>
      <c r="E151" s="161" t="s">
        <v>282</v>
      </c>
      <c r="F151" s="161" t="s">
        <v>283</v>
      </c>
      <c r="G151" s="159"/>
      <c r="H151" s="159"/>
      <c r="I151" s="162"/>
      <c r="J151" s="163">
        <f>BK151</f>
        <v>0</v>
      </c>
      <c r="K151" s="159"/>
      <c r="L151" s="164"/>
      <c r="M151" s="165"/>
      <c r="N151" s="166"/>
      <c r="O151" s="166"/>
      <c r="P151" s="167">
        <f>P152</f>
        <v>0</v>
      </c>
      <c r="Q151" s="166"/>
      <c r="R151" s="167">
        <f>R152</f>
        <v>0</v>
      </c>
      <c r="S151" s="166"/>
      <c r="T151" s="168">
        <f>T152</f>
        <v>0</v>
      </c>
      <c r="AR151" s="169" t="s">
        <v>141</v>
      </c>
      <c r="AT151" s="170" t="s">
        <v>71</v>
      </c>
      <c r="AU151" s="170" t="s">
        <v>72</v>
      </c>
      <c r="AY151" s="169" t="s">
        <v>128</v>
      </c>
      <c r="BK151" s="171">
        <f>BK152</f>
        <v>0</v>
      </c>
    </row>
    <row r="152" spans="2:63" s="10" customFormat="1" ht="22.9" customHeight="1">
      <c r="B152" s="158"/>
      <c r="C152" s="159"/>
      <c r="D152" s="160" t="s">
        <v>71</v>
      </c>
      <c r="E152" s="172" t="s">
        <v>284</v>
      </c>
      <c r="F152" s="172" t="s">
        <v>285</v>
      </c>
      <c r="G152" s="159"/>
      <c r="H152" s="159"/>
      <c r="I152" s="162"/>
      <c r="J152" s="173">
        <f>BK152</f>
        <v>0</v>
      </c>
      <c r="K152" s="159"/>
      <c r="L152" s="164"/>
      <c r="M152" s="165"/>
      <c r="N152" s="166"/>
      <c r="O152" s="166"/>
      <c r="P152" s="167">
        <f>P153</f>
        <v>0</v>
      </c>
      <c r="Q152" s="166"/>
      <c r="R152" s="167">
        <f>R153</f>
        <v>0</v>
      </c>
      <c r="S152" s="166"/>
      <c r="T152" s="168">
        <f>T153</f>
        <v>0</v>
      </c>
      <c r="AR152" s="169" t="s">
        <v>141</v>
      </c>
      <c r="AT152" s="170" t="s">
        <v>71</v>
      </c>
      <c r="AU152" s="170" t="s">
        <v>80</v>
      </c>
      <c r="AY152" s="169" t="s">
        <v>128</v>
      </c>
      <c r="BK152" s="171">
        <f>BK153</f>
        <v>0</v>
      </c>
    </row>
    <row r="153" spans="2:65" s="1" customFormat="1" ht="16.5" customHeight="1">
      <c r="B153" s="33"/>
      <c r="C153" s="174" t="s">
        <v>264</v>
      </c>
      <c r="D153" s="174" t="s">
        <v>131</v>
      </c>
      <c r="E153" s="175" t="s">
        <v>386</v>
      </c>
      <c r="F153" s="176" t="s">
        <v>387</v>
      </c>
      <c r="G153" s="177" t="s">
        <v>207</v>
      </c>
      <c r="H153" s="178">
        <v>1</v>
      </c>
      <c r="I153" s="179"/>
      <c r="J153" s="180">
        <f>ROUND(I153*H153,2)</f>
        <v>0</v>
      </c>
      <c r="K153" s="176" t="s">
        <v>19</v>
      </c>
      <c r="L153" s="37"/>
      <c r="M153" s="225" t="s">
        <v>19</v>
      </c>
      <c r="N153" s="226" t="s">
        <v>43</v>
      </c>
      <c r="O153" s="227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AR153" s="16" t="s">
        <v>289</v>
      </c>
      <c r="AT153" s="16" t="s">
        <v>131</v>
      </c>
      <c r="AU153" s="16" t="s">
        <v>82</v>
      </c>
      <c r="AY153" s="16" t="s">
        <v>128</v>
      </c>
      <c r="BE153" s="185">
        <f>IF(N153="základní",J153,0)</f>
        <v>0</v>
      </c>
      <c r="BF153" s="185">
        <f>IF(N153="snížená",J153,0)</f>
        <v>0</v>
      </c>
      <c r="BG153" s="185">
        <f>IF(N153="zákl. přenesená",J153,0)</f>
        <v>0</v>
      </c>
      <c r="BH153" s="185">
        <f>IF(N153="sníž. přenesená",J153,0)</f>
        <v>0</v>
      </c>
      <c r="BI153" s="185">
        <f>IF(N153="nulová",J153,0)</f>
        <v>0</v>
      </c>
      <c r="BJ153" s="16" t="s">
        <v>80</v>
      </c>
      <c r="BK153" s="185">
        <f>ROUND(I153*H153,2)</f>
        <v>0</v>
      </c>
      <c r="BL153" s="16" t="s">
        <v>289</v>
      </c>
      <c r="BM153" s="16" t="s">
        <v>388</v>
      </c>
    </row>
    <row r="154" spans="2:12" s="1" customFormat="1" ht="6.95" customHeight="1">
      <c r="B154" s="45"/>
      <c r="C154" s="46"/>
      <c r="D154" s="46"/>
      <c r="E154" s="46"/>
      <c r="F154" s="46"/>
      <c r="G154" s="46"/>
      <c r="H154" s="46"/>
      <c r="I154" s="125"/>
      <c r="J154" s="46"/>
      <c r="K154" s="46"/>
      <c r="L154" s="37"/>
    </row>
  </sheetData>
  <sheetProtection algorithmName="SHA-512" hashValue="Xqght6VutErnq+huVfDShLHkJz5CQYf94Shx2e7pCS/GmAZbGZCuWko1DbRSuDUv8MYWSaVhW1tyyf++J9vP9Q==" saltValue="54bZJeOtVik9mbnVs4zNan4bi5e7b7DuVbcI9tQr6ZGQJ8gc/R70uTkIMUIs5XZV+8plRGpey5yBj5fZE1Nxlg==" spinCount="100000" sheet="1" objects="1" scenarios="1" formatColumns="0" formatRows="0" autoFilter="0"/>
  <autoFilter ref="C88:K153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91"/>
  <sheetViews>
    <sheetView showGridLines="0" tabSelected="1" workbookViewId="0" topLeftCell="A50">
      <selection activeCell="I86" sqref="I8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6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AT2" s="16" t="s">
        <v>88</v>
      </c>
    </row>
    <row r="3" spans="2:46" ht="6.95" customHeight="1">
      <c r="B3" s="98"/>
      <c r="C3" s="99"/>
      <c r="D3" s="99"/>
      <c r="E3" s="99"/>
      <c r="F3" s="99"/>
      <c r="G3" s="99"/>
      <c r="H3" s="99"/>
      <c r="I3" s="100"/>
      <c r="J3" s="99"/>
      <c r="K3" s="99"/>
      <c r="L3" s="19"/>
      <c r="AT3" s="16" t="s">
        <v>82</v>
      </c>
    </row>
    <row r="4" spans="2:46" ht="24.95" customHeight="1">
      <c r="B4" s="19"/>
      <c r="D4" s="101" t="s">
        <v>91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02" t="s">
        <v>16</v>
      </c>
      <c r="L6" s="19"/>
    </row>
    <row r="7" spans="2:12" ht="16.5" customHeight="1">
      <c r="B7" s="19"/>
      <c r="E7" s="347" t="str">
        <f>'Rekapitulace stavby'!K6</f>
        <v>Trutnov, ulice Školní  čp.13 - Sanace vlhkosti sklepních prostor</v>
      </c>
      <c r="F7" s="348"/>
      <c r="G7" s="348"/>
      <c r="H7" s="348"/>
      <c r="L7" s="19"/>
    </row>
    <row r="8" spans="2:12" s="1" customFormat="1" ht="12" customHeight="1">
      <c r="B8" s="37"/>
      <c r="D8" s="102" t="s">
        <v>92</v>
      </c>
      <c r="I8" s="103"/>
      <c r="L8" s="37"/>
    </row>
    <row r="9" spans="2:12" s="1" customFormat="1" ht="36.95" customHeight="1">
      <c r="B9" s="37"/>
      <c r="E9" s="349" t="s">
        <v>389</v>
      </c>
      <c r="F9" s="350"/>
      <c r="G9" s="350"/>
      <c r="H9" s="350"/>
      <c r="I9" s="103"/>
      <c r="L9" s="37"/>
    </row>
    <row r="10" spans="2:12" s="1" customFormat="1" ht="11.25">
      <c r="B10" s="37"/>
      <c r="I10" s="103"/>
      <c r="L10" s="37"/>
    </row>
    <row r="11" spans="2:12" s="1" customFormat="1" ht="12" customHeight="1">
      <c r="B11" s="37"/>
      <c r="D11" s="102" t="s">
        <v>18</v>
      </c>
      <c r="F11" s="16" t="s">
        <v>19</v>
      </c>
      <c r="I11" s="104" t="s">
        <v>20</v>
      </c>
      <c r="J11" s="16" t="s">
        <v>19</v>
      </c>
      <c r="L11" s="37"/>
    </row>
    <row r="12" spans="2:12" s="1" customFormat="1" ht="12" customHeight="1">
      <c r="B12" s="37"/>
      <c r="D12" s="102" t="s">
        <v>21</v>
      </c>
      <c r="F12" s="16" t="s">
        <v>22</v>
      </c>
      <c r="I12" s="104" t="s">
        <v>23</v>
      </c>
      <c r="J12" s="105" t="str">
        <f>'Rekapitulace stavby'!AN8</f>
        <v>25. 9. 2018</v>
      </c>
      <c r="L12" s="37"/>
    </row>
    <row r="13" spans="2:12" s="1" customFormat="1" ht="10.9" customHeight="1">
      <c r="B13" s="37"/>
      <c r="I13" s="103"/>
      <c r="L13" s="37"/>
    </row>
    <row r="14" spans="2:12" s="1" customFormat="1" ht="12" customHeight="1">
      <c r="B14" s="37"/>
      <c r="D14" s="102" t="s">
        <v>25</v>
      </c>
      <c r="I14" s="104" t="s">
        <v>26</v>
      </c>
      <c r="J14" s="16" t="s">
        <v>19</v>
      </c>
      <c r="L14" s="37"/>
    </row>
    <row r="15" spans="2:12" s="1" customFormat="1" ht="18" customHeight="1">
      <c r="B15" s="37"/>
      <c r="E15" s="16" t="s">
        <v>27</v>
      </c>
      <c r="I15" s="104" t="s">
        <v>28</v>
      </c>
      <c r="J15" s="16" t="s">
        <v>19</v>
      </c>
      <c r="L15" s="37"/>
    </row>
    <row r="16" spans="2:12" s="1" customFormat="1" ht="6.95" customHeight="1">
      <c r="B16" s="37"/>
      <c r="I16" s="103"/>
      <c r="L16" s="37"/>
    </row>
    <row r="17" spans="2:12" s="1" customFormat="1" ht="12" customHeight="1">
      <c r="B17" s="37"/>
      <c r="D17" s="102" t="s">
        <v>29</v>
      </c>
      <c r="I17" s="104" t="s">
        <v>26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351" t="str">
        <f>'Rekapitulace stavby'!E14</f>
        <v>Vyplň údaj</v>
      </c>
      <c r="F18" s="352"/>
      <c r="G18" s="352"/>
      <c r="H18" s="352"/>
      <c r="I18" s="104" t="s">
        <v>28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3"/>
      <c r="L19" s="37"/>
    </row>
    <row r="20" spans="2:12" s="1" customFormat="1" ht="12" customHeight="1">
      <c r="B20" s="37"/>
      <c r="D20" s="102" t="s">
        <v>31</v>
      </c>
      <c r="I20" s="104" t="s">
        <v>26</v>
      </c>
      <c r="J20" s="16" t="s">
        <v>19</v>
      </c>
      <c r="L20" s="37"/>
    </row>
    <row r="21" spans="2:12" s="1" customFormat="1" ht="18" customHeight="1">
      <c r="B21" s="37"/>
      <c r="E21" s="16" t="s">
        <v>32</v>
      </c>
      <c r="I21" s="104" t="s">
        <v>28</v>
      </c>
      <c r="J21" s="16" t="s">
        <v>19</v>
      </c>
      <c r="L21" s="37"/>
    </row>
    <row r="22" spans="2:12" s="1" customFormat="1" ht="6.95" customHeight="1">
      <c r="B22" s="37"/>
      <c r="I22" s="103"/>
      <c r="L22" s="37"/>
    </row>
    <row r="23" spans="2:12" s="1" customFormat="1" ht="12" customHeight="1">
      <c r="B23" s="37"/>
      <c r="D23" s="102" t="s">
        <v>34</v>
      </c>
      <c r="I23" s="104" t="s">
        <v>26</v>
      </c>
      <c r="J23" s="16" t="s">
        <v>19</v>
      </c>
      <c r="L23" s="37"/>
    </row>
    <row r="24" spans="2:12" s="1" customFormat="1" ht="18" customHeight="1">
      <c r="B24" s="37"/>
      <c r="E24" s="16" t="s">
        <v>35</v>
      </c>
      <c r="I24" s="104" t="s">
        <v>28</v>
      </c>
      <c r="J24" s="16" t="s">
        <v>19</v>
      </c>
      <c r="L24" s="37"/>
    </row>
    <row r="25" spans="2:12" s="1" customFormat="1" ht="6.95" customHeight="1">
      <c r="B25" s="37"/>
      <c r="I25" s="103"/>
      <c r="L25" s="37"/>
    </row>
    <row r="26" spans="2:12" s="1" customFormat="1" ht="12" customHeight="1">
      <c r="B26" s="37"/>
      <c r="D26" s="102" t="s">
        <v>36</v>
      </c>
      <c r="I26" s="103"/>
      <c r="L26" s="37"/>
    </row>
    <row r="27" spans="2:12" s="6" customFormat="1" ht="16.5" customHeight="1">
      <c r="B27" s="106"/>
      <c r="E27" s="353" t="s">
        <v>19</v>
      </c>
      <c r="F27" s="353"/>
      <c r="G27" s="353"/>
      <c r="H27" s="353"/>
      <c r="I27" s="107"/>
      <c r="L27" s="106"/>
    </row>
    <row r="28" spans="2:12" s="1" customFormat="1" ht="6.95" customHeight="1">
      <c r="B28" s="37"/>
      <c r="I28" s="103"/>
      <c r="L28" s="37"/>
    </row>
    <row r="29" spans="2:12" s="1" customFormat="1" ht="6.95" customHeight="1">
      <c r="B29" s="37"/>
      <c r="D29" s="55"/>
      <c r="E29" s="55"/>
      <c r="F29" s="55"/>
      <c r="G29" s="55"/>
      <c r="H29" s="55"/>
      <c r="I29" s="108"/>
      <c r="J29" s="55"/>
      <c r="K29" s="55"/>
      <c r="L29" s="37"/>
    </row>
    <row r="30" spans="2:12" s="1" customFormat="1" ht="25.35" customHeight="1">
      <c r="B30" s="37"/>
      <c r="D30" s="109" t="s">
        <v>38</v>
      </c>
      <c r="I30" s="103"/>
      <c r="J30" s="110">
        <f>ROUND(J83,2)</f>
        <v>0</v>
      </c>
      <c r="L30" s="37"/>
    </row>
    <row r="31" spans="2:12" s="1" customFormat="1" ht="6.95" customHeight="1">
      <c r="B31" s="37"/>
      <c r="D31" s="55"/>
      <c r="E31" s="55"/>
      <c r="F31" s="55"/>
      <c r="G31" s="55"/>
      <c r="H31" s="55"/>
      <c r="I31" s="108"/>
      <c r="J31" s="55"/>
      <c r="K31" s="55"/>
      <c r="L31" s="37"/>
    </row>
    <row r="32" spans="2:12" s="1" customFormat="1" ht="14.45" customHeight="1">
      <c r="B32" s="37"/>
      <c r="F32" s="111" t="s">
        <v>40</v>
      </c>
      <c r="I32" s="112" t="s">
        <v>39</v>
      </c>
      <c r="J32" s="111" t="s">
        <v>41</v>
      </c>
      <c r="L32" s="37"/>
    </row>
    <row r="33" spans="2:12" s="1" customFormat="1" ht="14.45" customHeight="1">
      <c r="B33" s="37"/>
      <c r="D33" s="102" t="s">
        <v>42</v>
      </c>
      <c r="E33" s="102" t="s">
        <v>43</v>
      </c>
      <c r="F33" s="113">
        <f>ROUND((SUM(BE83:BE90)),2)</f>
        <v>0</v>
      </c>
      <c r="I33" s="114">
        <v>0.21</v>
      </c>
      <c r="J33" s="113">
        <f>ROUND(((SUM(BE83:BE90))*I33),2)</f>
        <v>0</v>
      </c>
      <c r="L33" s="37"/>
    </row>
    <row r="34" spans="2:12" s="1" customFormat="1" ht="14.45" customHeight="1">
      <c r="B34" s="37"/>
      <c r="E34" s="102" t="s">
        <v>44</v>
      </c>
      <c r="F34" s="113">
        <f>ROUND((SUM(BF83:BF90)),2)</f>
        <v>0</v>
      </c>
      <c r="I34" s="114">
        <v>0.15</v>
      </c>
      <c r="J34" s="113">
        <f>ROUND(((SUM(BF83:BF90))*I34),2)</f>
        <v>0</v>
      </c>
      <c r="L34" s="37"/>
    </row>
    <row r="35" spans="2:12" s="1" customFormat="1" ht="14.45" customHeight="1" hidden="1">
      <c r="B35" s="37"/>
      <c r="E35" s="102" t="s">
        <v>45</v>
      </c>
      <c r="F35" s="113">
        <f>ROUND((SUM(BG83:BG90)),2)</f>
        <v>0</v>
      </c>
      <c r="I35" s="114">
        <v>0.21</v>
      </c>
      <c r="J35" s="113">
        <f>0</f>
        <v>0</v>
      </c>
      <c r="L35" s="37"/>
    </row>
    <row r="36" spans="2:12" s="1" customFormat="1" ht="14.45" customHeight="1" hidden="1">
      <c r="B36" s="37"/>
      <c r="E36" s="102" t="s">
        <v>46</v>
      </c>
      <c r="F36" s="113">
        <f>ROUND((SUM(BH83:BH90)),2)</f>
        <v>0</v>
      </c>
      <c r="I36" s="114">
        <v>0.15</v>
      </c>
      <c r="J36" s="113">
        <f>0</f>
        <v>0</v>
      </c>
      <c r="L36" s="37"/>
    </row>
    <row r="37" spans="2:12" s="1" customFormat="1" ht="14.45" customHeight="1" hidden="1">
      <c r="B37" s="37"/>
      <c r="E37" s="102" t="s">
        <v>47</v>
      </c>
      <c r="F37" s="113">
        <f>ROUND((SUM(BI83:BI90)),2)</f>
        <v>0</v>
      </c>
      <c r="I37" s="114">
        <v>0</v>
      </c>
      <c r="J37" s="113">
        <f>0</f>
        <v>0</v>
      </c>
      <c r="L37" s="37"/>
    </row>
    <row r="38" spans="2:12" s="1" customFormat="1" ht="6.95" customHeight="1">
      <c r="B38" s="37"/>
      <c r="I38" s="103"/>
      <c r="L38" s="37"/>
    </row>
    <row r="39" spans="2:12" s="1" customFormat="1" ht="25.35" customHeight="1">
      <c r="B39" s="37"/>
      <c r="C39" s="115"/>
      <c r="D39" s="116" t="s">
        <v>48</v>
      </c>
      <c r="E39" s="117"/>
      <c r="F39" s="117"/>
      <c r="G39" s="118" t="s">
        <v>49</v>
      </c>
      <c r="H39" s="119" t="s">
        <v>50</v>
      </c>
      <c r="I39" s="120"/>
      <c r="J39" s="121">
        <f>SUM(J30:J37)</f>
        <v>0</v>
      </c>
      <c r="K39" s="122"/>
      <c r="L39" s="37"/>
    </row>
    <row r="40" spans="2:12" s="1" customFormat="1" ht="14.45" customHeight="1">
      <c r="B40" s="123"/>
      <c r="C40" s="124"/>
      <c r="D40" s="124"/>
      <c r="E40" s="124"/>
      <c r="F40" s="124"/>
      <c r="G40" s="124"/>
      <c r="H40" s="124"/>
      <c r="I40" s="125"/>
      <c r="J40" s="124"/>
      <c r="K40" s="124"/>
      <c r="L40" s="37"/>
    </row>
    <row r="44" spans="2:12" s="1" customFormat="1" ht="6.95" customHeight="1">
      <c r="B44" s="126"/>
      <c r="C44" s="127"/>
      <c r="D44" s="127"/>
      <c r="E44" s="127"/>
      <c r="F44" s="127"/>
      <c r="G44" s="127"/>
      <c r="H44" s="127"/>
      <c r="I44" s="128"/>
      <c r="J44" s="127"/>
      <c r="K44" s="127"/>
      <c r="L44" s="37"/>
    </row>
    <row r="45" spans="2:12" s="1" customFormat="1" ht="24.95" customHeight="1">
      <c r="B45" s="33"/>
      <c r="C45" s="22" t="s">
        <v>94</v>
      </c>
      <c r="D45" s="34"/>
      <c r="E45" s="34"/>
      <c r="F45" s="34"/>
      <c r="G45" s="34"/>
      <c r="H45" s="34"/>
      <c r="I45" s="103"/>
      <c r="J45" s="34"/>
      <c r="K45" s="34"/>
      <c r="L45" s="37"/>
    </row>
    <row r="46" spans="2:12" s="1" customFormat="1" ht="6.95" customHeight="1">
      <c r="B46" s="33"/>
      <c r="C46" s="34"/>
      <c r="D46" s="34"/>
      <c r="E46" s="34"/>
      <c r="F46" s="34"/>
      <c r="G46" s="34"/>
      <c r="H46" s="34"/>
      <c r="I46" s="103"/>
      <c r="J46" s="34"/>
      <c r="K46" s="34"/>
      <c r="L46" s="37"/>
    </row>
    <row r="47" spans="2:12" s="1" customFormat="1" ht="12" customHeight="1">
      <c r="B47" s="33"/>
      <c r="C47" s="28" t="s">
        <v>16</v>
      </c>
      <c r="D47" s="34"/>
      <c r="E47" s="34"/>
      <c r="F47" s="34"/>
      <c r="G47" s="34"/>
      <c r="H47" s="34"/>
      <c r="I47" s="103"/>
      <c r="J47" s="34"/>
      <c r="K47" s="34"/>
      <c r="L47" s="37"/>
    </row>
    <row r="48" spans="2:12" s="1" customFormat="1" ht="16.5" customHeight="1">
      <c r="B48" s="33"/>
      <c r="C48" s="34"/>
      <c r="D48" s="34"/>
      <c r="E48" s="354" t="str">
        <f>E7</f>
        <v>Trutnov, ulice Školní  čp.13 - Sanace vlhkosti sklepních prostor</v>
      </c>
      <c r="F48" s="355"/>
      <c r="G48" s="355"/>
      <c r="H48" s="355"/>
      <c r="I48" s="103"/>
      <c r="J48" s="34"/>
      <c r="K48" s="34"/>
      <c r="L48" s="37"/>
    </row>
    <row r="49" spans="2:12" s="1" customFormat="1" ht="12" customHeight="1">
      <c r="B49" s="33"/>
      <c r="C49" s="28" t="s">
        <v>92</v>
      </c>
      <c r="D49" s="34"/>
      <c r="E49" s="34"/>
      <c r="F49" s="34"/>
      <c r="G49" s="34"/>
      <c r="H49" s="34"/>
      <c r="I49" s="103"/>
      <c r="J49" s="34"/>
      <c r="K49" s="34"/>
      <c r="L49" s="37"/>
    </row>
    <row r="50" spans="2:12" s="1" customFormat="1" ht="16.5" customHeight="1">
      <c r="B50" s="33"/>
      <c r="C50" s="34"/>
      <c r="D50" s="34"/>
      <c r="E50" s="327" t="str">
        <f>E9</f>
        <v>03 - VRN</v>
      </c>
      <c r="F50" s="326"/>
      <c r="G50" s="326"/>
      <c r="H50" s="326"/>
      <c r="I50" s="103"/>
      <c r="J50" s="34"/>
      <c r="K50" s="34"/>
      <c r="L50" s="37"/>
    </row>
    <row r="51" spans="2:12" s="1" customFormat="1" ht="6.95" customHeight="1">
      <c r="B51" s="33"/>
      <c r="C51" s="34"/>
      <c r="D51" s="34"/>
      <c r="E51" s="34"/>
      <c r="F51" s="34"/>
      <c r="G51" s="34"/>
      <c r="H51" s="34"/>
      <c r="I51" s="103"/>
      <c r="J51" s="34"/>
      <c r="K51" s="34"/>
      <c r="L51" s="37"/>
    </row>
    <row r="52" spans="2:12" s="1" customFormat="1" ht="12" customHeight="1">
      <c r="B52" s="33"/>
      <c r="C52" s="28" t="s">
        <v>21</v>
      </c>
      <c r="D52" s="34"/>
      <c r="E52" s="34"/>
      <c r="F52" s="26" t="str">
        <f>F12</f>
        <v xml:space="preserve"> </v>
      </c>
      <c r="G52" s="34"/>
      <c r="H52" s="34"/>
      <c r="I52" s="104" t="s">
        <v>23</v>
      </c>
      <c r="J52" s="54" t="str">
        <f>IF(J12="","",J12)</f>
        <v>25. 9. 2018</v>
      </c>
      <c r="K52" s="34"/>
      <c r="L52" s="37"/>
    </row>
    <row r="53" spans="2:12" s="1" customFormat="1" ht="6.95" customHeight="1">
      <c r="B53" s="33"/>
      <c r="C53" s="34"/>
      <c r="D53" s="34"/>
      <c r="E53" s="34"/>
      <c r="F53" s="34"/>
      <c r="G53" s="34"/>
      <c r="H53" s="34"/>
      <c r="I53" s="103"/>
      <c r="J53" s="34"/>
      <c r="K53" s="34"/>
      <c r="L53" s="37"/>
    </row>
    <row r="54" spans="2:12" s="1" customFormat="1" ht="13.7" customHeight="1">
      <c r="B54" s="33"/>
      <c r="C54" s="28" t="s">
        <v>25</v>
      </c>
      <c r="D54" s="34"/>
      <c r="E54" s="34"/>
      <c r="F54" s="26" t="str">
        <f>E15</f>
        <v>Město Trutnov</v>
      </c>
      <c r="G54" s="34"/>
      <c r="H54" s="34"/>
      <c r="I54" s="104" t="s">
        <v>31</v>
      </c>
      <c r="J54" s="31" t="str">
        <f>E21</f>
        <v>Ing. J.Chaloupský, Trutnov</v>
      </c>
      <c r="K54" s="34"/>
      <c r="L54" s="37"/>
    </row>
    <row r="55" spans="2:12" s="1" customFormat="1" ht="13.7" customHeight="1">
      <c r="B55" s="33"/>
      <c r="C55" s="28" t="s">
        <v>29</v>
      </c>
      <c r="D55" s="34"/>
      <c r="E55" s="34"/>
      <c r="F55" s="26" t="str">
        <f>IF(E18="","",E18)</f>
        <v>Vyplň údaj</v>
      </c>
      <c r="G55" s="34"/>
      <c r="H55" s="34"/>
      <c r="I55" s="104" t="s">
        <v>34</v>
      </c>
      <c r="J55" s="31" t="str">
        <f>E24</f>
        <v>Ing.Jiřičková</v>
      </c>
      <c r="K55" s="34"/>
      <c r="L55" s="37"/>
    </row>
    <row r="56" spans="2:12" s="1" customFormat="1" ht="10.35" customHeight="1">
      <c r="B56" s="33"/>
      <c r="C56" s="34"/>
      <c r="D56" s="34"/>
      <c r="E56" s="34"/>
      <c r="F56" s="34"/>
      <c r="G56" s="34"/>
      <c r="H56" s="34"/>
      <c r="I56" s="103"/>
      <c r="J56" s="34"/>
      <c r="K56" s="34"/>
      <c r="L56" s="37"/>
    </row>
    <row r="57" spans="2:12" s="1" customFormat="1" ht="29.25" customHeight="1">
      <c r="B57" s="33"/>
      <c r="C57" s="129" t="s">
        <v>95</v>
      </c>
      <c r="D57" s="130"/>
      <c r="E57" s="130"/>
      <c r="F57" s="130"/>
      <c r="G57" s="130"/>
      <c r="H57" s="130"/>
      <c r="I57" s="131"/>
      <c r="J57" s="132" t="s">
        <v>96</v>
      </c>
      <c r="K57" s="130"/>
      <c r="L57" s="37"/>
    </row>
    <row r="58" spans="2:12" s="1" customFormat="1" ht="10.35" customHeight="1">
      <c r="B58" s="33"/>
      <c r="C58" s="34"/>
      <c r="D58" s="34"/>
      <c r="E58" s="34"/>
      <c r="F58" s="34"/>
      <c r="G58" s="34"/>
      <c r="H58" s="34"/>
      <c r="I58" s="103"/>
      <c r="J58" s="34"/>
      <c r="K58" s="34"/>
      <c r="L58" s="37"/>
    </row>
    <row r="59" spans="2:47" s="1" customFormat="1" ht="22.9" customHeight="1">
      <c r="B59" s="33"/>
      <c r="C59" s="133" t="s">
        <v>70</v>
      </c>
      <c r="D59" s="34"/>
      <c r="E59" s="34"/>
      <c r="F59" s="34"/>
      <c r="G59" s="34"/>
      <c r="H59" s="34"/>
      <c r="I59" s="103"/>
      <c r="J59" s="72">
        <f>J83</f>
        <v>0</v>
      </c>
      <c r="K59" s="34"/>
      <c r="L59" s="37"/>
      <c r="AU59" s="16" t="s">
        <v>97</v>
      </c>
    </row>
    <row r="60" spans="2:12" s="7" customFormat="1" ht="24.95" customHeight="1">
      <c r="B60" s="134"/>
      <c r="C60" s="135"/>
      <c r="D60" s="136" t="s">
        <v>390</v>
      </c>
      <c r="E60" s="137"/>
      <c r="F60" s="137"/>
      <c r="G60" s="137"/>
      <c r="H60" s="137"/>
      <c r="I60" s="138"/>
      <c r="J60" s="139">
        <f>J84</f>
        <v>0</v>
      </c>
      <c r="K60" s="135"/>
      <c r="L60" s="140"/>
    </row>
    <row r="61" spans="2:12" s="8" customFormat="1" ht="19.9" customHeight="1">
      <c r="B61" s="141"/>
      <c r="C61" s="142"/>
      <c r="D61" s="143" t="s">
        <v>391</v>
      </c>
      <c r="E61" s="144"/>
      <c r="F61" s="144"/>
      <c r="G61" s="144"/>
      <c r="H61" s="144"/>
      <c r="I61" s="145"/>
      <c r="J61" s="146">
        <f>J85</f>
        <v>0</v>
      </c>
      <c r="K61" s="142"/>
      <c r="L61" s="147"/>
    </row>
    <row r="62" spans="2:12" s="8" customFormat="1" ht="19.9" customHeight="1">
      <c r="B62" s="141"/>
      <c r="C62" s="142"/>
      <c r="D62" s="143" t="s">
        <v>392</v>
      </c>
      <c r="E62" s="144"/>
      <c r="F62" s="144"/>
      <c r="G62" s="144"/>
      <c r="H62" s="144"/>
      <c r="I62" s="145"/>
      <c r="J62" s="146">
        <f>J87</f>
        <v>0</v>
      </c>
      <c r="K62" s="142"/>
      <c r="L62" s="147"/>
    </row>
    <row r="63" spans="2:12" s="8" customFormat="1" ht="19.9" customHeight="1">
      <c r="B63" s="141"/>
      <c r="C63" s="142"/>
      <c r="D63" s="143" t="s">
        <v>393</v>
      </c>
      <c r="E63" s="144"/>
      <c r="F63" s="144"/>
      <c r="G63" s="144"/>
      <c r="H63" s="144"/>
      <c r="I63" s="145"/>
      <c r="J63" s="146">
        <f>J89</f>
        <v>0</v>
      </c>
      <c r="K63" s="142"/>
      <c r="L63" s="147"/>
    </row>
    <row r="64" spans="2:12" s="1" customFormat="1" ht="21.75" customHeight="1">
      <c r="B64" s="33"/>
      <c r="C64" s="34"/>
      <c r="D64" s="34"/>
      <c r="E64" s="34"/>
      <c r="F64" s="34"/>
      <c r="G64" s="34"/>
      <c r="H64" s="34"/>
      <c r="I64" s="103"/>
      <c r="J64" s="34"/>
      <c r="K64" s="34"/>
      <c r="L64" s="37"/>
    </row>
    <row r="65" spans="2:12" s="1" customFormat="1" ht="6.95" customHeight="1">
      <c r="B65" s="45"/>
      <c r="C65" s="46"/>
      <c r="D65" s="46"/>
      <c r="E65" s="46"/>
      <c r="F65" s="46"/>
      <c r="G65" s="46"/>
      <c r="H65" s="46"/>
      <c r="I65" s="125"/>
      <c r="J65" s="46"/>
      <c r="K65" s="46"/>
      <c r="L65" s="37"/>
    </row>
    <row r="69" spans="2:12" s="1" customFormat="1" ht="6.95" customHeight="1">
      <c r="B69" s="47"/>
      <c r="C69" s="48"/>
      <c r="D69" s="48"/>
      <c r="E69" s="48"/>
      <c r="F69" s="48"/>
      <c r="G69" s="48"/>
      <c r="H69" s="48"/>
      <c r="I69" s="128"/>
      <c r="J69" s="48"/>
      <c r="K69" s="48"/>
      <c r="L69" s="37"/>
    </row>
    <row r="70" spans="2:12" s="1" customFormat="1" ht="24.95" customHeight="1">
      <c r="B70" s="33"/>
      <c r="C70" s="22" t="s">
        <v>113</v>
      </c>
      <c r="D70" s="34"/>
      <c r="E70" s="34"/>
      <c r="F70" s="34"/>
      <c r="G70" s="34"/>
      <c r="H70" s="34"/>
      <c r="I70" s="103"/>
      <c r="J70" s="34"/>
      <c r="K70" s="34"/>
      <c r="L70" s="37"/>
    </row>
    <row r="71" spans="2:12" s="1" customFormat="1" ht="6.95" customHeight="1">
      <c r="B71" s="33"/>
      <c r="C71" s="34"/>
      <c r="D71" s="34"/>
      <c r="E71" s="34"/>
      <c r="F71" s="34"/>
      <c r="G71" s="34"/>
      <c r="H71" s="34"/>
      <c r="I71" s="103"/>
      <c r="J71" s="34"/>
      <c r="K71" s="34"/>
      <c r="L71" s="37"/>
    </row>
    <row r="72" spans="2:12" s="1" customFormat="1" ht="12" customHeight="1">
      <c r="B72" s="33"/>
      <c r="C72" s="28" t="s">
        <v>16</v>
      </c>
      <c r="D72" s="34"/>
      <c r="E72" s="34"/>
      <c r="F72" s="34"/>
      <c r="G72" s="34"/>
      <c r="H72" s="34"/>
      <c r="I72" s="103"/>
      <c r="J72" s="34"/>
      <c r="K72" s="34"/>
      <c r="L72" s="37"/>
    </row>
    <row r="73" spans="2:12" s="1" customFormat="1" ht="16.5" customHeight="1">
      <c r="B73" s="33"/>
      <c r="C73" s="34"/>
      <c r="D73" s="34"/>
      <c r="E73" s="354" t="str">
        <f>E7</f>
        <v>Trutnov, ulice Školní  čp.13 - Sanace vlhkosti sklepních prostor</v>
      </c>
      <c r="F73" s="355"/>
      <c r="G73" s="355"/>
      <c r="H73" s="355"/>
      <c r="I73" s="103"/>
      <c r="J73" s="34"/>
      <c r="K73" s="34"/>
      <c r="L73" s="37"/>
    </row>
    <row r="74" spans="2:12" s="1" customFormat="1" ht="12" customHeight="1">
      <c r="B74" s="33"/>
      <c r="C74" s="28" t="s">
        <v>92</v>
      </c>
      <c r="D74" s="34"/>
      <c r="E74" s="34"/>
      <c r="F74" s="34"/>
      <c r="G74" s="34"/>
      <c r="H74" s="34"/>
      <c r="I74" s="103"/>
      <c r="J74" s="34"/>
      <c r="K74" s="34"/>
      <c r="L74" s="37"/>
    </row>
    <row r="75" spans="2:12" s="1" customFormat="1" ht="16.5" customHeight="1">
      <c r="B75" s="33"/>
      <c r="C75" s="34"/>
      <c r="D75" s="34"/>
      <c r="E75" s="327" t="str">
        <f>E9</f>
        <v>03 - VRN</v>
      </c>
      <c r="F75" s="326"/>
      <c r="G75" s="326"/>
      <c r="H75" s="326"/>
      <c r="I75" s="103"/>
      <c r="J75" s="34"/>
      <c r="K75" s="34"/>
      <c r="L75" s="37"/>
    </row>
    <row r="76" spans="2:12" s="1" customFormat="1" ht="6.95" customHeight="1">
      <c r="B76" s="33"/>
      <c r="C76" s="34"/>
      <c r="D76" s="34"/>
      <c r="E76" s="34"/>
      <c r="F76" s="34"/>
      <c r="G76" s="34"/>
      <c r="H76" s="34"/>
      <c r="I76" s="103"/>
      <c r="J76" s="34"/>
      <c r="K76" s="34"/>
      <c r="L76" s="37"/>
    </row>
    <row r="77" spans="2:12" s="1" customFormat="1" ht="12" customHeight="1">
      <c r="B77" s="33"/>
      <c r="C77" s="28" t="s">
        <v>21</v>
      </c>
      <c r="D77" s="34"/>
      <c r="E77" s="34"/>
      <c r="F77" s="26" t="str">
        <f>F12</f>
        <v xml:space="preserve"> </v>
      </c>
      <c r="G77" s="34"/>
      <c r="H77" s="34"/>
      <c r="I77" s="104" t="s">
        <v>23</v>
      </c>
      <c r="J77" s="54" t="str">
        <f>IF(J12="","",J12)</f>
        <v>25. 9. 2018</v>
      </c>
      <c r="K77" s="34"/>
      <c r="L77" s="37"/>
    </row>
    <row r="78" spans="2:12" s="1" customFormat="1" ht="6.95" customHeight="1">
      <c r="B78" s="33"/>
      <c r="C78" s="34"/>
      <c r="D78" s="34"/>
      <c r="E78" s="34"/>
      <c r="F78" s="34"/>
      <c r="G78" s="34"/>
      <c r="H78" s="34"/>
      <c r="I78" s="103"/>
      <c r="J78" s="34"/>
      <c r="K78" s="34"/>
      <c r="L78" s="37"/>
    </row>
    <row r="79" spans="2:12" s="1" customFormat="1" ht="13.7" customHeight="1">
      <c r="B79" s="33"/>
      <c r="C79" s="28" t="s">
        <v>25</v>
      </c>
      <c r="D79" s="34"/>
      <c r="E79" s="34"/>
      <c r="F79" s="26" t="str">
        <f>E15</f>
        <v>Město Trutnov</v>
      </c>
      <c r="G79" s="34"/>
      <c r="H79" s="34"/>
      <c r="I79" s="104" t="s">
        <v>31</v>
      </c>
      <c r="J79" s="31" t="str">
        <f>E21</f>
        <v>Ing. J.Chaloupský, Trutnov</v>
      </c>
      <c r="K79" s="34"/>
      <c r="L79" s="37"/>
    </row>
    <row r="80" spans="2:12" s="1" customFormat="1" ht="13.7" customHeight="1">
      <c r="B80" s="33"/>
      <c r="C80" s="28" t="s">
        <v>29</v>
      </c>
      <c r="D80" s="34"/>
      <c r="E80" s="34"/>
      <c r="F80" s="26" t="str">
        <f>IF(E18="","",E18)</f>
        <v>Vyplň údaj</v>
      </c>
      <c r="G80" s="34"/>
      <c r="H80" s="34"/>
      <c r="I80" s="104" t="s">
        <v>34</v>
      </c>
      <c r="J80" s="31" t="str">
        <f>E24</f>
        <v>Ing.Jiřičková</v>
      </c>
      <c r="K80" s="34"/>
      <c r="L80" s="37"/>
    </row>
    <row r="81" spans="2:12" s="1" customFormat="1" ht="10.35" customHeight="1">
      <c r="B81" s="33"/>
      <c r="C81" s="34"/>
      <c r="D81" s="34"/>
      <c r="E81" s="34"/>
      <c r="F81" s="34"/>
      <c r="G81" s="34"/>
      <c r="H81" s="34"/>
      <c r="I81" s="103"/>
      <c r="J81" s="34"/>
      <c r="K81" s="34"/>
      <c r="L81" s="37"/>
    </row>
    <row r="82" spans="2:20" s="9" customFormat="1" ht="29.25" customHeight="1">
      <c r="B82" s="148"/>
      <c r="C82" s="149" t="s">
        <v>114</v>
      </c>
      <c r="D82" s="150" t="s">
        <v>57</v>
      </c>
      <c r="E82" s="150" t="s">
        <v>53</v>
      </c>
      <c r="F82" s="150" t="s">
        <v>54</v>
      </c>
      <c r="G82" s="150" t="s">
        <v>115</v>
      </c>
      <c r="H82" s="150" t="s">
        <v>116</v>
      </c>
      <c r="I82" s="151" t="s">
        <v>117</v>
      </c>
      <c r="J82" s="150" t="s">
        <v>96</v>
      </c>
      <c r="K82" s="152" t="s">
        <v>118</v>
      </c>
      <c r="L82" s="153"/>
      <c r="M82" s="63" t="s">
        <v>19</v>
      </c>
      <c r="N82" s="64" t="s">
        <v>42</v>
      </c>
      <c r="O82" s="64" t="s">
        <v>119</v>
      </c>
      <c r="P82" s="64" t="s">
        <v>120</v>
      </c>
      <c r="Q82" s="64" t="s">
        <v>121</v>
      </c>
      <c r="R82" s="64" t="s">
        <v>122</v>
      </c>
      <c r="S82" s="64" t="s">
        <v>123</v>
      </c>
      <c r="T82" s="65" t="s">
        <v>124</v>
      </c>
    </row>
    <row r="83" spans="2:63" s="1" customFormat="1" ht="22.9" customHeight="1">
      <c r="B83" s="33"/>
      <c r="C83" s="70" t="s">
        <v>125</v>
      </c>
      <c r="D83" s="34"/>
      <c r="E83" s="34"/>
      <c r="F83" s="34"/>
      <c r="G83" s="34"/>
      <c r="H83" s="34"/>
      <c r="I83" s="103"/>
      <c r="J83" s="154">
        <f>BK83</f>
        <v>0</v>
      </c>
      <c r="K83" s="34"/>
      <c r="L83" s="37"/>
      <c r="M83" s="66"/>
      <c r="N83" s="67"/>
      <c r="O83" s="67"/>
      <c r="P83" s="155">
        <f>P84</f>
        <v>0</v>
      </c>
      <c r="Q83" s="67"/>
      <c r="R83" s="155">
        <f>R84</f>
        <v>0</v>
      </c>
      <c r="S83" s="67"/>
      <c r="T83" s="156">
        <f>T84</f>
        <v>0</v>
      </c>
      <c r="AT83" s="16" t="s">
        <v>71</v>
      </c>
      <c r="AU83" s="16" t="s">
        <v>97</v>
      </c>
      <c r="BK83" s="157">
        <f>BK84</f>
        <v>0</v>
      </c>
    </row>
    <row r="84" spans="2:63" s="10" customFormat="1" ht="25.9" customHeight="1">
      <c r="B84" s="158"/>
      <c r="C84" s="159"/>
      <c r="D84" s="160" t="s">
        <v>71</v>
      </c>
      <c r="E84" s="161" t="s">
        <v>87</v>
      </c>
      <c r="F84" s="161" t="s">
        <v>394</v>
      </c>
      <c r="G84" s="159"/>
      <c r="H84" s="159"/>
      <c r="I84" s="162"/>
      <c r="J84" s="163">
        <f>BK84</f>
        <v>0</v>
      </c>
      <c r="K84" s="159"/>
      <c r="L84" s="164"/>
      <c r="M84" s="165"/>
      <c r="N84" s="166"/>
      <c r="O84" s="166"/>
      <c r="P84" s="167">
        <f>P85+P87+P89</f>
        <v>0</v>
      </c>
      <c r="Q84" s="166"/>
      <c r="R84" s="167">
        <f>R85+R87+R89</f>
        <v>0</v>
      </c>
      <c r="S84" s="166"/>
      <c r="T84" s="168">
        <f>T85+T87+T89</f>
        <v>0</v>
      </c>
      <c r="AR84" s="169" t="s">
        <v>158</v>
      </c>
      <c r="AT84" s="170" t="s">
        <v>71</v>
      </c>
      <c r="AU84" s="170" t="s">
        <v>72</v>
      </c>
      <c r="AY84" s="169" t="s">
        <v>128</v>
      </c>
      <c r="BK84" s="171">
        <f>BK85+BK87+BK89</f>
        <v>0</v>
      </c>
    </row>
    <row r="85" spans="2:63" s="10" customFormat="1" ht="22.9" customHeight="1">
      <c r="B85" s="158"/>
      <c r="C85" s="159"/>
      <c r="D85" s="160" t="s">
        <v>71</v>
      </c>
      <c r="E85" s="172" t="s">
        <v>395</v>
      </c>
      <c r="F85" s="172" t="s">
        <v>396</v>
      </c>
      <c r="G85" s="159"/>
      <c r="H85" s="159"/>
      <c r="I85" s="162"/>
      <c r="J85" s="173">
        <f>BK85</f>
        <v>0</v>
      </c>
      <c r="K85" s="159"/>
      <c r="L85" s="164"/>
      <c r="M85" s="165"/>
      <c r="N85" s="166"/>
      <c r="O85" s="166"/>
      <c r="P85" s="167">
        <f>P86</f>
        <v>0</v>
      </c>
      <c r="Q85" s="166"/>
      <c r="R85" s="167">
        <f>R86</f>
        <v>0</v>
      </c>
      <c r="S85" s="166"/>
      <c r="T85" s="168">
        <f>T86</f>
        <v>0</v>
      </c>
      <c r="AR85" s="169" t="s">
        <v>158</v>
      </c>
      <c r="AT85" s="170" t="s">
        <v>71</v>
      </c>
      <c r="AU85" s="170" t="s">
        <v>80</v>
      </c>
      <c r="AY85" s="169" t="s">
        <v>128</v>
      </c>
      <c r="BK85" s="171">
        <f>BK86</f>
        <v>0</v>
      </c>
    </row>
    <row r="86" spans="2:65" s="1" customFormat="1" ht="16.5" customHeight="1">
      <c r="B86" s="33"/>
      <c r="C86" s="174" t="s">
        <v>80</v>
      </c>
      <c r="D86" s="174" t="s">
        <v>131</v>
      </c>
      <c r="E86" s="175" t="s">
        <v>397</v>
      </c>
      <c r="F86" s="176" t="s">
        <v>398</v>
      </c>
      <c r="G86" s="177" t="s">
        <v>207</v>
      </c>
      <c r="H86" s="178">
        <v>1</v>
      </c>
      <c r="I86" s="179"/>
      <c r="J86" s="180">
        <f>ROUND(I86*H86,2)</f>
        <v>0</v>
      </c>
      <c r="K86" s="176" t="s">
        <v>19</v>
      </c>
      <c r="L86" s="37"/>
      <c r="M86" s="181" t="s">
        <v>19</v>
      </c>
      <c r="N86" s="182" t="s">
        <v>43</v>
      </c>
      <c r="O86" s="59"/>
      <c r="P86" s="183">
        <f>O86*H86</f>
        <v>0</v>
      </c>
      <c r="Q86" s="183">
        <v>0</v>
      </c>
      <c r="R86" s="183">
        <f>Q86*H86</f>
        <v>0</v>
      </c>
      <c r="S86" s="183">
        <v>0</v>
      </c>
      <c r="T86" s="184">
        <f>S86*H86</f>
        <v>0</v>
      </c>
      <c r="AR86" s="16" t="s">
        <v>298</v>
      </c>
      <c r="AT86" s="16" t="s">
        <v>131</v>
      </c>
      <c r="AU86" s="16" t="s">
        <v>82</v>
      </c>
      <c r="AY86" s="16" t="s">
        <v>128</v>
      </c>
      <c r="BE86" s="185">
        <f>IF(N86="základní",J86,0)</f>
        <v>0</v>
      </c>
      <c r="BF86" s="185">
        <f>IF(N86="snížená",J86,0)</f>
        <v>0</v>
      </c>
      <c r="BG86" s="185">
        <f>IF(N86="zákl. přenesená",J86,0)</f>
        <v>0</v>
      </c>
      <c r="BH86" s="185">
        <f>IF(N86="sníž. přenesená",J86,0)</f>
        <v>0</v>
      </c>
      <c r="BI86" s="185">
        <f>IF(N86="nulová",J86,0)</f>
        <v>0</v>
      </c>
      <c r="BJ86" s="16" t="s">
        <v>80</v>
      </c>
      <c r="BK86" s="185">
        <f>ROUND(I86*H86,2)</f>
        <v>0</v>
      </c>
      <c r="BL86" s="16" t="s">
        <v>298</v>
      </c>
      <c r="BM86" s="16" t="s">
        <v>399</v>
      </c>
    </row>
    <row r="87" spans="2:63" s="10" customFormat="1" ht="22.9" customHeight="1">
      <c r="B87" s="158"/>
      <c r="C87" s="159"/>
      <c r="D87" s="160" t="s">
        <v>71</v>
      </c>
      <c r="E87" s="172" t="s">
        <v>400</v>
      </c>
      <c r="F87" s="172" t="s">
        <v>401</v>
      </c>
      <c r="G87" s="159"/>
      <c r="H87" s="159"/>
      <c r="I87" s="162"/>
      <c r="J87" s="173">
        <f>BK87</f>
        <v>0</v>
      </c>
      <c r="K87" s="159"/>
      <c r="L87" s="164"/>
      <c r="M87" s="165"/>
      <c r="N87" s="166"/>
      <c r="O87" s="166"/>
      <c r="P87" s="167">
        <f>P88</f>
        <v>0</v>
      </c>
      <c r="Q87" s="166"/>
      <c r="R87" s="167">
        <f>R88</f>
        <v>0</v>
      </c>
      <c r="S87" s="166"/>
      <c r="T87" s="168">
        <f>T88</f>
        <v>0</v>
      </c>
      <c r="AR87" s="169" t="s">
        <v>158</v>
      </c>
      <c r="AT87" s="170" t="s">
        <v>71</v>
      </c>
      <c r="AU87" s="170" t="s">
        <v>80</v>
      </c>
      <c r="AY87" s="169" t="s">
        <v>128</v>
      </c>
      <c r="BK87" s="171">
        <f>BK88</f>
        <v>0</v>
      </c>
    </row>
    <row r="88" spans="2:65" s="1" customFormat="1" ht="16.5" customHeight="1">
      <c r="B88" s="33"/>
      <c r="C88" s="174" t="s">
        <v>82</v>
      </c>
      <c r="D88" s="174" t="s">
        <v>131</v>
      </c>
      <c r="E88" s="175" t="s">
        <v>402</v>
      </c>
      <c r="F88" s="176" t="s">
        <v>403</v>
      </c>
      <c r="G88" s="177" t="s">
        <v>207</v>
      </c>
      <c r="H88" s="178">
        <v>1</v>
      </c>
      <c r="I88" s="179"/>
      <c r="J88" s="180">
        <f>ROUND(I88*H88,2)</f>
        <v>0</v>
      </c>
      <c r="K88" s="176" t="s">
        <v>19</v>
      </c>
      <c r="L88" s="37"/>
      <c r="M88" s="181" t="s">
        <v>19</v>
      </c>
      <c r="N88" s="182" t="s">
        <v>43</v>
      </c>
      <c r="O88" s="59"/>
      <c r="P88" s="183">
        <f>O88*H88</f>
        <v>0</v>
      </c>
      <c r="Q88" s="183">
        <v>0</v>
      </c>
      <c r="R88" s="183">
        <f>Q88*H88</f>
        <v>0</v>
      </c>
      <c r="S88" s="183">
        <v>0</v>
      </c>
      <c r="T88" s="184">
        <f>S88*H88</f>
        <v>0</v>
      </c>
      <c r="AR88" s="16" t="s">
        <v>298</v>
      </c>
      <c r="AT88" s="16" t="s">
        <v>131</v>
      </c>
      <c r="AU88" s="16" t="s">
        <v>82</v>
      </c>
      <c r="AY88" s="16" t="s">
        <v>128</v>
      </c>
      <c r="BE88" s="185">
        <f>IF(N88="základní",J88,0)</f>
        <v>0</v>
      </c>
      <c r="BF88" s="185">
        <f>IF(N88="snížená",J88,0)</f>
        <v>0</v>
      </c>
      <c r="BG88" s="185">
        <f>IF(N88="zákl. přenesená",J88,0)</f>
        <v>0</v>
      </c>
      <c r="BH88" s="185">
        <f>IF(N88="sníž. přenesená",J88,0)</f>
        <v>0</v>
      </c>
      <c r="BI88" s="185">
        <f>IF(N88="nulová",J88,0)</f>
        <v>0</v>
      </c>
      <c r="BJ88" s="16" t="s">
        <v>80</v>
      </c>
      <c r="BK88" s="185">
        <f>ROUND(I88*H88,2)</f>
        <v>0</v>
      </c>
      <c r="BL88" s="16" t="s">
        <v>298</v>
      </c>
      <c r="BM88" s="16" t="s">
        <v>404</v>
      </c>
    </row>
    <row r="89" spans="2:63" s="10" customFormat="1" ht="22.9" customHeight="1">
      <c r="B89" s="158"/>
      <c r="C89" s="159"/>
      <c r="D89" s="160" t="s">
        <v>71</v>
      </c>
      <c r="E89" s="172" t="s">
        <v>405</v>
      </c>
      <c r="F89" s="172" t="s">
        <v>406</v>
      </c>
      <c r="G89" s="159"/>
      <c r="H89" s="159"/>
      <c r="I89" s="162"/>
      <c r="J89" s="173">
        <f>BK89</f>
        <v>0</v>
      </c>
      <c r="K89" s="159"/>
      <c r="L89" s="164"/>
      <c r="M89" s="165"/>
      <c r="N89" s="166"/>
      <c r="O89" s="166"/>
      <c r="P89" s="167">
        <f>P90</f>
        <v>0</v>
      </c>
      <c r="Q89" s="166"/>
      <c r="R89" s="167">
        <f>R90</f>
        <v>0</v>
      </c>
      <c r="S89" s="166"/>
      <c r="T89" s="168">
        <f>T90</f>
        <v>0</v>
      </c>
      <c r="AR89" s="169" t="s">
        <v>158</v>
      </c>
      <c r="AT89" s="170" t="s">
        <v>71</v>
      </c>
      <c r="AU89" s="170" t="s">
        <v>80</v>
      </c>
      <c r="AY89" s="169" t="s">
        <v>128</v>
      </c>
      <c r="BK89" s="171">
        <f>BK90</f>
        <v>0</v>
      </c>
    </row>
    <row r="90" spans="2:65" s="1" customFormat="1" ht="16.5" customHeight="1">
      <c r="B90" s="33"/>
      <c r="C90" s="174" t="s">
        <v>141</v>
      </c>
      <c r="D90" s="174" t="s">
        <v>131</v>
      </c>
      <c r="E90" s="175" t="s">
        <v>407</v>
      </c>
      <c r="F90" s="176" t="s">
        <v>408</v>
      </c>
      <c r="G90" s="177" t="s">
        <v>207</v>
      </c>
      <c r="H90" s="178">
        <v>1</v>
      </c>
      <c r="I90" s="179"/>
      <c r="J90" s="180">
        <f>ROUND(I90*H90,2)</f>
        <v>0</v>
      </c>
      <c r="K90" s="176" t="s">
        <v>19</v>
      </c>
      <c r="L90" s="37"/>
      <c r="M90" s="225" t="s">
        <v>19</v>
      </c>
      <c r="N90" s="226" t="s">
        <v>43</v>
      </c>
      <c r="O90" s="227"/>
      <c r="P90" s="228">
        <f>O90*H90</f>
        <v>0</v>
      </c>
      <c r="Q90" s="228">
        <v>0</v>
      </c>
      <c r="R90" s="228">
        <f>Q90*H90</f>
        <v>0</v>
      </c>
      <c r="S90" s="228">
        <v>0</v>
      </c>
      <c r="T90" s="229">
        <f>S90*H90</f>
        <v>0</v>
      </c>
      <c r="AR90" s="16" t="s">
        <v>298</v>
      </c>
      <c r="AT90" s="16" t="s">
        <v>131</v>
      </c>
      <c r="AU90" s="16" t="s">
        <v>82</v>
      </c>
      <c r="AY90" s="16" t="s">
        <v>128</v>
      </c>
      <c r="BE90" s="185">
        <f>IF(N90="základní",J90,0)</f>
        <v>0</v>
      </c>
      <c r="BF90" s="185">
        <f>IF(N90="snížená",J90,0)</f>
        <v>0</v>
      </c>
      <c r="BG90" s="185">
        <f>IF(N90="zákl. přenesená",J90,0)</f>
        <v>0</v>
      </c>
      <c r="BH90" s="185">
        <f>IF(N90="sníž. přenesená",J90,0)</f>
        <v>0</v>
      </c>
      <c r="BI90" s="185">
        <f>IF(N90="nulová",J90,0)</f>
        <v>0</v>
      </c>
      <c r="BJ90" s="16" t="s">
        <v>80</v>
      </c>
      <c r="BK90" s="185">
        <f>ROUND(I90*H90,2)</f>
        <v>0</v>
      </c>
      <c r="BL90" s="16" t="s">
        <v>298</v>
      </c>
      <c r="BM90" s="16" t="s">
        <v>409</v>
      </c>
    </row>
    <row r="91" spans="2:12" s="1" customFormat="1" ht="6.95" customHeight="1">
      <c r="B91" s="45"/>
      <c r="C91" s="46"/>
      <c r="D91" s="46"/>
      <c r="E91" s="46"/>
      <c r="F91" s="46"/>
      <c r="G91" s="46"/>
      <c r="H91" s="46"/>
      <c r="I91" s="125"/>
      <c r="J91" s="46"/>
      <c r="K91" s="46"/>
      <c r="L91" s="37"/>
    </row>
  </sheetData>
  <sheetProtection algorithmName="SHA-512" hashValue="0XeyTYorNAhiv//QHKORL3uQbfTf0HQO08A64lIB+OfbQYpzZhH0YpI5ZJb9aE2zo39CJ01A/wLkGA238Js8mA==" saltValue="GL2E3OEPA5Q8LBlmeW48IkjF6pV7dd/C07xPYkyCX4CHSmx32OdVM/wD3G2EvErGYFBo5ztMFpKWKDFLAhI78w==" spinCount="100000" sheet="1" objects="1" scenarios="1" formatColumns="0" formatRows="0" autoFilter="0"/>
  <autoFilter ref="C82:K90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workbookViewId="0" topLeftCell="A1"/>
  </sheetViews>
  <sheetFormatPr defaultColWidth="9.140625" defaultRowHeight="12"/>
  <cols>
    <col min="1" max="1" width="8.28125" style="230" customWidth="1"/>
    <col min="2" max="2" width="1.7109375" style="230" customWidth="1"/>
    <col min="3" max="4" width="5.00390625" style="230" customWidth="1"/>
    <col min="5" max="5" width="11.7109375" style="230" customWidth="1"/>
    <col min="6" max="6" width="9.140625" style="230" customWidth="1"/>
    <col min="7" max="7" width="5.00390625" style="230" customWidth="1"/>
    <col min="8" max="8" width="77.8515625" style="230" customWidth="1"/>
    <col min="9" max="10" width="20.00390625" style="230" customWidth="1"/>
    <col min="11" max="11" width="1.7109375" style="230" customWidth="1"/>
  </cols>
  <sheetData>
    <row r="1" ht="37.5" customHeight="1"/>
    <row r="2" spans="2:11" ht="7.5" customHeight="1">
      <c r="B2" s="231"/>
      <c r="C2" s="232"/>
      <c r="D2" s="232"/>
      <c r="E2" s="232"/>
      <c r="F2" s="232"/>
      <c r="G2" s="232"/>
      <c r="H2" s="232"/>
      <c r="I2" s="232"/>
      <c r="J2" s="232"/>
      <c r="K2" s="233"/>
    </row>
    <row r="3" spans="2:11" s="14" customFormat="1" ht="45" customHeight="1">
      <c r="B3" s="234"/>
      <c r="C3" s="359" t="s">
        <v>410</v>
      </c>
      <c r="D3" s="359"/>
      <c r="E3" s="359"/>
      <c r="F3" s="359"/>
      <c r="G3" s="359"/>
      <c r="H3" s="359"/>
      <c r="I3" s="359"/>
      <c r="J3" s="359"/>
      <c r="K3" s="235"/>
    </row>
    <row r="4" spans="2:11" ht="25.5" customHeight="1">
      <c r="B4" s="236"/>
      <c r="C4" s="362" t="s">
        <v>411</v>
      </c>
      <c r="D4" s="362"/>
      <c r="E4" s="362"/>
      <c r="F4" s="362"/>
      <c r="G4" s="362"/>
      <c r="H4" s="362"/>
      <c r="I4" s="362"/>
      <c r="J4" s="362"/>
      <c r="K4" s="237"/>
    </row>
    <row r="5" spans="2:11" ht="5.25" customHeight="1">
      <c r="B5" s="236"/>
      <c r="C5" s="238"/>
      <c r="D5" s="238"/>
      <c r="E5" s="238"/>
      <c r="F5" s="238"/>
      <c r="G5" s="238"/>
      <c r="H5" s="238"/>
      <c r="I5" s="238"/>
      <c r="J5" s="238"/>
      <c r="K5" s="237"/>
    </row>
    <row r="6" spans="2:11" ht="15" customHeight="1">
      <c r="B6" s="236"/>
      <c r="C6" s="360" t="s">
        <v>412</v>
      </c>
      <c r="D6" s="360"/>
      <c r="E6" s="360"/>
      <c r="F6" s="360"/>
      <c r="G6" s="360"/>
      <c r="H6" s="360"/>
      <c r="I6" s="360"/>
      <c r="J6" s="360"/>
      <c r="K6" s="237"/>
    </row>
    <row r="7" spans="2:11" ht="15" customHeight="1">
      <c r="B7" s="240"/>
      <c r="C7" s="360" t="s">
        <v>413</v>
      </c>
      <c r="D7" s="360"/>
      <c r="E7" s="360"/>
      <c r="F7" s="360"/>
      <c r="G7" s="360"/>
      <c r="H7" s="360"/>
      <c r="I7" s="360"/>
      <c r="J7" s="360"/>
      <c r="K7" s="237"/>
    </row>
    <row r="8" spans="2:11" ht="12.75" customHeight="1">
      <c r="B8" s="240"/>
      <c r="C8" s="239"/>
      <c r="D8" s="239"/>
      <c r="E8" s="239"/>
      <c r="F8" s="239"/>
      <c r="G8" s="239"/>
      <c r="H8" s="239"/>
      <c r="I8" s="239"/>
      <c r="J8" s="239"/>
      <c r="K8" s="237"/>
    </row>
    <row r="9" spans="2:11" ht="15" customHeight="1">
      <c r="B9" s="240"/>
      <c r="C9" s="360" t="s">
        <v>414</v>
      </c>
      <c r="D9" s="360"/>
      <c r="E9" s="360"/>
      <c r="F9" s="360"/>
      <c r="G9" s="360"/>
      <c r="H9" s="360"/>
      <c r="I9" s="360"/>
      <c r="J9" s="360"/>
      <c r="K9" s="237"/>
    </row>
    <row r="10" spans="2:11" ht="15" customHeight="1">
      <c r="B10" s="240"/>
      <c r="C10" s="239"/>
      <c r="D10" s="360" t="s">
        <v>415</v>
      </c>
      <c r="E10" s="360"/>
      <c r="F10" s="360"/>
      <c r="G10" s="360"/>
      <c r="H10" s="360"/>
      <c r="I10" s="360"/>
      <c r="J10" s="360"/>
      <c r="K10" s="237"/>
    </row>
    <row r="11" spans="2:11" ht="15" customHeight="1">
      <c r="B11" s="240"/>
      <c r="C11" s="241"/>
      <c r="D11" s="360" t="s">
        <v>416</v>
      </c>
      <c r="E11" s="360"/>
      <c r="F11" s="360"/>
      <c r="G11" s="360"/>
      <c r="H11" s="360"/>
      <c r="I11" s="360"/>
      <c r="J11" s="360"/>
      <c r="K11" s="237"/>
    </row>
    <row r="12" spans="2:11" ht="15" customHeight="1">
      <c r="B12" s="240"/>
      <c r="C12" s="241"/>
      <c r="D12" s="239"/>
      <c r="E12" s="239"/>
      <c r="F12" s="239"/>
      <c r="G12" s="239"/>
      <c r="H12" s="239"/>
      <c r="I12" s="239"/>
      <c r="J12" s="239"/>
      <c r="K12" s="237"/>
    </row>
    <row r="13" spans="2:11" ht="15" customHeight="1">
      <c r="B13" s="240"/>
      <c r="C13" s="241"/>
      <c r="D13" s="242" t="s">
        <v>417</v>
      </c>
      <c r="E13" s="239"/>
      <c r="F13" s="239"/>
      <c r="G13" s="239"/>
      <c r="H13" s="239"/>
      <c r="I13" s="239"/>
      <c r="J13" s="239"/>
      <c r="K13" s="237"/>
    </row>
    <row r="14" spans="2:11" ht="12.75" customHeight="1">
      <c r="B14" s="240"/>
      <c r="C14" s="241"/>
      <c r="D14" s="241"/>
      <c r="E14" s="241"/>
      <c r="F14" s="241"/>
      <c r="G14" s="241"/>
      <c r="H14" s="241"/>
      <c r="I14" s="241"/>
      <c r="J14" s="241"/>
      <c r="K14" s="237"/>
    </row>
    <row r="15" spans="2:11" ht="15" customHeight="1">
      <c r="B15" s="240"/>
      <c r="C15" s="241"/>
      <c r="D15" s="360" t="s">
        <v>418</v>
      </c>
      <c r="E15" s="360"/>
      <c r="F15" s="360"/>
      <c r="G15" s="360"/>
      <c r="H15" s="360"/>
      <c r="I15" s="360"/>
      <c r="J15" s="360"/>
      <c r="K15" s="237"/>
    </row>
    <row r="16" spans="2:11" ht="15" customHeight="1">
      <c r="B16" s="240"/>
      <c r="C16" s="241"/>
      <c r="D16" s="360" t="s">
        <v>419</v>
      </c>
      <c r="E16" s="360"/>
      <c r="F16" s="360"/>
      <c r="G16" s="360"/>
      <c r="H16" s="360"/>
      <c r="I16" s="360"/>
      <c r="J16" s="360"/>
      <c r="K16" s="237"/>
    </row>
    <row r="17" spans="2:11" ht="15" customHeight="1">
      <c r="B17" s="240"/>
      <c r="C17" s="241"/>
      <c r="D17" s="360" t="s">
        <v>420</v>
      </c>
      <c r="E17" s="360"/>
      <c r="F17" s="360"/>
      <c r="G17" s="360"/>
      <c r="H17" s="360"/>
      <c r="I17" s="360"/>
      <c r="J17" s="360"/>
      <c r="K17" s="237"/>
    </row>
    <row r="18" spans="2:11" ht="15" customHeight="1">
      <c r="B18" s="240"/>
      <c r="C18" s="241"/>
      <c r="D18" s="241"/>
      <c r="E18" s="243" t="s">
        <v>79</v>
      </c>
      <c r="F18" s="360" t="s">
        <v>421</v>
      </c>
      <c r="G18" s="360"/>
      <c r="H18" s="360"/>
      <c r="I18" s="360"/>
      <c r="J18" s="360"/>
      <c r="K18" s="237"/>
    </row>
    <row r="19" spans="2:11" ht="15" customHeight="1">
      <c r="B19" s="240"/>
      <c r="C19" s="241"/>
      <c r="D19" s="241"/>
      <c r="E19" s="243" t="s">
        <v>422</v>
      </c>
      <c r="F19" s="360" t="s">
        <v>423</v>
      </c>
      <c r="G19" s="360"/>
      <c r="H19" s="360"/>
      <c r="I19" s="360"/>
      <c r="J19" s="360"/>
      <c r="K19" s="237"/>
    </row>
    <row r="20" spans="2:11" ht="15" customHeight="1">
      <c r="B20" s="240"/>
      <c r="C20" s="241"/>
      <c r="D20" s="241"/>
      <c r="E20" s="243" t="s">
        <v>424</v>
      </c>
      <c r="F20" s="360" t="s">
        <v>425</v>
      </c>
      <c r="G20" s="360"/>
      <c r="H20" s="360"/>
      <c r="I20" s="360"/>
      <c r="J20" s="360"/>
      <c r="K20" s="237"/>
    </row>
    <row r="21" spans="2:11" ht="15" customHeight="1">
      <c r="B21" s="240"/>
      <c r="C21" s="241"/>
      <c r="D21" s="241"/>
      <c r="E21" s="243" t="s">
        <v>426</v>
      </c>
      <c r="F21" s="360" t="s">
        <v>427</v>
      </c>
      <c r="G21" s="360"/>
      <c r="H21" s="360"/>
      <c r="I21" s="360"/>
      <c r="J21" s="360"/>
      <c r="K21" s="237"/>
    </row>
    <row r="22" spans="2:11" ht="15" customHeight="1">
      <c r="B22" s="240"/>
      <c r="C22" s="241"/>
      <c r="D22" s="241"/>
      <c r="E22" s="243" t="s">
        <v>428</v>
      </c>
      <c r="F22" s="360" t="s">
        <v>429</v>
      </c>
      <c r="G22" s="360"/>
      <c r="H22" s="360"/>
      <c r="I22" s="360"/>
      <c r="J22" s="360"/>
      <c r="K22" s="237"/>
    </row>
    <row r="23" spans="2:11" ht="15" customHeight="1">
      <c r="B23" s="240"/>
      <c r="C23" s="241"/>
      <c r="D23" s="241"/>
      <c r="E23" s="243" t="s">
        <v>430</v>
      </c>
      <c r="F23" s="360" t="s">
        <v>431</v>
      </c>
      <c r="G23" s="360"/>
      <c r="H23" s="360"/>
      <c r="I23" s="360"/>
      <c r="J23" s="360"/>
      <c r="K23" s="237"/>
    </row>
    <row r="24" spans="2:11" ht="12.75" customHeight="1">
      <c r="B24" s="240"/>
      <c r="C24" s="241"/>
      <c r="D24" s="241"/>
      <c r="E24" s="241"/>
      <c r="F24" s="241"/>
      <c r="G24" s="241"/>
      <c r="H24" s="241"/>
      <c r="I24" s="241"/>
      <c r="J24" s="241"/>
      <c r="K24" s="237"/>
    </row>
    <row r="25" spans="2:11" ht="15" customHeight="1">
      <c r="B25" s="240"/>
      <c r="C25" s="360" t="s">
        <v>432</v>
      </c>
      <c r="D25" s="360"/>
      <c r="E25" s="360"/>
      <c r="F25" s="360"/>
      <c r="G25" s="360"/>
      <c r="H25" s="360"/>
      <c r="I25" s="360"/>
      <c r="J25" s="360"/>
      <c r="K25" s="237"/>
    </row>
    <row r="26" spans="2:11" ht="15" customHeight="1">
      <c r="B26" s="240"/>
      <c r="C26" s="360" t="s">
        <v>433</v>
      </c>
      <c r="D26" s="360"/>
      <c r="E26" s="360"/>
      <c r="F26" s="360"/>
      <c r="G26" s="360"/>
      <c r="H26" s="360"/>
      <c r="I26" s="360"/>
      <c r="J26" s="360"/>
      <c r="K26" s="237"/>
    </row>
    <row r="27" spans="2:11" ht="15" customHeight="1">
      <c r="B27" s="240"/>
      <c r="C27" s="239"/>
      <c r="D27" s="360" t="s">
        <v>434</v>
      </c>
      <c r="E27" s="360"/>
      <c r="F27" s="360"/>
      <c r="G27" s="360"/>
      <c r="H27" s="360"/>
      <c r="I27" s="360"/>
      <c r="J27" s="360"/>
      <c r="K27" s="237"/>
    </row>
    <row r="28" spans="2:11" ht="15" customHeight="1">
      <c r="B28" s="240"/>
      <c r="C28" s="241"/>
      <c r="D28" s="360" t="s">
        <v>435</v>
      </c>
      <c r="E28" s="360"/>
      <c r="F28" s="360"/>
      <c r="G28" s="360"/>
      <c r="H28" s="360"/>
      <c r="I28" s="360"/>
      <c r="J28" s="360"/>
      <c r="K28" s="237"/>
    </row>
    <row r="29" spans="2:11" ht="12.75" customHeight="1">
      <c r="B29" s="240"/>
      <c r="C29" s="241"/>
      <c r="D29" s="241"/>
      <c r="E29" s="241"/>
      <c r="F29" s="241"/>
      <c r="G29" s="241"/>
      <c r="H29" s="241"/>
      <c r="I29" s="241"/>
      <c r="J29" s="241"/>
      <c r="K29" s="237"/>
    </row>
    <row r="30" spans="2:11" ht="15" customHeight="1">
      <c r="B30" s="240"/>
      <c r="C30" s="241"/>
      <c r="D30" s="360" t="s">
        <v>436</v>
      </c>
      <c r="E30" s="360"/>
      <c r="F30" s="360"/>
      <c r="G30" s="360"/>
      <c r="H30" s="360"/>
      <c r="I30" s="360"/>
      <c r="J30" s="360"/>
      <c r="K30" s="237"/>
    </row>
    <row r="31" spans="2:11" ht="15" customHeight="1">
      <c r="B31" s="240"/>
      <c r="C31" s="241"/>
      <c r="D31" s="360" t="s">
        <v>437</v>
      </c>
      <c r="E31" s="360"/>
      <c r="F31" s="360"/>
      <c r="G31" s="360"/>
      <c r="H31" s="360"/>
      <c r="I31" s="360"/>
      <c r="J31" s="360"/>
      <c r="K31" s="237"/>
    </row>
    <row r="32" spans="2:11" ht="12.75" customHeight="1">
      <c r="B32" s="240"/>
      <c r="C32" s="241"/>
      <c r="D32" s="241"/>
      <c r="E32" s="241"/>
      <c r="F32" s="241"/>
      <c r="G32" s="241"/>
      <c r="H32" s="241"/>
      <c r="I32" s="241"/>
      <c r="J32" s="241"/>
      <c r="K32" s="237"/>
    </row>
    <row r="33" spans="2:11" ht="15" customHeight="1">
      <c r="B33" s="240"/>
      <c r="C33" s="241"/>
      <c r="D33" s="360" t="s">
        <v>438</v>
      </c>
      <c r="E33" s="360"/>
      <c r="F33" s="360"/>
      <c r="G33" s="360"/>
      <c r="H33" s="360"/>
      <c r="I33" s="360"/>
      <c r="J33" s="360"/>
      <c r="K33" s="237"/>
    </row>
    <row r="34" spans="2:11" ht="15" customHeight="1">
      <c r="B34" s="240"/>
      <c r="C34" s="241"/>
      <c r="D34" s="360" t="s">
        <v>439</v>
      </c>
      <c r="E34" s="360"/>
      <c r="F34" s="360"/>
      <c r="G34" s="360"/>
      <c r="H34" s="360"/>
      <c r="I34" s="360"/>
      <c r="J34" s="360"/>
      <c r="K34" s="237"/>
    </row>
    <row r="35" spans="2:11" ht="15" customHeight="1">
      <c r="B35" s="240"/>
      <c r="C35" s="241"/>
      <c r="D35" s="360" t="s">
        <v>440</v>
      </c>
      <c r="E35" s="360"/>
      <c r="F35" s="360"/>
      <c r="G35" s="360"/>
      <c r="H35" s="360"/>
      <c r="I35" s="360"/>
      <c r="J35" s="360"/>
      <c r="K35" s="237"/>
    </row>
    <row r="36" spans="2:11" ht="15" customHeight="1">
      <c r="B36" s="240"/>
      <c r="C36" s="241"/>
      <c r="D36" s="239"/>
      <c r="E36" s="242" t="s">
        <v>114</v>
      </c>
      <c r="F36" s="239"/>
      <c r="G36" s="360" t="s">
        <v>441</v>
      </c>
      <c r="H36" s="360"/>
      <c r="I36" s="360"/>
      <c r="J36" s="360"/>
      <c r="K36" s="237"/>
    </row>
    <row r="37" spans="2:11" ht="30.75" customHeight="1">
      <c r="B37" s="240"/>
      <c r="C37" s="241"/>
      <c r="D37" s="239"/>
      <c r="E37" s="242" t="s">
        <v>442</v>
      </c>
      <c r="F37" s="239"/>
      <c r="G37" s="360" t="s">
        <v>443</v>
      </c>
      <c r="H37" s="360"/>
      <c r="I37" s="360"/>
      <c r="J37" s="360"/>
      <c r="K37" s="237"/>
    </row>
    <row r="38" spans="2:11" ht="15" customHeight="1">
      <c r="B38" s="240"/>
      <c r="C38" s="241"/>
      <c r="D38" s="239"/>
      <c r="E38" s="242" t="s">
        <v>53</v>
      </c>
      <c r="F38" s="239"/>
      <c r="G38" s="360" t="s">
        <v>444</v>
      </c>
      <c r="H38" s="360"/>
      <c r="I38" s="360"/>
      <c r="J38" s="360"/>
      <c r="K38" s="237"/>
    </row>
    <row r="39" spans="2:11" ht="15" customHeight="1">
      <c r="B39" s="240"/>
      <c r="C39" s="241"/>
      <c r="D39" s="239"/>
      <c r="E39" s="242" t="s">
        <v>54</v>
      </c>
      <c r="F39" s="239"/>
      <c r="G39" s="360" t="s">
        <v>445</v>
      </c>
      <c r="H39" s="360"/>
      <c r="I39" s="360"/>
      <c r="J39" s="360"/>
      <c r="K39" s="237"/>
    </row>
    <row r="40" spans="2:11" ht="15" customHeight="1">
      <c r="B40" s="240"/>
      <c r="C40" s="241"/>
      <c r="D40" s="239"/>
      <c r="E40" s="242" t="s">
        <v>115</v>
      </c>
      <c r="F40" s="239"/>
      <c r="G40" s="360" t="s">
        <v>446</v>
      </c>
      <c r="H40" s="360"/>
      <c r="I40" s="360"/>
      <c r="J40" s="360"/>
      <c r="K40" s="237"/>
    </row>
    <row r="41" spans="2:11" ht="15" customHeight="1">
      <c r="B41" s="240"/>
      <c r="C41" s="241"/>
      <c r="D41" s="239"/>
      <c r="E41" s="242" t="s">
        <v>116</v>
      </c>
      <c r="F41" s="239"/>
      <c r="G41" s="360" t="s">
        <v>447</v>
      </c>
      <c r="H41" s="360"/>
      <c r="I41" s="360"/>
      <c r="J41" s="360"/>
      <c r="K41" s="237"/>
    </row>
    <row r="42" spans="2:11" ht="15" customHeight="1">
      <c r="B42" s="240"/>
      <c r="C42" s="241"/>
      <c r="D42" s="239"/>
      <c r="E42" s="242" t="s">
        <v>448</v>
      </c>
      <c r="F42" s="239"/>
      <c r="G42" s="360" t="s">
        <v>449</v>
      </c>
      <c r="H42" s="360"/>
      <c r="I42" s="360"/>
      <c r="J42" s="360"/>
      <c r="K42" s="237"/>
    </row>
    <row r="43" spans="2:11" ht="15" customHeight="1">
      <c r="B43" s="240"/>
      <c r="C43" s="241"/>
      <c r="D43" s="239"/>
      <c r="E43" s="242"/>
      <c r="F43" s="239"/>
      <c r="G43" s="360" t="s">
        <v>450</v>
      </c>
      <c r="H43" s="360"/>
      <c r="I43" s="360"/>
      <c r="J43" s="360"/>
      <c r="K43" s="237"/>
    </row>
    <row r="44" spans="2:11" ht="15" customHeight="1">
      <c r="B44" s="240"/>
      <c r="C44" s="241"/>
      <c r="D44" s="239"/>
      <c r="E44" s="242" t="s">
        <v>451</v>
      </c>
      <c r="F44" s="239"/>
      <c r="G44" s="360" t="s">
        <v>452</v>
      </c>
      <c r="H44" s="360"/>
      <c r="I44" s="360"/>
      <c r="J44" s="360"/>
      <c r="K44" s="237"/>
    </row>
    <row r="45" spans="2:11" ht="15" customHeight="1">
      <c r="B45" s="240"/>
      <c r="C45" s="241"/>
      <c r="D45" s="239"/>
      <c r="E45" s="242" t="s">
        <v>118</v>
      </c>
      <c r="F45" s="239"/>
      <c r="G45" s="360" t="s">
        <v>453</v>
      </c>
      <c r="H45" s="360"/>
      <c r="I45" s="360"/>
      <c r="J45" s="360"/>
      <c r="K45" s="237"/>
    </row>
    <row r="46" spans="2:11" ht="12.75" customHeight="1">
      <c r="B46" s="240"/>
      <c r="C46" s="241"/>
      <c r="D46" s="239"/>
      <c r="E46" s="239"/>
      <c r="F46" s="239"/>
      <c r="G46" s="239"/>
      <c r="H46" s="239"/>
      <c r="I46" s="239"/>
      <c r="J46" s="239"/>
      <c r="K46" s="237"/>
    </row>
    <row r="47" spans="2:11" ht="15" customHeight="1">
      <c r="B47" s="240"/>
      <c r="C47" s="241"/>
      <c r="D47" s="360" t="s">
        <v>454</v>
      </c>
      <c r="E47" s="360"/>
      <c r="F47" s="360"/>
      <c r="G47" s="360"/>
      <c r="H47" s="360"/>
      <c r="I47" s="360"/>
      <c r="J47" s="360"/>
      <c r="K47" s="237"/>
    </row>
    <row r="48" spans="2:11" ht="15" customHeight="1">
      <c r="B48" s="240"/>
      <c r="C48" s="241"/>
      <c r="D48" s="241"/>
      <c r="E48" s="360" t="s">
        <v>455</v>
      </c>
      <c r="F48" s="360"/>
      <c r="G48" s="360"/>
      <c r="H48" s="360"/>
      <c r="I48" s="360"/>
      <c r="J48" s="360"/>
      <c r="K48" s="237"/>
    </row>
    <row r="49" spans="2:11" ht="15" customHeight="1">
      <c r="B49" s="240"/>
      <c r="C49" s="241"/>
      <c r="D49" s="241"/>
      <c r="E49" s="360" t="s">
        <v>456</v>
      </c>
      <c r="F49" s="360"/>
      <c r="G49" s="360"/>
      <c r="H49" s="360"/>
      <c r="I49" s="360"/>
      <c r="J49" s="360"/>
      <c r="K49" s="237"/>
    </row>
    <row r="50" spans="2:11" ht="15" customHeight="1">
      <c r="B50" s="240"/>
      <c r="C50" s="241"/>
      <c r="D50" s="241"/>
      <c r="E50" s="360" t="s">
        <v>457</v>
      </c>
      <c r="F50" s="360"/>
      <c r="G50" s="360"/>
      <c r="H50" s="360"/>
      <c r="I50" s="360"/>
      <c r="J50" s="360"/>
      <c r="K50" s="237"/>
    </row>
    <row r="51" spans="2:11" ht="15" customHeight="1">
      <c r="B51" s="240"/>
      <c r="C51" s="241"/>
      <c r="D51" s="360" t="s">
        <v>458</v>
      </c>
      <c r="E51" s="360"/>
      <c r="F51" s="360"/>
      <c r="G51" s="360"/>
      <c r="H51" s="360"/>
      <c r="I51" s="360"/>
      <c r="J51" s="360"/>
      <c r="K51" s="237"/>
    </row>
    <row r="52" spans="2:11" ht="25.5" customHeight="1">
      <c r="B52" s="236"/>
      <c r="C52" s="362" t="s">
        <v>459</v>
      </c>
      <c r="D52" s="362"/>
      <c r="E52" s="362"/>
      <c r="F52" s="362"/>
      <c r="G52" s="362"/>
      <c r="H52" s="362"/>
      <c r="I52" s="362"/>
      <c r="J52" s="362"/>
      <c r="K52" s="237"/>
    </row>
    <row r="53" spans="2:11" ht="5.25" customHeight="1">
      <c r="B53" s="236"/>
      <c r="C53" s="238"/>
      <c r="D53" s="238"/>
      <c r="E53" s="238"/>
      <c r="F53" s="238"/>
      <c r="G53" s="238"/>
      <c r="H53" s="238"/>
      <c r="I53" s="238"/>
      <c r="J53" s="238"/>
      <c r="K53" s="237"/>
    </row>
    <row r="54" spans="2:11" ht="15" customHeight="1">
      <c r="B54" s="236"/>
      <c r="C54" s="360" t="s">
        <v>460</v>
      </c>
      <c r="D54" s="360"/>
      <c r="E54" s="360"/>
      <c r="F54" s="360"/>
      <c r="G54" s="360"/>
      <c r="H54" s="360"/>
      <c r="I54" s="360"/>
      <c r="J54" s="360"/>
      <c r="K54" s="237"/>
    </row>
    <row r="55" spans="2:11" ht="15" customHeight="1">
      <c r="B55" s="236"/>
      <c r="C55" s="360" t="s">
        <v>461</v>
      </c>
      <c r="D55" s="360"/>
      <c r="E55" s="360"/>
      <c r="F55" s="360"/>
      <c r="G55" s="360"/>
      <c r="H55" s="360"/>
      <c r="I55" s="360"/>
      <c r="J55" s="360"/>
      <c r="K55" s="237"/>
    </row>
    <row r="56" spans="2:11" ht="12.75" customHeight="1">
      <c r="B56" s="236"/>
      <c r="C56" s="239"/>
      <c r="D56" s="239"/>
      <c r="E56" s="239"/>
      <c r="F56" s="239"/>
      <c r="G56" s="239"/>
      <c r="H56" s="239"/>
      <c r="I56" s="239"/>
      <c r="J56" s="239"/>
      <c r="K56" s="237"/>
    </row>
    <row r="57" spans="2:11" ht="15" customHeight="1">
      <c r="B57" s="236"/>
      <c r="C57" s="360" t="s">
        <v>462</v>
      </c>
      <c r="D57" s="360"/>
      <c r="E57" s="360"/>
      <c r="F57" s="360"/>
      <c r="G57" s="360"/>
      <c r="H57" s="360"/>
      <c r="I57" s="360"/>
      <c r="J57" s="360"/>
      <c r="K57" s="237"/>
    </row>
    <row r="58" spans="2:11" ht="15" customHeight="1">
      <c r="B58" s="236"/>
      <c r="C58" s="241"/>
      <c r="D58" s="360" t="s">
        <v>463</v>
      </c>
      <c r="E58" s="360"/>
      <c r="F58" s="360"/>
      <c r="G58" s="360"/>
      <c r="H58" s="360"/>
      <c r="I58" s="360"/>
      <c r="J58" s="360"/>
      <c r="K58" s="237"/>
    </row>
    <row r="59" spans="2:11" ht="15" customHeight="1">
      <c r="B59" s="236"/>
      <c r="C59" s="241"/>
      <c r="D59" s="360" t="s">
        <v>464</v>
      </c>
      <c r="E59" s="360"/>
      <c r="F59" s="360"/>
      <c r="G59" s="360"/>
      <c r="H59" s="360"/>
      <c r="I59" s="360"/>
      <c r="J59" s="360"/>
      <c r="K59" s="237"/>
    </row>
    <row r="60" spans="2:11" ht="15" customHeight="1">
      <c r="B60" s="236"/>
      <c r="C60" s="241"/>
      <c r="D60" s="360" t="s">
        <v>465</v>
      </c>
      <c r="E60" s="360"/>
      <c r="F60" s="360"/>
      <c r="G60" s="360"/>
      <c r="H60" s="360"/>
      <c r="I60" s="360"/>
      <c r="J60" s="360"/>
      <c r="K60" s="237"/>
    </row>
    <row r="61" spans="2:11" ht="15" customHeight="1">
      <c r="B61" s="236"/>
      <c r="C61" s="241"/>
      <c r="D61" s="360" t="s">
        <v>466</v>
      </c>
      <c r="E61" s="360"/>
      <c r="F61" s="360"/>
      <c r="G61" s="360"/>
      <c r="H61" s="360"/>
      <c r="I61" s="360"/>
      <c r="J61" s="360"/>
      <c r="K61" s="237"/>
    </row>
    <row r="62" spans="2:11" ht="15" customHeight="1">
      <c r="B62" s="236"/>
      <c r="C62" s="241"/>
      <c r="D62" s="363" t="s">
        <v>467</v>
      </c>
      <c r="E62" s="363"/>
      <c r="F62" s="363"/>
      <c r="G62" s="363"/>
      <c r="H62" s="363"/>
      <c r="I62" s="363"/>
      <c r="J62" s="363"/>
      <c r="K62" s="237"/>
    </row>
    <row r="63" spans="2:11" ht="15" customHeight="1">
      <c r="B63" s="236"/>
      <c r="C63" s="241"/>
      <c r="D63" s="360" t="s">
        <v>468</v>
      </c>
      <c r="E63" s="360"/>
      <c r="F63" s="360"/>
      <c r="G63" s="360"/>
      <c r="H63" s="360"/>
      <c r="I63" s="360"/>
      <c r="J63" s="360"/>
      <c r="K63" s="237"/>
    </row>
    <row r="64" spans="2:11" ht="12.75" customHeight="1">
      <c r="B64" s="236"/>
      <c r="C64" s="241"/>
      <c r="D64" s="241"/>
      <c r="E64" s="244"/>
      <c r="F64" s="241"/>
      <c r="G64" s="241"/>
      <c r="H64" s="241"/>
      <c r="I64" s="241"/>
      <c r="J64" s="241"/>
      <c r="K64" s="237"/>
    </row>
    <row r="65" spans="2:11" ht="15" customHeight="1">
      <c r="B65" s="236"/>
      <c r="C65" s="241"/>
      <c r="D65" s="360" t="s">
        <v>469</v>
      </c>
      <c r="E65" s="360"/>
      <c r="F65" s="360"/>
      <c r="G65" s="360"/>
      <c r="H65" s="360"/>
      <c r="I65" s="360"/>
      <c r="J65" s="360"/>
      <c r="K65" s="237"/>
    </row>
    <row r="66" spans="2:11" ht="15" customHeight="1">
      <c r="B66" s="236"/>
      <c r="C66" s="241"/>
      <c r="D66" s="363" t="s">
        <v>470</v>
      </c>
      <c r="E66" s="363"/>
      <c r="F66" s="363"/>
      <c r="G66" s="363"/>
      <c r="H66" s="363"/>
      <c r="I66" s="363"/>
      <c r="J66" s="363"/>
      <c r="K66" s="237"/>
    </row>
    <row r="67" spans="2:11" ht="15" customHeight="1">
      <c r="B67" s="236"/>
      <c r="C67" s="241"/>
      <c r="D67" s="360" t="s">
        <v>471</v>
      </c>
      <c r="E67" s="360"/>
      <c r="F67" s="360"/>
      <c r="G67" s="360"/>
      <c r="H67" s="360"/>
      <c r="I67" s="360"/>
      <c r="J67" s="360"/>
      <c r="K67" s="237"/>
    </row>
    <row r="68" spans="2:11" ht="15" customHeight="1">
      <c r="B68" s="236"/>
      <c r="C68" s="241"/>
      <c r="D68" s="360" t="s">
        <v>472</v>
      </c>
      <c r="E68" s="360"/>
      <c r="F68" s="360"/>
      <c r="G68" s="360"/>
      <c r="H68" s="360"/>
      <c r="I68" s="360"/>
      <c r="J68" s="360"/>
      <c r="K68" s="237"/>
    </row>
    <row r="69" spans="2:11" ht="15" customHeight="1">
      <c r="B69" s="236"/>
      <c r="C69" s="241"/>
      <c r="D69" s="360" t="s">
        <v>473</v>
      </c>
      <c r="E69" s="360"/>
      <c r="F69" s="360"/>
      <c r="G69" s="360"/>
      <c r="H69" s="360"/>
      <c r="I69" s="360"/>
      <c r="J69" s="360"/>
      <c r="K69" s="237"/>
    </row>
    <row r="70" spans="2:11" ht="15" customHeight="1">
      <c r="B70" s="236"/>
      <c r="C70" s="241"/>
      <c r="D70" s="360" t="s">
        <v>474</v>
      </c>
      <c r="E70" s="360"/>
      <c r="F70" s="360"/>
      <c r="G70" s="360"/>
      <c r="H70" s="360"/>
      <c r="I70" s="360"/>
      <c r="J70" s="360"/>
      <c r="K70" s="237"/>
    </row>
    <row r="71" spans="2:11" ht="12.75" customHeight="1">
      <c r="B71" s="245"/>
      <c r="C71" s="246"/>
      <c r="D71" s="246"/>
      <c r="E71" s="246"/>
      <c r="F71" s="246"/>
      <c r="G71" s="246"/>
      <c r="H71" s="246"/>
      <c r="I71" s="246"/>
      <c r="J71" s="246"/>
      <c r="K71" s="247"/>
    </row>
    <row r="72" spans="2:11" ht="18.75" customHeight="1">
      <c r="B72" s="248"/>
      <c r="C72" s="248"/>
      <c r="D72" s="248"/>
      <c r="E72" s="248"/>
      <c r="F72" s="248"/>
      <c r="G72" s="248"/>
      <c r="H72" s="248"/>
      <c r="I72" s="248"/>
      <c r="J72" s="248"/>
      <c r="K72" s="249"/>
    </row>
    <row r="73" spans="2:11" ht="18.75" customHeight="1">
      <c r="B73" s="249"/>
      <c r="C73" s="249"/>
      <c r="D73" s="249"/>
      <c r="E73" s="249"/>
      <c r="F73" s="249"/>
      <c r="G73" s="249"/>
      <c r="H73" s="249"/>
      <c r="I73" s="249"/>
      <c r="J73" s="249"/>
      <c r="K73" s="249"/>
    </row>
    <row r="74" spans="2:11" ht="7.5" customHeight="1">
      <c r="B74" s="250"/>
      <c r="C74" s="251"/>
      <c r="D74" s="251"/>
      <c r="E74" s="251"/>
      <c r="F74" s="251"/>
      <c r="G74" s="251"/>
      <c r="H74" s="251"/>
      <c r="I74" s="251"/>
      <c r="J74" s="251"/>
      <c r="K74" s="252"/>
    </row>
    <row r="75" spans="2:11" ht="45" customHeight="1">
      <c r="B75" s="253"/>
      <c r="C75" s="361" t="s">
        <v>475</v>
      </c>
      <c r="D75" s="361"/>
      <c r="E75" s="361"/>
      <c r="F75" s="361"/>
      <c r="G75" s="361"/>
      <c r="H75" s="361"/>
      <c r="I75" s="361"/>
      <c r="J75" s="361"/>
      <c r="K75" s="254"/>
    </row>
    <row r="76" spans="2:11" ht="17.25" customHeight="1">
      <c r="B76" s="253"/>
      <c r="C76" s="255" t="s">
        <v>476</v>
      </c>
      <c r="D76" s="255"/>
      <c r="E76" s="255"/>
      <c r="F76" s="255" t="s">
        <v>477</v>
      </c>
      <c r="G76" s="256"/>
      <c r="H76" s="255" t="s">
        <v>54</v>
      </c>
      <c r="I76" s="255" t="s">
        <v>57</v>
      </c>
      <c r="J76" s="255" t="s">
        <v>478</v>
      </c>
      <c r="K76" s="254"/>
    </row>
    <row r="77" spans="2:11" ht="17.25" customHeight="1">
      <c r="B77" s="253"/>
      <c r="C77" s="257" t="s">
        <v>479</v>
      </c>
      <c r="D77" s="257"/>
      <c r="E77" s="257"/>
      <c r="F77" s="258" t="s">
        <v>480</v>
      </c>
      <c r="G77" s="259"/>
      <c r="H77" s="257"/>
      <c r="I77" s="257"/>
      <c r="J77" s="257" t="s">
        <v>481</v>
      </c>
      <c r="K77" s="254"/>
    </row>
    <row r="78" spans="2:11" ht="5.25" customHeight="1">
      <c r="B78" s="253"/>
      <c r="C78" s="260"/>
      <c r="D78" s="260"/>
      <c r="E78" s="260"/>
      <c r="F78" s="260"/>
      <c r="G78" s="261"/>
      <c r="H78" s="260"/>
      <c r="I78" s="260"/>
      <c r="J78" s="260"/>
      <c r="K78" s="254"/>
    </row>
    <row r="79" spans="2:11" ht="15" customHeight="1">
      <c r="B79" s="253"/>
      <c r="C79" s="242" t="s">
        <v>53</v>
      </c>
      <c r="D79" s="260"/>
      <c r="E79" s="260"/>
      <c r="F79" s="262" t="s">
        <v>482</v>
      </c>
      <c r="G79" s="261"/>
      <c r="H79" s="242" t="s">
        <v>483</v>
      </c>
      <c r="I79" s="242" t="s">
        <v>484</v>
      </c>
      <c r="J79" s="242">
        <v>20</v>
      </c>
      <c r="K79" s="254"/>
    </row>
    <row r="80" spans="2:11" ht="15" customHeight="1">
      <c r="B80" s="253"/>
      <c r="C80" s="242" t="s">
        <v>485</v>
      </c>
      <c r="D80" s="242"/>
      <c r="E80" s="242"/>
      <c r="F80" s="262" t="s">
        <v>482</v>
      </c>
      <c r="G80" s="261"/>
      <c r="H80" s="242" t="s">
        <v>486</v>
      </c>
      <c r="I80" s="242" t="s">
        <v>484</v>
      </c>
      <c r="J80" s="242">
        <v>120</v>
      </c>
      <c r="K80" s="254"/>
    </row>
    <row r="81" spans="2:11" ht="15" customHeight="1">
      <c r="B81" s="263"/>
      <c r="C81" s="242" t="s">
        <v>487</v>
      </c>
      <c r="D81" s="242"/>
      <c r="E81" s="242"/>
      <c r="F81" s="262" t="s">
        <v>488</v>
      </c>
      <c r="G81" s="261"/>
      <c r="H81" s="242" t="s">
        <v>489</v>
      </c>
      <c r="I81" s="242" t="s">
        <v>484</v>
      </c>
      <c r="J81" s="242">
        <v>50</v>
      </c>
      <c r="K81" s="254"/>
    </row>
    <row r="82" spans="2:11" ht="15" customHeight="1">
      <c r="B82" s="263"/>
      <c r="C82" s="242" t="s">
        <v>490</v>
      </c>
      <c r="D82" s="242"/>
      <c r="E82" s="242"/>
      <c r="F82" s="262" t="s">
        <v>482</v>
      </c>
      <c r="G82" s="261"/>
      <c r="H82" s="242" t="s">
        <v>491</v>
      </c>
      <c r="I82" s="242" t="s">
        <v>492</v>
      </c>
      <c r="J82" s="242"/>
      <c r="K82" s="254"/>
    </row>
    <row r="83" spans="2:11" ht="15" customHeight="1">
      <c r="B83" s="263"/>
      <c r="C83" s="264" t="s">
        <v>493</v>
      </c>
      <c r="D83" s="264"/>
      <c r="E83" s="264"/>
      <c r="F83" s="265" t="s">
        <v>488</v>
      </c>
      <c r="G83" s="264"/>
      <c r="H83" s="264" t="s">
        <v>494</v>
      </c>
      <c r="I83" s="264" t="s">
        <v>484</v>
      </c>
      <c r="J83" s="264">
        <v>15</v>
      </c>
      <c r="K83" s="254"/>
    </row>
    <row r="84" spans="2:11" ht="15" customHeight="1">
      <c r="B84" s="263"/>
      <c r="C84" s="264" t="s">
        <v>495</v>
      </c>
      <c r="D84" s="264"/>
      <c r="E84" s="264"/>
      <c r="F84" s="265" t="s">
        <v>488</v>
      </c>
      <c r="G84" s="264"/>
      <c r="H84" s="264" t="s">
        <v>496</v>
      </c>
      <c r="I84" s="264" t="s">
        <v>484</v>
      </c>
      <c r="J84" s="264">
        <v>15</v>
      </c>
      <c r="K84" s="254"/>
    </row>
    <row r="85" spans="2:11" ht="15" customHeight="1">
      <c r="B85" s="263"/>
      <c r="C85" s="264" t="s">
        <v>497</v>
      </c>
      <c r="D85" s="264"/>
      <c r="E85" s="264"/>
      <c r="F85" s="265" t="s">
        <v>488</v>
      </c>
      <c r="G85" s="264"/>
      <c r="H85" s="264" t="s">
        <v>498</v>
      </c>
      <c r="I85" s="264" t="s">
        <v>484</v>
      </c>
      <c r="J85" s="264">
        <v>20</v>
      </c>
      <c r="K85" s="254"/>
    </row>
    <row r="86" spans="2:11" ht="15" customHeight="1">
      <c r="B86" s="263"/>
      <c r="C86" s="264" t="s">
        <v>499</v>
      </c>
      <c r="D86" s="264"/>
      <c r="E86" s="264"/>
      <c r="F86" s="265" t="s">
        <v>488</v>
      </c>
      <c r="G86" s="264"/>
      <c r="H86" s="264" t="s">
        <v>500</v>
      </c>
      <c r="I86" s="264" t="s">
        <v>484</v>
      </c>
      <c r="J86" s="264">
        <v>20</v>
      </c>
      <c r="K86" s="254"/>
    </row>
    <row r="87" spans="2:11" ht="15" customHeight="1">
      <c r="B87" s="263"/>
      <c r="C87" s="242" t="s">
        <v>501</v>
      </c>
      <c r="D87" s="242"/>
      <c r="E87" s="242"/>
      <c r="F87" s="262" t="s">
        <v>488</v>
      </c>
      <c r="G87" s="261"/>
      <c r="H87" s="242" t="s">
        <v>502</v>
      </c>
      <c r="I87" s="242" t="s">
        <v>484</v>
      </c>
      <c r="J87" s="242">
        <v>50</v>
      </c>
      <c r="K87" s="254"/>
    </row>
    <row r="88" spans="2:11" ht="15" customHeight="1">
      <c r="B88" s="263"/>
      <c r="C88" s="242" t="s">
        <v>503</v>
      </c>
      <c r="D88" s="242"/>
      <c r="E88" s="242"/>
      <c r="F88" s="262" t="s">
        <v>488</v>
      </c>
      <c r="G88" s="261"/>
      <c r="H88" s="242" t="s">
        <v>504</v>
      </c>
      <c r="I88" s="242" t="s">
        <v>484</v>
      </c>
      <c r="J88" s="242">
        <v>20</v>
      </c>
      <c r="K88" s="254"/>
    </row>
    <row r="89" spans="2:11" ht="15" customHeight="1">
      <c r="B89" s="263"/>
      <c r="C89" s="242" t="s">
        <v>505</v>
      </c>
      <c r="D89" s="242"/>
      <c r="E89" s="242"/>
      <c r="F89" s="262" t="s">
        <v>488</v>
      </c>
      <c r="G89" s="261"/>
      <c r="H89" s="242" t="s">
        <v>506</v>
      </c>
      <c r="I89" s="242" t="s">
        <v>484</v>
      </c>
      <c r="J89" s="242">
        <v>20</v>
      </c>
      <c r="K89" s="254"/>
    </row>
    <row r="90" spans="2:11" ht="15" customHeight="1">
      <c r="B90" s="263"/>
      <c r="C90" s="242" t="s">
        <v>507</v>
      </c>
      <c r="D90" s="242"/>
      <c r="E90" s="242"/>
      <c r="F90" s="262" t="s">
        <v>488</v>
      </c>
      <c r="G90" s="261"/>
      <c r="H90" s="242" t="s">
        <v>508</v>
      </c>
      <c r="I90" s="242" t="s">
        <v>484</v>
      </c>
      <c r="J90" s="242">
        <v>50</v>
      </c>
      <c r="K90" s="254"/>
    </row>
    <row r="91" spans="2:11" ht="15" customHeight="1">
      <c r="B91" s="263"/>
      <c r="C91" s="242" t="s">
        <v>509</v>
      </c>
      <c r="D91" s="242"/>
      <c r="E91" s="242"/>
      <c r="F91" s="262" t="s">
        <v>488</v>
      </c>
      <c r="G91" s="261"/>
      <c r="H91" s="242" t="s">
        <v>509</v>
      </c>
      <c r="I91" s="242" t="s">
        <v>484</v>
      </c>
      <c r="J91" s="242">
        <v>50</v>
      </c>
      <c r="K91" s="254"/>
    </row>
    <row r="92" spans="2:11" ht="15" customHeight="1">
      <c r="B92" s="263"/>
      <c r="C92" s="242" t="s">
        <v>510</v>
      </c>
      <c r="D92" s="242"/>
      <c r="E92" s="242"/>
      <c r="F92" s="262" t="s">
        <v>488</v>
      </c>
      <c r="G92" s="261"/>
      <c r="H92" s="242" t="s">
        <v>511</v>
      </c>
      <c r="I92" s="242" t="s">
        <v>484</v>
      </c>
      <c r="J92" s="242">
        <v>255</v>
      </c>
      <c r="K92" s="254"/>
    </row>
    <row r="93" spans="2:11" ht="15" customHeight="1">
      <c r="B93" s="263"/>
      <c r="C93" s="242" t="s">
        <v>512</v>
      </c>
      <c r="D93" s="242"/>
      <c r="E93" s="242"/>
      <c r="F93" s="262" t="s">
        <v>482</v>
      </c>
      <c r="G93" s="261"/>
      <c r="H93" s="242" t="s">
        <v>513</v>
      </c>
      <c r="I93" s="242" t="s">
        <v>514</v>
      </c>
      <c r="J93" s="242"/>
      <c r="K93" s="254"/>
    </row>
    <row r="94" spans="2:11" ht="15" customHeight="1">
      <c r="B94" s="263"/>
      <c r="C94" s="242" t="s">
        <v>515</v>
      </c>
      <c r="D94" s="242"/>
      <c r="E94" s="242"/>
      <c r="F94" s="262" t="s">
        <v>482</v>
      </c>
      <c r="G94" s="261"/>
      <c r="H94" s="242" t="s">
        <v>516</v>
      </c>
      <c r="I94" s="242" t="s">
        <v>517</v>
      </c>
      <c r="J94" s="242"/>
      <c r="K94" s="254"/>
    </row>
    <row r="95" spans="2:11" ht="15" customHeight="1">
      <c r="B95" s="263"/>
      <c r="C95" s="242" t="s">
        <v>518</v>
      </c>
      <c r="D95" s="242"/>
      <c r="E95" s="242"/>
      <c r="F95" s="262" t="s">
        <v>482</v>
      </c>
      <c r="G95" s="261"/>
      <c r="H95" s="242" t="s">
        <v>518</v>
      </c>
      <c r="I95" s="242" t="s">
        <v>517</v>
      </c>
      <c r="J95" s="242"/>
      <c r="K95" s="254"/>
    </row>
    <row r="96" spans="2:11" ht="15" customHeight="1">
      <c r="B96" s="263"/>
      <c r="C96" s="242" t="s">
        <v>38</v>
      </c>
      <c r="D96" s="242"/>
      <c r="E96" s="242"/>
      <c r="F96" s="262" t="s">
        <v>482</v>
      </c>
      <c r="G96" s="261"/>
      <c r="H96" s="242" t="s">
        <v>519</v>
      </c>
      <c r="I96" s="242" t="s">
        <v>517</v>
      </c>
      <c r="J96" s="242"/>
      <c r="K96" s="254"/>
    </row>
    <row r="97" spans="2:11" ht="15" customHeight="1">
      <c r="B97" s="263"/>
      <c r="C97" s="242" t="s">
        <v>48</v>
      </c>
      <c r="D97" s="242"/>
      <c r="E97" s="242"/>
      <c r="F97" s="262" t="s">
        <v>482</v>
      </c>
      <c r="G97" s="261"/>
      <c r="H97" s="242" t="s">
        <v>520</v>
      </c>
      <c r="I97" s="242" t="s">
        <v>517</v>
      </c>
      <c r="J97" s="242"/>
      <c r="K97" s="254"/>
    </row>
    <row r="98" spans="2:11" ht="15" customHeight="1">
      <c r="B98" s="266"/>
      <c r="C98" s="267"/>
      <c r="D98" s="267"/>
      <c r="E98" s="267"/>
      <c r="F98" s="267"/>
      <c r="G98" s="267"/>
      <c r="H98" s="267"/>
      <c r="I98" s="267"/>
      <c r="J98" s="267"/>
      <c r="K98" s="268"/>
    </row>
    <row r="99" spans="2:11" ht="18.75" customHeight="1">
      <c r="B99" s="269"/>
      <c r="C99" s="270"/>
      <c r="D99" s="270"/>
      <c r="E99" s="270"/>
      <c r="F99" s="270"/>
      <c r="G99" s="270"/>
      <c r="H99" s="270"/>
      <c r="I99" s="270"/>
      <c r="J99" s="270"/>
      <c r="K99" s="269"/>
    </row>
    <row r="100" spans="2:11" ht="18.75" customHeight="1">
      <c r="B100" s="249"/>
      <c r="C100" s="249"/>
      <c r="D100" s="249"/>
      <c r="E100" s="249"/>
      <c r="F100" s="249"/>
      <c r="G100" s="249"/>
      <c r="H100" s="249"/>
      <c r="I100" s="249"/>
      <c r="J100" s="249"/>
      <c r="K100" s="249"/>
    </row>
    <row r="101" spans="2:11" ht="7.5" customHeight="1">
      <c r="B101" s="250"/>
      <c r="C101" s="251"/>
      <c r="D101" s="251"/>
      <c r="E101" s="251"/>
      <c r="F101" s="251"/>
      <c r="G101" s="251"/>
      <c r="H101" s="251"/>
      <c r="I101" s="251"/>
      <c r="J101" s="251"/>
      <c r="K101" s="252"/>
    </row>
    <row r="102" spans="2:11" ht="45" customHeight="1">
      <c r="B102" s="253"/>
      <c r="C102" s="361" t="s">
        <v>521</v>
      </c>
      <c r="D102" s="361"/>
      <c r="E102" s="361"/>
      <c r="F102" s="361"/>
      <c r="G102" s="361"/>
      <c r="H102" s="361"/>
      <c r="I102" s="361"/>
      <c r="J102" s="361"/>
      <c r="K102" s="254"/>
    </row>
    <row r="103" spans="2:11" ht="17.25" customHeight="1">
      <c r="B103" s="253"/>
      <c r="C103" s="255" t="s">
        <v>476</v>
      </c>
      <c r="D103" s="255"/>
      <c r="E103" s="255"/>
      <c r="F103" s="255" t="s">
        <v>477</v>
      </c>
      <c r="G103" s="256"/>
      <c r="H103" s="255" t="s">
        <v>54</v>
      </c>
      <c r="I103" s="255" t="s">
        <v>57</v>
      </c>
      <c r="J103" s="255" t="s">
        <v>478</v>
      </c>
      <c r="K103" s="254"/>
    </row>
    <row r="104" spans="2:11" ht="17.25" customHeight="1">
      <c r="B104" s="253"/>
      <c r="C104" s="257" t="s">
        <v>479</v>
      </c>
      <c r="D104" s="257"/>
      <c r="E104" s="257"/>
      <c r="F104" s="258" t="s">
        <v>480</v>
      </c>
      <c r="G104" s="259"/>
      <c r="H104" s="257"/>
      <c r="I104" s="257"/>
      <c r="J104" s="257" t="s">
        <v>481</v>
      </c>
      <c r="K104" s="254"/>
    </row>
    <row r="105" spans="2:11" ht="5.25" customHeight="1">
      <c r="B105" s="253"/>
      <c r="C105" s="255"/>
      <c r="D105" s="255"/>
      <c r="E105" s="255"/>
      <c r="F105" s="255"/>
      <c r="G105" s="271"/>
      <c r="H105" s="255"/>
      <c r="I105" s="255"/>
      <c r="J105" s="255"/>
      <c r="K105" s="254"/>
    </row>
    <row r="106" spans="2:11" ht="15" customHeight="1">
      <c r="B106" s="253"/>
      <c r="C106" s="242" t="s">
        <v>53</v>
      </c>
      <c r="D106" s="260"/>
      <c r="E106" s="260"/>
      <c r="F106" s="262" t="s">
        <v>482</v>
      </c>
      <c r="G106" s="271"/>
      <c r="H106" s="242" t="s">
        <v>522</v>
      </c>
      <c r="I106" s="242" t="s">
        <v>484</v>
      </c>
      <c r="J106" s="242">
        <v>20</v>
      </c>
      <c r="K106" s="254"/>
    </row>
    <row r="107" spans="2:11" ht="15" customHeight="1">
      <c r="B107" s="253"/>
      <c r="C107" s="242" t="s">
        <v>485</v>
      </c>
      <c r="D107" s="242"/>
      <c r="E107" s="242"/>
      <c r="F107" s="262" t="s">
        <v>482</v>
      </c>
      <c r="G107" s="242"/>
      <c r="H107" s="242" t="s">
        <v>522</v>
      </c>
      <c r="I107" s="242" t="s">
        <v>484</v>
      </c>
      <c r="J107" s="242">
        <v>120</v>
      </c>
      <c r="K107" s="254"/>
    </row>
    <row r="108" spans="2:11" ht="15" customHeight="1">
      <c r="B108" s="263"/>
      <c r="C108" s="242" t="s">
        <v>487</v>
      </c>
      <c r="D108" s="242"/>
      <c r="E108" s="242"/>
      <c r="F108" s="262" t="s">
        <v>488</v>
      </c>
      <c r="G108" s="242"/>
      <c r="H108" s="242" t="s">
        <v>522</v>
      </c>
      <c r="I108" s="242" t="s">
        <v>484</v>
      </c>
      <c r="J108" s="242">
        <v>50</v>
      </c>
      <c r="K108" s="254"/>
    </row>
    <row r="109" spans="2:11" ht="15" customHeight="1">
      <c r="B109" s="263"/>
      <c r="C109" s="242" t="s">
        <v>490</v>
      </c>
      <c r="D109" s="242"/>
      <c r="E109" s="242"/>
      <c r="F109" s="262" t="s">
        <v>482</v>
      </c>
      <c r="G109" s="242"/>
      <c r="H109" s="242" t="s">
        <v>522</v>
      </c>
      <c r="I109" s="242" t="s">
        <v>492</v>
      </c>
      <c r="J109" s="242"/>
      <c r="K109" s="254"/>
    </row>
    <row r="110" spans="2:11" ht="15" customHeight="1">
      <c r="B110" s="263"/>
      <c r="C110" s="242" t="s">
        <v>501</v>
      </c>
      <c r="D110" s="242"/>
      <c r="E110" s="242"/>
      <c r="F110" s="262" t="s">
        <v>488</v>
      </c>
      <c r="G110" s="242"/>
      <c r="H110" s="242" t="s">
        <v>522</v>
      </c>
      <c r="I110" s="242" t="s">
        <v>484</v>
      </c>
      <c r="J110" s="242">
        <v>50</v>
      </c>
      <c r="K110" s="254"/>
    </row>
    <row r="111" spans="2:11" ht="15" customHeight="1">
      <c r="B111" s="263"/>
      <c r="C111" s="242" t="s">
        <v>509</v>
      </c>
      <c r="D111" s="242"/>
      <c r="E111" s="242"/>
      <c r="F111" s="262" t="s">
        <v>488</v>
      </c>
      <c r="G111" s="242"/>
      <c r="H111" s="242" t="s">
        <v>522</v>
      </c>
      <c r="I111" s="242" t="s">
        <v>484</v>
      </c>
      <c r="J111" s="242">
        <v>50</v>
      </c>
      <c r="K111" s="254"/>
    </row>
    <row r="112" spans="2:11" ht="15" customHeight="1">
      <c r="B112" s="263"/>
      <c r="C112" s="242" t="s">
        <v>507</v>
      </c>
      <c r="D112" s="242"/>
      <c r="E112" s="242"/>
      <c r="F112" s="262" t="s">
        <v>488</v>
      </c>
      <c r="G112" s="242"/>
      <c r="H112" s="242" t="s">
        <v>522</v>
      </c>
      <c r="I112" s="242" t="s">
        <v>484</v>
      </c>
      <c r="J112" s="242">
        <v>50</v>
      </c>
      <c r="K112" s="254"/>
    </row>
    <row r="113" spans="2:11" ht="15" customHeight="1">
      <c r="B113" s="263"/>
      <c r="C113" s="242" t="s">
        <v>53</v>
      </c>
      <c r="D113" s="242"/>
      <c r="E113" s="242"/>
      <c r="F113" s="262" t="s">
        <v>482</v>
      </c>
      <c r="G113" s="242"/>
      <c r="H113" s="242" t="s">
        <v>523</v>
      </c>
      <c r="I113" s="242" t="s">
        <v>484</v>
      </c>
      <c r="J113" s="242">
        <v>20</v>
      </c>
      <c r="K113" s="254"/>
    </row>
    <row r="114" spans="2:11" ht="15" customHeight="1">
      <c r="B114" s="263"/>
      <c r="C114" s="242" t="s">
        <v>524</v>
      </c>
      <c r="D114" s="242"/>
      <c r="E114" s="242"/>
      <c r="F114" s="262" t="s">
        <v>482</v>
      </c>
      <c r="G114" s="242"/>
      <c r="H114" s="242" t="s">
        <v>525</v>
      </c>
      <c r="I114" s="242" t="s">
        <v>484</v>
      </c>
      <c r="J114" s="242">
        <v>120</v>
      </c>
      <c r="K114" s="254"/>
    </row>
    <row r="115" spans="2:11" ht="15" customHeight="1">
      <c r="B115" s="263"/>
      <c r="C115" s="242" t="s">
        <v>38</v>
      </c>
      <c r="D115" s="242"/>
      <c r="E115" s="242"/>
      <c r="F115" s="262" t="s">
        <v>482</v>
      </c>
      <c r="G115" s="242"/>
      <c r="H115" s="242" t="s">
        <v>526</v>
      </c>
      <c r="I115" s="242" t="s">
        <v>517</v>
      </c>
      <c r="J115" s="242"/>
      <c r="K115" s="254"/>
    </row>
    <row r="116" spans="2:11" ht="15" customHeight="1">
      <c r="B116" s="263"/>
      <c r="C116" s="242" t="s">
        <v>48</v>
      </c>
      <c r="D116" s="242"/>
      <c r="E116" s="242"/>
      <c r="F116" s="262" t="s">
        <v>482</v>
      </c>
      <c r="G116" s="242"/>
      <c r="H116" s="242" t="s">
        <v>527</v>
      </c>
      <c r="I116" s="242" t="s">
        <v>517</v>
      </c>
      <c r="J116" s="242"/>
      <c r="K116" s="254"/>
    </row>
    <row r="117" spans="2:11" ht="15" customHeight="1">
      <c r="B117" s="263"/>
      <c r="C117" s="242" t="s">
        <v>57</v>
      </c>
      <c r="D117" s="242"/>
      <c r="E117" s="242"/>
      <c r="F117" s="262" t="s">
        <v>482</v>
      </c>
      <c r="G117" s="242"/>
      <c r="H117" s="242" t="s">
        <v>528</v>
      </c>
      <c r="I117" s="242" t="s">
        <v>529</v>
      </c>
      <c r="J117" s="242"/>
      <c r="K117" s="254"/>
    </row>
    <row r="118" spans="2:11" ht="15" customHeight="1">
      <c r="B118" s="266"/>
      <c r="C118" s="272"/>
      <c r="D118" s="272"/>
      <c r="E118" s="272"/>
      <c r="F118" s="272"/>
      <c r="G118" s="272"/>
      <c r="H118" s="272"/>
      <c r="I118" s="272"/>
      <c r="J118" s="272"/>
      <c r="K118" s="268"/>
    </row>
    <row r="119" spans="2:11" ht="18.75" customHeight="1">
      <c r="B119" s="273"/>
      <c r="C119" s="239"/>
      <c r="D119" s="239"/>
      <c r="E119" s="239"/>
      <c r="F119" s="274"/>
      <c r="G119" s="239"/>
      <c r="H119" s="239"/>
      <c r="I119" s="239"/>
      <c r="J119" s="239"/>
      <c r="K119" s="273"/>
    </row>
    <row r="120" spans="2:11" ht="18.75" customHeight="1">
      <c r="B120" s="249"/>
      <c r="C120" s="249"/>
      <c r="D120" s="249"/>
      <c r="E120" s="249"/>
      <c r="F120" s="249"/>
      <c r="G120" s="249"/>
      <c r="H120" s="249"/>
      <c r="I120" s="249"/>
      <c r="J120" s="249"/>
      <c r="K120" s="249"/>
    </row>
    <row r="121" spans="2:11" ht="7.5" customHeight="1">
      <c r="B121" s="275"/>
      <c r="C121" s="276"/>
      <c r="D121" s="276"/>
      <c r="E121" s="276"/>
      <c r="F121" s="276"/>
      <c r="G121" s="276"/>
      <c r="H121" s="276"/>
      <c r="I121" s="276"/>
      <c r="J121" s="276"/>
      <c r="K121" s="277"/>
    </row>
    <row r="122" spans="2:11" ht="45" customHeight="1">
      <c r="B122" s="278"/>
      <c r="C122" s="359" t="s">
        <v>530</v>
      </c>
      <c r="D122" s="359"/>
      <c r="E122" s="359"/>
      <c r="F122" s="359"/>
      <c r="G122" s="359"/>
      <c r="H122" s="359"/>
      <c r="I122" s="359"/>
      <c r="J122" s="359"/>
      <c r="K122" s="279"/>
    </row>
    <row r="123" spans="2:11" ht="17.25" customHeight="1">
      <c r="B123" s="280"/>
      <c r="C123" s="255" t="s">
        <v>476</v>
      </c>
      <c r="D123" s="255"/>
      <c r="E123" s="255"/>
      <c r="F123" s="255" t="s">
        <v>477</v>
      </c>
      <c r="G123" s="256"/>
      <c r="H123" s="255" t="s">
        <v>54</v>
      </c>
      <c r="I123" s="255" t="s">
        <v>57</v>
      </c>
      <c r="J123" s="255" t="s">
        <v>478</v>
      </c>
      <c r="K123" s="281"/>
    </row>
    <row r="124" spans="2:11" ht="17.25" customHeight="1">
      <c r="B124" s="280"/>
      <c r="C124" s="257" t="s">
        <v>479</v>
      </c>
      <c r="D124" s="257"/>
      <c r="E124" s="257"/>
      <c r="F124" s="258" t="s">
        <v>480</v>
      </c>
      <c r="G124" s="259"/>
      <c r="H124" s="257"/>
      <c r="I124" s="257"/>
      <c r="J124" s="257" t="s">
        <v>481</v>
      </c>
      <c r="K124" s="281"/>
    </row>
    <row r="125" spans="2:11" ht="5.25" customHeight="1">
      <c r="B125" s="282"/>
      <c r="C125" s="260"/>
      <c r="D125" s="260"/>
      <c r="E125" s="260"/>
      <c r="F125" s="260"/>
      <c r="G125" s="242"/>
      <c r="H125" s="260"/>
      <c r="I125" s="260"/>
      <c r="J125" s="260"/>
      <c r="K125" s="283"/>
    </row>
    <row r="126" spans="2:11" ht="15" customHeight="1">
      <c r="B126" s="282"/>
      <c r="C126" s="242" t="s">
        <v>485</v>
      </c>
      <c r="D126" s="260"/>
      <c r="E126" s="260"/>
      <c r="F126" s="262" t="s">
        <v>482</v>
      </c>
      <c r="G126" s="242"/>
      <c r="H126" s="242" t="s">
        <v>522</v>
      </c>
      <c r="I126" s="242" t="s">
        <v>484</v>
      </c>
      <c r="J126" s="242">
        <v>120</v>
      </c>
      <c r="K126" s="284"/>
    </row>
    <row r="127" spans="2:11" ht="15" customHeight="1">
      <c r="B127" s="282"/>
      <c r="C127" s="242" t="s">
        <v>531</v>
      </c>
      <c r="D127" s="242"/>
      <c r="E127" s="242"/>
      <c r="F127" s="262" t="s">
        <v>482</v>
      </c>
      <c r="G127" s="242"/>
      <c r="H127" s="242" t="s">
        <v>532</v>
      </c>
      <c r="I127" s="242" t="s">
        <v>484</v>
      </c>
      <c r="J127" s="242" t="s">
        <v>533</v>
      </c>
      <c r="K127" s="284"/>
    </row>
    <row r="128" spans="2:11" ht="15" customHeight="1">
      <c r="B128" s="282"/>
      <c r="C128" s="242" t="s">
        <v>430</v>
      </c>
      <c r="D128" s="242"/>
      <c r="E128" s="242"/>
      <c r="F128" s="262" t="s">
        <v>482</v>
      </c>
      <c r="G128" s="242"/>
      <c r="H128" s="242" t="s">
        <v>534</v>
      </c>
      <c r="I128" s="242" t="s">
        <v>484</v>
      </c>
      <c r="J128" s="242" t="s">
        <v>533</v>
      </c>
      <c r="K128" s="284"/>
    </row>
    <row r="129" spans="2:11" ht="15" customHeight="1">
      <c r="B129" s="282"/>
      <c r="C129" s="242" t="s">
        <v>493</v>
      </c>
      <c r="D129" s="242"/>
      <c r="E129" s="242"/>
      <c r="F129" s="262" t="s">
        <v>488</v>
      </c>
      <c r="G129" s="242"/>
      <c r="H129" s="242" t="s">
        <v>494</v>
      </c>
      <c r="I129" s="242" t="s">
        <v>484</v>
      </c>
      <c r="J129" s="242">
        <v>15</v>
      </c>
      <c r="K129" s="284"/>
    </row>
    <row r="130" spans="2:11" ht="15" customHeight="1">
      <c r="B130" s="282"/>
      <c r="C130" s="264" t="s">
        <v>495</v>
      </c>
      <c r="D130" s="264"/>
      <c r="E130" s="264"/>
      <c r="F130" s="265" t="s">
        <v>488</v>
      </c>
      <c r="G130" s="264"/>
      <c r="H130" s="264" t="s">
        <v>496</v>
      </c>
      <c r="I130" s="264" t="s">
        <v>484</v>
      </c>
      <c r="J130" s="264">
        <v>15</v>
      </c>
      <c r="K130" s="284"/>
    </row>
    <row r="131" spans="2:11" ht="15" customHeight="1">
      <c r="B131" s="282"/>
      <c r="C131" s="264" t="s">
        <v>497</v>
      </c>
      <c r="D131" s="264"/>
      <c r="E131" s="264"/>
      <c r="F131" s="265" t="s">
        <v>488</v>
      </c>
      <c r="G131" s="264"/>
      <c r="H131" s="264" t="s">
        <v>498</v>
      </c>
      <c r="I131" s="264" t="s">
        <v>484</v>
      </c>
      <c r="J131" s="264">
        <v>20</v>
      </c>
      <c r="K131" s="284"/>
    </row>
    <row r="132" spans="2:11" ht="15" customHeight="1">
      <c r="B132" s="282"/>
      <c r="C132" s="264" t="s">
        <v>499</v>
      </c>
      <c r="D132" s="264"/>
      <c r="E132" s="264"/>
      <c r="F132" s="265" t="s">
        <v>488</v>
      </c>
      <c r="G132" s="264"/>
      <c r="H132" s="264" t="s">
        <v>500</v>
      </c>
      <c r="I132" s="264" t="s">
        <v>484</v>
      </c>
      <c r="J132" s="264">
        <v>20</v>
      </c>
      <c r="K132" s="284"/>
    </row>
    <row r="133" spans="2:11" ht="15" customHeight="1">
      <c r="B133" s="282"/>
      <c r="C133" s="242" t="s">
        <v>487</v>
      </c>
      <c r="D133" s="242"/>
      <c r="E133" s="242"/>
      <c r="F133" s="262" t="s">
        <v>488</v>
      </c>
      <c r="G133" s="242"/>
      <c r="H133" s="242" t="s">
        <v>522</v>
      </c>
      <c r="I133" s="242" t="s">
        <v>484</v>
      </c>
      <c r="J133" s="242">
        <v>50</v>
      </c>
      <c r="K133" s="284"/>
    </row>
    <row r="134" spans="2:11" ht="15" customHeight="1">
      <c r="B134" s="282"/>
      <c r="C134" s="242" t="s">
        <v>501</v>
      </c>
      <c r="D134" s="242"/>
      <c r="E134" s="242"/>
      <c r="F134" s="262" t="s">
        <v>488</v>
      </c>
      <c r="G134" s="242"/>
      <c r="H134" s="242" t="s">
        <v>522</v>
      </c>
      <c r="I134" s="242" t="s">
        <v>484</v>
      </c>
      <c r="J134" s="242">
        <v>50</v>
      </c>
      <c r="K134" s="284"/>
    </row>
    <row r="135" spans="2:11" ht="15" customHeight="1">
      <c r="B135" s="282"/>
      <c r="C135" s="242" t="s">
        <v>507</v>
      </c>
      <c r="D135" s="242"/>
      <c r="E135" s="242"/>
      <c r="F135" s="262" t="s">
        <v>488</v>
      </c>
      <c r="G135" s="242"/>
      <c r="H135" s="242" t="s">
        <v>522</v>
      </c>
      <c r="I135" s="242" t="s">
        <v>484</v>
      </c>
      <c r="J135" s="242">
        <v>50</v>
      </c>
      <c r="K135" s="284"/>
    </row>
    <row r="136" spans="2:11" ht="15" customHeight="1">
      <c r="B136" s="282"/>
      <c r="C136" s="242" t="s">
        <v>509</v>
      </c>
      <c r="D136" s="242"/>
      <c r="E136" s="242"/>
      <c r="F136" s="262" t="s">
        <v>488</v>
      </c>
      <c r="G136" s="242"/>
      <c r="H136" s="242" t="s">
        <v>522</v>
      </c>
      <c r="I136" s="242" t="s">
        <v>484</v>
      </c>
      <c r="J136" s="242">
        <v>50</v>
      </c>
      <c r="K136" s="284"/>
    </row>
    <row r="137" spans="2:11" ht="15" customHeight="1">
      <c r="B137" s="282"/>
      <c r="C137" s="242" t="s">
        <v>510</v>
      </c>
      <c r="D137" s="242"/>
      <c r="E137" s="242"/>
      <c r="F137" s="262" t="s">
        <v>488</v>
      </c>
      <c r="G137" s="242"/>
      <c r="H137" s="242" t="s">
        <v>535</v>
      </c>
      <c r="I137" s="242" t="s">
        <v>484</v>
      </c>
      <c r="J137" s="242">
        <v>255</v>
      </c>
      <c r="K137" s="284"/>
    </row>
    <row r="138" spans="2:11" ht="15" customHeight="1">
      <c r="B138" s="282"/>
      <c r="C138" s="242" t="s">
        <v>512</v>
      </c>
      <c r="D138" s="242"/>
      <c r="E138" s="242"/>
      <c r="F138" s="262" t="s">
        <v>482</v>
      </c>
      <c r="G138" s="242"/>
      <c r="H138" s="242" t="s">
        <v>536</v>
      </c>
      <c r="I138" s="242" t="s">
        <v>514</v>
      </c>
      <c r="J138" s="242"/>
      <c r="K138" s="284"/>
    </row>
    <row r="139" spans="2:11" ht="15" customHeight="1">
      <c r="B139" s="282"/>
      <c r="C139" s="242" t="s">
        <v>515</v>
      </c>
      <c r="D139" s="242"/>
      <c r="E139" s="242"/>
      <c r="F139" s="262" t="s">
        <v>482</v>
      </c>
      <c r="G139" s="242"/>
      <c r="H139" s="242" t="s">
        <v>537</v>
      </c>
      <c r="I139" s="242" t="s">
        <v>517</v>
      </c>
      <c r="J139" s="242"/>
      <c r="K139" s="284"/>
    </row>
    <row r="140" spans="2:11" ht="15" customHeight="1">
      <c r="B140" s="282"/>
      <c r="C140" s="242" t="s">
        <v>518</v>
      </c>
      <c r="D140" s="242"/>
      <c r="E140" s="242"/>
      <c r="F140" s="262" t="s">
        <v>482</v>
      </c>
      <c r="G140" s="242"/>
      <c r="H140" s="242" t="s">
        <v>518</v>
      </c>
      <c r="I140" s="242" t="s">
        <v>517</v>
      </c>
      <c r="J140" s="242"/>
      <c r="K140" s="284"/>
    </row>
    <row r="141" spans="2:11" ht="15" customHeight="1">
      <c r="B141" s="282"/>
      <c r="C141" s="242" t="s">
        <v>38</v>
      </c>
      <c r="D141" s="242"/>
      <c r="E141" s="242"/>
      <c r="F141" s="262" t="s">
        <v>482</v>
      </c>
      <c r="G141" s="242"/>
      <c r="H141" s="242" t="s">
        <v>538</v>
      </c>
      <c r="I141" s="242" t="s">
        <v>517</v>
      </c>
      <c r="J141" s="242"/>
      <c r="K141" s="284"/>
    </row>
    <row r="142" spans="2:11" ht="15" customHeight="1">
      <c r="B142" s="282"/>
      <c r="C142" s="242" t="s">
        <v>539</v>
      </c>
      <c r="D142" s="242"/>
      <c r="E142" s="242"/>
      <c r="F142" s="262" t="s">
        <v>482</v>
      </c>
      <c r="G142" s="242"/>
      <c r="H142" s="242" t="s">
        <v>540</v>
      </c>
      <c r="I142" s="242" t="s">
        <v>517</v>
      </c>
      <c r="J142" s="242"/>
      <c r="K142" s="284"/>
    </row>
    <row r="143" spans="2:11" ht="15" customHeight="1">
      <c r="B143" s="285"/>
      <c r="C143" s="286"/>
      <c r="D143" s="286"/>
      <c r="E143" s="286"/>
      <c r="F143" s="286"/>
      <c r="G143" s="286"/>
      <c r="H143" s="286"/>
      <c r="I143" s="286"/>
      <c r="J143" s="286"/>
      <c r="K143" s="287"/>
    </row>
    <row r="144" spans="2:11" ht="18.75" customHeight="1">
      <c r="B144" s="239"/>
      <c r="C144" s="239"/>
      <c r="D144" s="239"/>
      <c r="E144" s="239"/>
      <c r="F144" s="274"/>
      <c r="G144" s="239"/>
      <c r="H144" s="239"/>
      <c r="I144" s="239"/>
      <c r="J144" s="239"/>
      <c r="K144" s="239"/>
    </row>
    <row r="145" spans="2:11" ht="18.75" customHeight="1">
      <c r="B145" s="249"/>
      <c r="C145" s="249"/>
      <c r="D145" s="249"/>
      <c r="E145" s="249"/>
      <c r="F145" s="249"/>
      <c r="G145" s="249"/>
      <c r="H145" s="249"/>
      <c r="I145" s="249"/>
      <c r="J145" s="249"/>
      <c r="K145" s="249"/>
    </row>
    <row r="146" spans="2:11" ht="7.5" customHeight="1">
      <c r="B146" s="250"/>
      <c r="C146" s="251"/>
      <c r="D146" s="251"/>
      <c r="E146" s="251"/>
      <c r="F146" s="251"/>
      <c r="G146" s="251"/>
      <c r="H146" s="251"/>
      <c r="I146" s="251"/>
      <c r="J146" s="251"/>
      <c r="K146" s="252"/>
    </row>
    <row r="147" spans="2:11" ht="45" customHeight="1">
      <c r="B147" s="253"/>
      <c r="C147" s="361" t="s">
        <v>541</v>
      </c>
      <c r="D147" s="361"/>
      <c r="E147" s="361"/>
      <c r="F147" s="361"/>
      <c r="G147" s="361"/>
      <c r="H147" s="361"/>
      <c r="I147" s="361"/>
      <c r="J147" s="361"/>
      <c r="K147" s="254"/>
    </row>
    <row r="148" spans="2:11" ht="17.25" customHeight="1">
      <c r="B148" s="253"/>
      <c r="C148" s="255" t="s">
        <v>476</v>
      </c>
      <c r="D148" s="255"/>
      <c r="E148" s="255"/>
      <c r="F148" s="255" t="s">
        <v>477</v>
      </c>
      <c r="G148" s="256"/>
      <c r="H148" s="255" t="s">
        <v>54</v>
      </c>
      <c r="I148" s="255" t="s">
        <v>57</v>
      </c>
      <c r="J148" s="255" t="s">
        <v>478</v>
      </c>
      <c r="K148" s="254"/>
    </row>
    <row r="149" spans="2:11" ht="17.25" customHeight="1">
      <c r="B149" s="253"/>
      <c r="C149" s="257" t="s">
        <v>479</v>
      </c>
      <c r="D149" s="257"/>
      <c r="E149" s="257"/>
      <c r="F149" s="258" t="s">
        <v>480</v>
      </c>
      <c r="G149" s="259"/>
      <c r="H149" s="257"/>
      <c r="I149" s="257"/>
      <c r="J149" s="257" t="s">
        <v>481</v>
      </c>
      <c r="K149" s="254"/>
    </row>
    <row r="150" spans="2:11" ht="5.25" customHeight="1">
      <c r="B150" s="263"/>
      <c r="C150" s="260"/>
      <c r="D150" s="260"/>
      <c r="E150" s="260"/>
      <c r="F150" s="260"/>
      <c r="G150" s="261"/>
      <c r="H150" s="260"/>
      <c r="I150" s="260"/>
      <c r="J150" s="260"/>
      <c r="K150" s="284"/>
    </row>
    <row r="151" spans="2:11" ht="15" customHeight="1">
      <c r="B151" s="263"/>
      <c r="C151" s="288" t="s">
        <v>485</v>
      </c>
      <c r="D151" s="242"/>
      <c r="E151" s="242"/>
      <c r="F151" s="289" t="s">
        <v>482</v>
      </c>
      <c r="G151" s="242"/>
      <c r="H151" s="288" t="s">
        <v>522</v>
      </c>
      <c r="I151" s="288" t="s">
        <v>484</v>
      </c>
      <c r="J151" s="288">
        <v>120</v>
      </c>
      <c r="K151" s="284"/>
    </row>
    <row r="152" spans="2:11" ht="15" customHeight="1">
      <c r="B152" s="263"/>
      <c r="C152" s="288" t="s">
        <v>531</v>
      </c>
      <c r="D152" s="242"/>
      <c r="E152" s="242"/>
      <c r="F152" s="289" t="s">
        <v>482</v>
      </c>
      <c r="G152" s="242"/>
      <c r="H152" s="288" t="s">
        <v>542</v>
      </c>
      <c r="I152" s="288" t="s">
        <v>484</v>
      </c>
      <c r="J152" s="288" t="s">
        <v>533</v>
      </c>
      <c r="K152" s="284"/>
    </row>
    <row r="153" spans="2:11" ht="15" customHeight="1">
      <c r="B153" s="263"/>
      <c r="C153" s="288" t="s">
        <v>430</v>
      </c>
      <c r="D153" s="242"/>
      <c r="E153" s="242"/>
      <c r="F153" s="289" t="s">
        <v>482</v>
      </c>
      <c r="G153" s="242"/>
      <c r="H153" s="288" t="s">
        <v>543</v>
      </c>
      <c r="I153" s="288" t="s">
        <v>484</v>
      </c>
      <c r="J153" s="288" t="s">
        <v>533</v>
      </c>
      <c r="K153" s="284"/>
    </row>
    <row r="154" spans="2:11" ht="15" customHeight="1">
      <c r="B154" s="263"/>
      <c r="C154" s="288" t="s">
        <v>487</v>
      </c>
      <c r="D154" s="242"/>
      <c r="E154" s="242"/>
      <c r="F154" s="289" t="s">
        <v>488</v>
      </c>
      <c r="G154" s="242"/>
      <c r="H154" s="288" t="s">
        <v>522</v>
      </c>
      <c r="I154" s="288" t="s">
        <v>484</v>
      </c>
      <c r="J154" s="288">
        <v>50</v>
      </c>
      <c r="K154" s="284"/>
    </row>
    <row r="155" spans="2:11" ht="15" customHeight="1">
      <c r="B155" s="263"/>
      <c r="C155" s="288" t="s">
        <v>490</v>
      </c>
      <c r="D155" s="242"/>
      <c r="E155" s="242"/>
      <c r="F155" s="289" t="s">
        <v>482</v>
      </c>
      <c r="G155" s="242"/>
      <c r="H155" s="288" t="s">
        <v>522</v>
      </c>
      <c r="I155" s="288" t="s">
        <v>492</v>
      </c>
      <c r="J155" s="288"/>
      <c r="K155" s="284"/>
    </row>
    <row r="156" spans="2:11" ht="15" customHeight="1">
      <c r="B156" s="263"/>
      <c r="C156" s="288" t="s">
        <v>501</v>
      </c>
      <c r="D156" s="242"/>
      <c r="E156" s="242"/>
      <c r="F156" s="289" t="s">
        <v>488</v>
      </c>
      <c r="G156" s="242"/>
      <c r="H156" s="288" t="s">
        <v>522</v>
      </c>
      <c r="I156" s="288" t="s">
        <v>484</v>
      </c>
      <c r="J156" s="288">
        <v>50</v>
      </c>
      <c r="K156" s="284"/>
    </row>
    <row r="157" spans="2:11" ht="15" customHeight="1">
      <c r="B157" s="263"/>
      <c r="C157" s="288" t="s">
        <v>509</v>
      </c>
      <c r="D157" s="242"/>
      <c r="E157" s="242"/>
      <c r="F157" s="289" t="s">
        <v>488</v>
      </c>
      <c r="G157" s="242"/>
      <c r="H157" s="288" t="s">
        <v>522</v>
      </c>
      <c r="I157" s="288" t="s">
        <v>484</v>
      </c>
      <c r="J157" s="288">
        <v>50</v>
      </c>
      <c r="K157" s="284"/>
    </row>
    <row r="158" spans="2:11" ht="15" customHeight="1">
      <c r="B158" s="263"/>
      <c r="C158" s="288" t="s">
        <v>507</v>
      </c>
      <c r="D158" s="242"/>
      <c r="E158" s="242"/>
      <c r="F158" s="289" t="s">
        <v>488</v>
      </c>
      <c r="G158" s="242"/>
      <c r="H158" s="288" t="s">
        <v>522</v>
      </c>
      <c r="I158" s="288" t="s">
        <v>484</v>
      </c>
      <c r="J158" s="288">
        <v>50</v>
      </c>
      <c r="K158" s="284"/>
    </row>
    <row r="159" spans="2:11" ht="15" customHeight="1">
      <c r="B159" s="263"/>
      <c r="C159" s="288" t="s">
        <v>95</v>
      </c>
      <c r="D159" s="242"/>
      <c r="E159" s="242"/>
      <c r="F159" s="289" t="s">
        <v>482</v>
      </c>
      <c r="G159" s="242"/>
      <c r="H159" s="288" t="s">
        <v>544</v>
      </c>
      <c r="I159" s="288" t="s">
        <v>484</v>
      </c>
      <c r="J159" s="288" t="s">
        <v>545</v>
      </c>
      <c r="K159" s="284"/>
    </row>
    <row r="160" spans="2:11" ht="15" customHeight="1">
      <c r="B160" s="263"/>
      <c r="C160" s="288" t="s">
        <v>546</v>
      </c>
      <c r="D160" s="242"/>
      <c r="E160" s="242"/>
      <c r="F160" s="289" t="s">
        <v>482</v>
      </c>
      <c r="G160" s="242"/>
      <c r="H160" s="288" t="s">
        <v>547</v>
      </c>
      <c r="I160" s="288" t="s">
        <v>517</v>
      </c>
      <c r="J160" s="288"/>
      <c r="K160" s="284"/>
    </row>
    <row r="161" spans="2:11" ht="15" customHeight="1">
      <c r="B161" s="290"/>
      <c r="C161" s="272"/>
      <c r="D161" s="272"/>
      <c r="E161" s="272"/>
      <c r="F161" s="272"/>
      <c r="G161" s="272"/>
      <c r="H161" s="272"/>
      <c r="I161" s="272"/>
      <c r="J161" s="272"/>
      <c r="K161" s="291"/>
    </row>
    <row r="162" spans="2:11" ht="18.75" customHeight="1">
      <c r="B162" s="239"/>
      <c r="C162" s="242"/>
      <c r="D162" s="242"/>
      <c r="E162" s="242"/>
      <c r="F162" s="262"/>
      <c r="G162" s="242"/>
      <c r="H162" s="242"/>
      <c r="I162" s="242"/>
      <c r="J162" s="242"/>
      <c r="K162" s="239"/>
    </row>
    <row r="163" spans="2:11" ht="18.75" customHeight="1">
      <c r="B163" s="249"/>
      <c r="C163" s="249"/>
      <c r="D163" s="249"/>
      <c r="E163" s="249"/>
      <c r="F163" s="249"/>
      <c r="G163" s="249"/>
      <c r="H163" s="249"/>
      <c r="I163" s="249"/>
      <c r="J163" s="249"/>
      <c r="K163" s="249"/>
    </row>
    <row r="164" spans="2:11" ht="7.5" customHeight="1">
      <c r="B164" s="231"/>
      <c r="C164" s="232"/>
      <c r="D164" s="232"/>
      <c r="E164" s="232"/>
      <c r="F164" s="232"/>
      <c r="G164" s="232"/>
      <c r="H164" s="232"/>
      <c r="I164" s="232"/>
      <c r="J164" s="232"/>
      <c r="K164" s="233"/>
    </row>
    <row r="165" spans="2:11" ht="45" customHeight="1">
      <c r="B165" s="234"/>
      <c r="C165" s="359" t="s">
        <v>548</v>
      </c>
      <c r="D165" s="359"/>
      <c r="E165" s="359"/>
      <c r="F165" s="359"/>
      <c r="G165" s="359"/>
      <c r="H165" s="359"/>
      <c r="I165" s="359"/>
      <c r="J165" s="359"/>
      <c r="K165" s="235"/>
    </row>
    <row r="166" spans="2:11" ht="17.25" customHeight="1">
      <c r="B166" s="234"/>
      <c r="C166" s="255" t="s">
        <v>476</v>
      </c>
      <c r="D166" s="255"/>
      <c r="E166" s="255"/>
      <c r="F166" s="255" t="s">
        <v>477</v>
      </c>
      <c r="G166" s="292"/>
      <c r="H166" s="293" t="s">
        <v>54</v>
      </c>
      <c r="I166" s="293" t="s">
        <v>57</v>
      </c>
      <c r="J166" s="255" t="s">
        <v>478</v>
      </c>
      <c r="K166" s="235"/>
    </row>
    <row r="167" spans="2:11" ht="17.25" customHeight="1">
      <c r="B167" s="236"/>
      <c r="C167" s="257" t="s">
        <v>479</v>
      </c>
      <c r="D167" s="257"/>
      <c r="E167" s="257"/>
      <c r="F167" s="258" t="s">
        <v>480</v>
      </c>
      <c r="G167" s="294"/>
      <c r="H167" s="295"/>
      <c r="I167" s="295"/>
      <c r="J167" s="257" t="s">
        <v>481</v>
      </c>
      <c r="K167" s="237"/>
    </row>
    <row r="168" spans="2:11" ht="5.25" customHeight="1">
      <c r="B168" s="263"/>
      <c r="C168" s="260"/>
      <c r="D168" s="260"/>
      <c r="E168" s="260"/>
      <c r="F168" s="260"/>
      <c r="G168" s="261"/>
      <c r="H168" s="260"/>
      <c r="I168" s="260"/>
      <c r="J168" s="260"/>
      <c r="K168" s="284"/>
    </row>
    <row r="169" spans="2:11" ht="15" customHeight="1">
      <c r="B169" s="263"/>
      <c r="C169" s="242" t="s">
        <v>485</v>
      </c>
      <c r="D169" s="242"/>
      <c r="E169" s="242"/>
      <c r="F169" s="262" t="s">
        <v>482</v>
      </c>
      <c r="G169" s="242"/>
      <c r="H169" s="242" t="s">
        <v>522</v>
      </c>
      <c r="I169" s="242" t="s">
        <v>484</v>
      </c>
      <c r="J169" s="242">
        <v>120</v>
      </c>
      <c r="K169" s="284"/>
    </row>
    <row r="170" spans="2:11" ht="15" customHeight="1">
      <c r="B170" s="263"/>
      <c r="C170" s="242" t="s">
        <v>531</v>
      </c>
      <c r="D170" s="242"/>
      <c r="E170" s="242"/>
      <c r="F170" s="262" t="s">
        <v>482</v>
      </c>
      <c r="G170" s="242"/>
      <c r="H170" s="242" t="s">
        <v>532</v>
      </c>
      <c r="I170" s="242" t="s">
        <v>484</v>
      </c>
      <c r="J170" s="242" t="s">
        <v>533</v>
      </c>
      <c r="K170" s="284"/>
    </row>
    <row r="171" spans="2:11" ht="15" customHeight="1">
      <c r="B171" s="263"/>
      <c r="C171" s="242" t="s">
        <v>430</v>
      </c>
      <c r="D171" s="242"/>
      <c r="E171" s="242"/>
      <c r="F171" s="262" t="s">
        <v>482</v>
      </c>
      <c r="G171" s="242"/>
      <c r="H171" s="242" t="s">
        <v>549</v>
      </c>
      <c r="I171" s="242" t="s">
        <v>484</v>
      </c>
      <c r="J171" s="242" t="s">
        <v>533</v>
      </c>
      <c r="K171" s="284"/>
    </row>
    <row r="172" spans="2:11" ht="15" customHeight="1">
      <c r="B172" s="263"/>
      <c r="C172" s="242" t="s">
        <v>487</v>
      </c>
      <c r="D172" s="242"/>
      <c r="E172" s="242"/>
      <c r="F172" s="262" t="s">
        <v>488</v>
      </c>
      <c r="G172" s="242"/>
      <c r="H172" s="242" t="s">
        <v>549</v>
      </c>
      <c r="I172" s="242" t="s">
        <v>484</v>
      </c>
      <c r="J172" s="242">
        <v>50</v>
      </c>
      <c r="K172" s="284"/>
    </row>
    <row r="173" spans="2:11" ht="15" customHeight="1">
      <c r="B173" s="263"/>
      <c r="C173" s="242" t="s">
        <v>490</v>
      </c>
      <c r="D173" s="242"/>
      <c r="E173" s="242"/>
      <c r="F173" s="262" t="s">
        <v>482</v>
      </c>
      <c r="G173" s="242"/>
      <c r="H173" s="242" t="s">
        <v>549</v>
      </c>
      <c r="I173" s="242" t="s">
        <v>492</v>
      </c>
      <c r="J173" s="242"/>
      <c r="K173" s="284"/>
    </row>
    <row r="174" spans="2:11" ht="15" customHeight="1">
      <c r="B174" s="263"/>
      <c r="C174" s="242" t="s">
        <v>501</v>
      </c>
      <c r="D174" s="242"/>
      <c r="E174" s="242"/>
      <c r="F174" s="262" t="s">
        <v>488</v>
      </c>
      <c r="G174" s="242"/>
      <c r="H174" s="242" t="s">
        <v>549</v>
      </c>
      <c r="I174" s="242" t="s">
        <v>484</v>
      </c>
      <c r="J174" s="242">
        <v>50</v>
      </c>
      <c r="K174" s="284"/>
    </row>
    <row r="175" spans="2:11" ht="15" customHeight="1">
      <c r="B175" s="263"/>
      <c r="C175" s="242" t="s">
        <v>509</v>
      </c>
      <c r="D175" s="242"/>
      <c r="E175" s="242"/>
      <c r="F175" s="262" t="s">
        <v>488</v>
      </c>
      <c r="G175" s="242"/>
      <c r="H175" s="242" t="s">
        <v>549</v>
      </c>
      <c r="I175" s="242" t="s">
        <v>484</v>
      </c>
      <c r="J175" s="242">
        <v>50</v>
      </c>
      <c r="K175" s="284"/>
    </row>
    <row r="176" spans="2:11" ht="15" customHeight="1">
      <c r="B176" s="263"/>
      <c r="C176" s="242" t="s">
        <v>507</v>
      </c>
      <c r="D176" s="242"/>
      <c r="E176" s="242"/>
      <c r="F176" s="262" t="s">
        <v>488</v>
      </c>
      <c r="G176" s="242"/>
      <c r="H176" s="242" t="s">
        <v>549</v>
      </c>
      <c r="I176" s="242" t="s">
        <v>484</v>
      </c>
      <c r="J176" s="242">
        <v>50</v>
      </c>
      <c r="K176" s="284"/>
    </row>
    <row r="177" spans="2:11" ht="15" customHeight="1">
      <c r="B177" s="263"/>
      <c r="C177" s="242" t="s">
        <v>114</v>
      </c>
      <c r="D177" s="242"/>
      <c r="E177" s="242"/>
      <c r="F177" s="262" t="s">
        <v>482</v>
      </c>
      <c r="G177" s="242"/>
      <c r="H177" s="242" t="s">
        <v>550</v>
      </c>
      <c r="I177" s="242" t="s">
        <v>551</v>
      </c>
      <c r="J177" s="242"/>
      <c r="K177" s="284"/>
    </row>
    <row r="178" spans="2:11" ht="15" customHeight="1">
      <c r="B178" s="263"/>
      <c r="C178" s="242" t="s">
        <v>57</v>
      </c>
      <c r="D178" s="242"/>
      <c r="E178" s="242"/>
      <c r="F178" s="262" t="s">
        <v>482</v>
      </c>
      <c r="G178" s="242"/>
      <c r="H178" s="242" t="s">
        <v>552</v>
      </c>
      <c r="I178" s="242" t="s">
        <v>553</v>
      </c>
      <c r="J178" s="242">
        <v>1</v>
      </c>
      <c r="K178" s="284"/>
    </row>
    <row r="179" spans="2:11" ht="15" customHeight="1">
      <c r="B179" s="263"/>
      <c r="C179" s="242" t="s">
        <v>53</v>
      </c>
      <c r="D179" s="242"/>
      <c r="E179" s="242"/>
      <c r="F179" s="262" t="s">
        <v>482</v>
      </c>
      <c r="G179" s="242"/>
      <c r="H179" s="242" t="s">
        <v>554</v>
      </c>
      <c r="I179" s="242" t="s">
        <v>484</v>
      </c>
      <c r="J179" s="242">
        <v>20</v>
      </c>
      <c r="K179" s="284"/>
    </row>
    <row r="180" spans="2:11" ht="15" customHeight="1">
      <c r="B180" s="263"/>
      <c r="C180" s="242" t="s">
        <v>54</v>
      </c>
      <c r="D180" s="242"/>
      <c r="E180" s="242"/>
      <c r="F180" s="262" t="s">
        <v>482</v>
      </c>
      <c r="G180" s="242"/>
      <c r="H180" s="242" t="s">
        <v>555</v>
      </c>
      <c r="I180" s="242" t="s">
        <v>484</v>
      </c>
      <c r="J180" s="242">
        <v>255</v>
      </c>
      <c r="K180" s="284"/>
    </row>
    <row r="181" spans="2:11" ht="15" customHeight="1">
      <c r="B181" s="263"/>
      <c r="C181" s="242" t="s">
        <v>115</v>
      </c>
      <c r="D181" s="242"/>
      <c r="E181" s="242"/>
      <c r="F181" s="262" t="s">
        <v>482</v>
      </c>
      <c r="G181" s="242"/>
      <c r="H181" s="242" t="s">
        <v>446</v>
      </c>
      <c r="I181" s="242" t="s">
        <v>484</v>
      </c>
      <c r="J181" s="242">
        <v>10</v>
      </c>
      <c r="K181" s="284"/>
    </row>
    <row r="182" spans="2:11" ht="15" customHeight="1">
      <c r="B182" s="263"/>
      <c r="C182" s="242" t="s">
        <v>116</v>
      </c>
      <c r="D182" s="242"/>
      <c r="E182" s="242"/>
      <c r="F182" s="262" t="s">
        <v>482</v>
      </c>
      <c r="G182" s="242"/>
      <c r="H182" s="242" t="s">
        <v>556</v>
      </c>
      <c r="I182" s="242" t="s">
        <v>517</v>
      </c>
      <c r="J182" s="242"/>
      <c r="K182" s="284"/>
    </row>
    <row r="183" spans="2:11" ht="15" customHeight="1">
      <c r="B183" s="263"/>
      <c r="C183" s="242" t="s">
        <v>557</v>
      </c>
      <c r="D183" s="242"/>
      <c r="E183" s="242"/>
      <c r="F183" s="262" t="s">
        <v>482</v>
      </c>
      <c r="G183" s="242"/>
      <c r="H183" s="242" t="s">
        <v>558</v>
      </c>
      <c r="I183" s="242" t="s">
        <v>517</v>
      </c>
      <c r="J183" s="242"/>
      <c r="K183" s="284"/>
    </row>
    <row r="184" spans="2:11" ht="15" customHeight="1">
      <c r="B184" s="263"/>
      <c r="C184" s="242" t="s">
        <v>546</v>
      </c>
      <c r="D184" s="242"/>
      <c r="E184" s="242"/>
      <c r="F184" s="262" t="s">
        <v>482</v>
      </c>
      <c r="G184" s="242"/>
      <c r="H184" s="242" t="s">
        <v>559</v>
      </c>
      <c r="I184" s="242" t="s">
        <v>517</v>
      </c>
      <c r="J184" s="242"/>
      <c r="K184" s="284"/>
    </row>
    <row r="185" spans="2:11" ht="15" customHeight="1">
      <c r="B185" s="263"/>
      <c r="C185" s="242" t="s">
        <v>118</v>
      </c>
      <c r="D185" s="242"/>
      <c r="E185" s="242"/>
      <c r="F185" s="262" t="s">
        <v>488</v>
      </c>
      <c r="G185" s="242"/>
      <c r="H185" s="242" t="s">
        <v>560</v>
      </c>
      <c r="I185" s="242" t="s">
        <v>484</v>
      </c>
      <c r="J185" s="242">
        <v>50</v>
      </c>
      <c r="K185" s="284"/>
    </row>
    <row r="186" spans="2:11" ht="15" customHeight="1">
      <c r="B186" s="263"/>
      <c r="C186" s="242" t="s">
        <v>561</v>
      </c>
      <c r="D186" s="242"/>
      <c r="E186" s="242"/>
      <c r="F186" s="262" t="s">
        <v>488</v>
      </c>
      <c r="G186" s="242"/>
      <c r="H186" s="242" t="s">
        <v>562</v>
      </c>
      <c r="I186" s="242" t="s">
        <v>563</v>
      </c>
      <c r="J186" s="242"/>
      <c r="K186" s="284"/>
    </row>
    <row r="187" spans="2:11" ht="15" customHeight="1">
      <c r="B187" s="263"/>
      <c r="C187" s="242" t="s">
        <v>564</v>
      </c>
      <c r="D187" s="242"/>
      <c r="E187" s="242"/>
      <c r="F187" s="262" t="s">
        <v>488</v>
      </c>
      <c r="G187" s="242"/>
      <c r="H187" s="242" t="s">
        <v>565</v>
      </c>
      <c r="I187" s="242" t="s">
        <v>563</v>
      </c>
      <c r="J187" s="242"/>
      <c r="K187" s="284"/>
    </row>
    <row r="188" spans="2:11" ht="15" customHeight="1">
      <c r="B188" s="263"/>
      <c r="C188" s="242" t="s">
        <v>566</v>
      </c>
      <c r="D188" s="242"/>
      <c r="E188" s="242"/>
      <c r="F188" s="262" t="s">
        <v>488</v>
      </c>
      <c r="G188" s="242"/>
      <c r="H188" s="242" t="s">
        <v>567</v>
      </c>
      <c r="I188" s="242" t="s">
        <v>563</v>
      </c>
      <c r="J188" s="242"/>
      <c r="K188" s="284"/>
    </row>
    <row r="189" spans="2:11" ht="15" customHeight="1">
      <c r="B189" s="263"/>
      <c r="C189" s="296" t="s">
        <v>568</v>
      </c>
      <c r="D189" s="242"/>
      <c r="E189" s="242"/>
      <c r="F189" s="262" t="s">
        <v>488</v>
      </c>
      <c r="G189" s="242"/>
      <c r="H189" s="242" t="s">
        <v>569</v>
      </c>
      <c r="I189" s="242" t="s">
        <v>570</v>
      </c>
      <c r="J189" s="297" t="s">
        <v>571</v>
      </c>
      <c r="K189" s="284"/>
    </row>
    <row r="190" spans="2:11" ht="15" customHeight="1">
      <c r="B190" s="263"/>
      <c r="C190" s="248" t="s">
        <v>42</v>
      </c>
      <c r="D190" s="242"/>
      <c r="E190" s="242"/>
      <c r="F190" s="262" t="s">
        <v>482</v>
      </c>
      <c r="G190" s="242"/>
      <c r="H190" s="239" t="s">
        <v>572</v>
      </c>
      <c r="I190" s="242" t="s">
        <v>573</v>
      </c>
      <c r="J190" s="242"/>
      <c r="K190" s="284"/>
    </row>
    <row r="191" spans="2:11" ht="15" customHeight="1">
      <c r="B191" s="263"/>
      <c r="C191" s="248" t="s">
        <v>574</v>
      </c>
      <c r="D191" s="242"/>
      <c r="E191" s="242"/>
      <c r="F191" s="262" t="s">
        <v>482</v>
      </c>
      <c r="G191" s="242"/>
      <c r="H191" s="242" t="s">
        <v>575</v>
      </c>
      <c r="I191" s="242" t="s">
        <v>517</v>
      </c>
      <c r="J191" s="242"/>
      <c r="K191" s="284"/>
    </row>
    <row r="192" spans="2:11" ht="15" customHeight="1">
      <c r="B192" s="263"/>
      <c r="C192" s="248" t="s">
        <v>576</v>
      </c>
      <c r="D192" s="242"/>
      <c r="E192" s="242"/>
      <c r="F192" s="262" t="s">
        <v>482</v>
      </c>
      <c r="G192" s="242"/>
      <c r="H192" s="242" t="s">
        <v>577</v>
      </c>
      <c r="I192" s="242" t="s">
        <v>517</v>
      </c>
      <c r="J192" s="242"/>
      <c r="K192" s="284"/>
    </row>
    <row r="193" spans="2:11" ht="15" customHeight="1">
      <c r="B193" s="263"/>
      <c r="C193" s="248" t="s">
        <v>578</v>
      </c>
      <c r="D193" s="242"/>
      <c r="E193" s="242"/>
      <c r="F193" s="262" t="s">
        <v>488</v>
      </c>
      <c r="G193" s="242"/>
      <c r="H193" s="242" t="s">
        <v>579</v>
      </c>
      <c r="I193" s="242" t="s">
        <v>517</v>
      </c>
      <c r="J193" s="242"/>
      <c r="K193" s="284"/>
    </row>
    <row r="194" spans="2:11" ht="15" customHeight="1">
      <c r="B194" s="290"/>
      <c r="C194" s="298"/>
      <c r="D194" s="272"/>
      <c r="E194" s="272"/>
      <c r="F194" s="272"/>
      <c r="G194" s="272"/>
      <c r="H194" s="272"/>
      <c r="I194" s="272"/>
      <c r="J194" s="272"/>
      <c r="K194" s="291"/>
    </row>
    <row r="195" spans="2:11" ht="18.75" customHeight="1">
      <c r="B195" s="239"/>
      <c r="C195" s="242"/>
      <c r="D195" s="242"/>
      <c r="E195" s="242"/>
      <c r="F195" s="262"/>
      <c r="G195" s="242"/>
      <c r="H195" s="242"/>
      <c r="I195" s="242"/>
      <c r="J195" s="242"/>
      <c r="K195" s="239"/>
    </row>
    <row r="196" spans="2:11" ht="18.75" customHeight="1">
      <c r="B196" s="239"/>
      <c r="C196" s="242"/>
      <c r="D196" s="242"/>
      <c r="E196" s="242"/>
      <c r="F196" s="262"/>
      <c r="G196" s="242"/>
      <c r="H196" s="242"/>
      <c r="I196" s="242"/>
      <c r="J196" s="242"/>
      <c r="K196" s="239"/>
    </row>
    <row r="197" spans="2:11" ht="18.75" customHeight="1">
      <c r="B197" s="249"/>
      <c r="C197" s="249"/>
      <c r="D197" s="249"/>
      <c r="E197" s="249"/>
      <c r="F197" s="249"/>
      <c r="G197" s="249"/>
      <c r="H197" s="249"/>
      <c r="I197" s="249"/>
      <c r="J197" s="249"/>
      <c r="K197" s="249"/>
    </row>
    <row r="198" spans="2:11" ht="13.5">
      <c r="B198" s="231"/>
      <c r="C198" s="232"/>
      <c r="D198" s="232"/>
      <c r="E198" s="232"/>
      <c r="F198" s="232"/>
      <c r="G198" s="232"/>
      <c r="H198" s="232"/>
      <c r="I198" s="232"/>
      <c r="J198" s="232"/>
      <c r="K198" s="233"/>
    </row>
    <row r="199" spans="2:11" ht="21">
      <c r="B199" s="234"/>
      <c r="C199" s="359" t="s">
        <v>580</v>
      </c>
      <c r="D199" s="359"/>
      <c r="E199" s="359"/>
      <c r="F199" s="359"/>
      <c r="G199" s="359"/>
      <c r="H199" s="359"/>
      <c r="I199" s="359"/>
      <c r="J199" s="359"/>
      <c r="K199" s="235"/>
    </row>
    <row r="200" spans="2:11" ht="25.5" customHeight="1">
      <c r="B200" s="234"/>
      <c r="C200" s="299" t="s">
        <v>581</v>
      </c>
      <c r="D200" s="299"/>
      <c r="E200" s="299"/>
      <c r="F200" s="299" t="s">
        <v>582</v>
      </c>
      <c r="G200" s="300"/>
      <c r="H200" s="358" t="s">
        <v>583</v>
      </c>
      <c r="I200" s="358"/>
      <c r="J200" s="358"/>
      <c r="K200" s="235"/>
    </row>
    <row r="201" spans="2:11" ht="5.25" customHeight="1">
      <c r="B201" s="263"/>
      <c r="C201" s="260"/>
      <c r="D201" s="260"/>
      <c r="E201" s="260"/>
      <c r="F201" s="260"/>
      <c r="G201" s="242"/>
      <c r="H201" s="260"/>
      <c r="I201" s="260"/>
      <c r="J201" s="260"/>
      <c r="K201" s="284"/>
    </row>
    <row r="202" spans="2:11" ht="15" customHeight="1">
      <c r="B202" s="263"/>
      <c r="C202" s="242" t="s">
        <v>573</v>
      </c>
      <c r="D202" s="242"/>
      <c r="E202" s="242"/>
      <c r="F202" s="262" t="s">
        <v>43</v>
      </c>
      <c r="G202" s="242"/>
      <c r="H202" s="357" t="s">
        <v>584</v>
      </c>
      <c r="I202" s="357"/>
      <c r="J202" s="357"/>
      <c r="K202" s="284"/>
    </row>
    <row r="203" spans="2:11" ht="15" customHeight="1">
      <c r="B203" s="263"/>
      <c r="C203" s="269"/>
      <c r="D203" s="242"/>
      <c r="E203" s="242"/>
      <c r="F203" s="262" t="s">
        <v>44</v>
      </c>
      <c r="G203" s="242"/>
      <c r="H203" s="357" t="s">
        <v>585</v>
      </c>
      <c r="I203" s="357"/>
      <c r="J203" s="357"/>
      <c r="K203" s="284"/>
    </row>
    <row r="204" spans="2:11" ht="15" customHeight="1">
      <c r="B204" s="263"/>
      <c r="C204" s="269"/>
      <c r="D204" s="242"/>
      <c r="E204" s="242"/>
      <c r="F204" s="262" t="s">
        <v>47</v>
      </c>
      <c r="G204" s="242"/>
      <c r="H204" s="357" t="s">
        <v>586</v>
      </c>
      <c r="I204" s="357"/>
      <c r="J204" s="357"/>
      <c r="K204" s="284"/>
    </row>
    <row r="205" spans="2:11" ht="15" customHeight="1">
      <c r="B205" s="263"/>
      <c r="C205" s="242"/>
      <c r="D205" s="242"/>
      <c r="E205" s="242"/>
      <c r="F205" s="262" t="s">
        <v>45</v>
      </c>
      <c r="G205" s="242"/>
      <c r="H205" s="357" t="s">
        <v>587</v>
      </c>
      <c r="I205" s="357"/>
      <c r="J205" s="357"/>
      <c r="K205" s="284"/>
    </row>
    <row r="206" spans="2:11" ht="15" customHeight="1">
      <c r="B206" s="263"/>
      <c r="C206" s="242"/>
      <c r="D206" s="242"/>
      <c r="E206" s="242"/>
      <c r="F206" s="262" t="s">
        <v>46</v>
      </c>
      <c r="G206" s="242"/>
      <c r="H206" s="357" t="s">
        <v>588</v>
      </c>
      <c r="I206" s="357"/>
      <c r="J206" s="357"/>
      <c r="K206" s="284"/>
    </row>
    <row r="207" spans="2:11" ht="15" customHeight="1">
      <c r="B207" s="263"/>
      <c r="C207" s="242"/>
      <c r="D207" s="242"/>
      <c r="E207" s="242"/>
      <c r="F207" s="262"/>
      <c r="G207" s="242"/>
      <c r="H207" s="242"/>
      <c r="I207" s="242"/>
      <c r="J207" s="242"/>
      <c r="K207" s="284"/>
    </row>
    <row r="208" spans="2:11" ht="15" customHeight="1">
      <c r="B208" s="263"/>
      <c r="C208" s="242" t="s">
        <v>529</v>
      </c>
      <c r="D208" s="242"/>
      <c r="E208" s="242"/>
      <c r="F208" s="262" t="s">
        <v>79</v>
      </c>
      <c r="G208" s="242"/>
      <c r="H208" s="357" t="s">
        <v>589</v>
      </c>
      <c r="I208" s="357"/>
      <c r="J208" s="357"/>
      <c r="K208" s="284"/>
    </row>
    <row r="209" spans="2:11" ht="15" customHeight="1">
      <c r="B209" s="263"/>
      <c r="C209" s="269"/>
      <c r="D209" s="242"/>
      <c r="E209" s="242"/>
      <c r="F209" s="262" t="s">
        <v>424</v>
      </c>
      <c r="G209" s="242"/>
      <c r="H209" s="357" t="s">
        <v>425</v>
      </c>
      <c r="I209" s="357"/>
      <c r="J209" s="357"/>
      <c r="K209" s="284"/>
    </row>
    <row r="210" spans="2:11" ht="15" customHeight="1">
      <c r="B210" s="263"/>
      <c r="C210" s="242"/>
      <c r="D210" s="242"/>
      <c r="E210" s="242"/>
      <c r="F210" s="262" t="s">
        <v>422</v>
      </c>
      <c r="G210" s="242"/>
      <c r="H210" s="357" t="s">
        <v>590</v>
      </c>
      <c r="I210" s="357"/>
      <c r="J210" s="357"/>
      <c r="K210" s="284"/>
    </row>
    <row r="211" spans="2:11" ht="15" customHeight="1">
      <c r="B211" s="301"/>
      <c r="C211" s="269"/>
      <c r="D211" s="269"/>
      <c r="E211" s="269"/>
      <c r="F211" s="262" t="s">
        <v>426</v>
      </c>
      <c r="G211" s="248"/>
      <c r="H211" s="356" t="s">
        <v>427</v>
      </c>
      <c r="I211" s="356"/>
      <c r="J211" s="356"/>
      <c r="K211" s="302"/>
    </row>
    <row r="212" spans="2:11" ht="15" customHeight="1">
      <c r="B212" s="301"/>
      <c r="C212" s="269"/>
      <c r="D212" s="269"/>
      <c r="E212" s="269"/>
      <c r="F212" s="262" t="s">
        <v>428</v>
      </c>
      <c r="G212" s="248"/>
      <c r="H212" s="356" t="s">
        <v>406</v>
      </c>
      <c r="I212" s="356"/>
      <c r="J212" s="356"/>
      <c r="K212" s="302"/>
    </row>
    <row r="213" spans="2:11" ht="15" customHeight="1">
      <c r="B213" s="301"/>
      <c r="C213" s="269"/>
      <c r="D213" s="269"/>
      <c r="E213" s="269"/>
      <c r="F213" s="303"/>
      <c r="G213" s="248"/>
      <c r="H213" s="304"/>
      <c r="I213" s="304"/>
      <c r="J213" s="304"/>
      <c r="K213" s="302"/>
    </row>
    <row r="214" spans="2:11" ht="15" customHeight="1">
      <c r="B214" s="301"/>
      <c r="C214" s="242" t="s">
        <v>553</v>
      </c>
      <c r="D214" s="269"/>
      <c r="E214" s="269"/>
      <c r="F214" s="262">
        <v>1</v>
      </c>
      <c r="G214" s="248"/>
      <c r="H214" s="356" t="s">
        <v>591</v>
      </c>
      <c r="I214" s="356"/>
      <c r="J214" s="356"/>
      <c r="K214" s="302"/>
    </row>
    <row r="215" spans="2:11" ht="15" customHeight="1">
      <c r="B215" s="301"/>
      <c r="C215" s="269"/>
      <c r="D215" s="269"/>
      <c r="E215" s="269"/>
      <c r="F215" s="262">
        <v>2</v>
      </c>
      <c r="G215" s="248"/>
      <c r="H215" s="356" t="s">
        <v>592</v>
      </c>
      <c r="I215" s="356"/>
      <c r="J215" s="356"/>
      <c r="K215" s="302"/>
    </row>
    <row r="216" spans="2:11" ht="15" customHeight="1">
      <c r="B216" s="301"/>
      <c r="C216" s="269"/>
      <c r="D216" s="269"/>
      <c r="E216" s="269"/>
      <c r="F216" s="262">
        <v>3</v>
      </c>
      <c r="G216" s="248"/>
      <c r="H216" s="356" t="s">
        <v>593</v>
      </c>
      <c r="I216" s="356"/>
      <c r="J216" s="356"/>
      <c r="K216" s="302"/>
    </row>
    <row r="217" spans="2:11" ht="15" customHeight="1">
      <c r="B217" s="301"/>
      <c r="C217" s="269"/>
      <c r="D217" s="269"/>
      <c r="E217" s="269"/>
      <c r="F217" s="262">
        <v>4</v>
      </c>
      <c r="G217" s="248"/>
      <c r="H217" s="356" t="s">
        <v>594</v>
      </c>
      <c r="I217" s="356"/>
      <c r="J217" s="356"/>
      <c r="K217" s="302"/>
    </row>
    <row r="218" spans="2:11" ht="12.75" customHeight="1">
      <c r="B218" s="305"/>
      <c r="C218" s="306"/>
      <c r="D218" s="306"/>
      <c r="E218" s="306"/>
      <c r="F218" s="306"/>
      <c r="G218" s="306"/>
      <c r="H218" s="306"/>
      <c r="I218" s="306"/>
      <c r="J218" s="306"/>
      <c r="K218" s="307"/>
    </row>
  </sheetData>
  <sheetProtection formatCells="0" formatColumns="0" formatRows="0" insertColumns="0" insertRows="0" insertHyperlinks="0" deleteColumns="0" deleteRows="0" sort="0" autoFilter="0" pivotTables="0"/>
  <mergeCells count="77">
    <mergeCell ref="D69:J69"/>
    <mergeCell ref="D70:J70"/>
    <mergeCell ref="C75:J75"/>
    <mergeCell ref="D62:J62"/>
    <mergeCell ref="D65:J65"/>
    <mergeCell ref="D66:J66"/>
    <mergeCell ref="D68:J68"/>
    <mergeCell ref="D63:J63"/>
    <mergeCell ref="D67:J67"/>
    <mergeCell ref="C52:J52"/>
    <mergeCell ref="C54:J54"/>
    <mergeCell ref="C55:J55"/>
    <mergeCell ref="D61:J61"/>
    <mergeCell ref="C57:J57"/>
    <mergeCell ref="D58:J58"/>
    <mergeCell ref="D59:J59"/>
    <mergeCell ref="D60:J60"/>
    <mergeCell ref="D47:J47"/>
    <mergeCell ref="E48:J48"/>
    <mergeCell ref="E49:J49"/>
    <mergeCell ref="D51:J51"/>
    <mergeCell ref="E50:J50"/>
    <mergeCell ref="D16:J16"/>
    <mergeCell ref="D17:J17"/>
    <mergeCell ref="F18:J18"/>
    <mergeCell ref="D33:J33"/>
    <mergeCell ref="D34:J34"/>
    <mergeCell ref="C3:J3"/>
    <mergeCell ref="C9:J9"/>
    <mergeCell ref="D10:J10"/>
    <mergeCell ref="D15:J15"/>
    <mergeCell ref="C4:J4"/>
    <mergeCell ref="C6:J6"/>
    <mergeCell ref="C7:J7"/>
    <mergeCell ref="D11:J11"/>
    <mergeCell ref="F20:J20"/>
    <mergeCell ref="F23:J23"/>
    <mergeCell ref="F21:J21"/>
    <mergeCell ref="F22:J22"/>
    <mergeCell ref="F19:J19"/>
    <mergeCell ref="C122:J122"/>
    <mergeCell ref="C102:J102"/>
    <mergeCell ref="C147:J147"/>
    <mergeCell ref="C165:J165"/>
    <mergeCell ref="C25:J25"/>
    <mergeCell ref="D27:J27"/>
    <mergeCell ref="D28:J28"/>
    <mergeCell ref="D30:J30"/>
    <mergeCell ref="D31:J31"/>
    <mergeCell ref="C26:J26"/>
    <mergeCell ref="D35:J35"/>
    <mergeCell ref="G36:J36"/>
    <mergeCell ref="G37:J37"/>
    <mergeCell ref="G38:J38"/>
    <mergeCell ref="G39:J39"/>
    <mergeCell ref="G40:J40"/>
    <mergeCell ref="G42:J42"/>
    <mergeCell ref="G41:J41"/>
    <mergeCell ref="G43:J43"/>
    <mergeCell ref="G44:J44"/>
    <mergeCell ref="G45:J45"/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Vlastouvka\Eva</dc:creator>
  <cp:keywords/>
  <dc:description/>
  <cp:lastModifiedBy>novotna.lucie</cp:lastModifiedBy>
  <dcterms:created xsi:type="dcterms:W3CDTF">2019-02-20T20:57:52Z</dcterms:created>
  <dcterms:modified xsi:type="dcterms:W3CDTF">2019-02-21T08:37:36Z</dcterms:modified>
  <cp:category/>
  <cp:version/>
  <cp:contentType/>
  <cp:contentStatus/>
</cp:coreProperties>
</file>