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a ostatní ..." sheetId="2" r:id="rId2"/>
    <sheet name="001 - Soupis prací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'000 - Vedlejší a ostatní ...'!$C$80:$K$92</definedName>
    <definedName name="_xlnm.Print_Area" localSheetId="1">'000 - Vedlejší a ostatní ...'!$C$4:$J$36,'000 - Vedlejší a ostatní ...'!$C$42:$J$62,'000 - Vedlejší a ostatní ...'!$C$68:$K$92</definedName>
    <definedName name="_xlnm._FilterDatabase" localSheetId="2" hidden="1">'001 - Soupis prací'!$C$97:$K$406</definedName>
    <definedName name="_xlnm.Print_Area" localSheetId="2">'001 - Soupis prací'!$C$4:$J$36,'001 - Soupis prací'!$C$42:$J$79,'001 - Soupis prací'!$C$85:$K$406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'000 - Vedlejší a ostatní ...'!$80:$80</definedName>
    <definedName name="_xlnm.Print_Titles" localSheetId="2">'001 - Soupis prací'!$97:$97</definedName>
  </definedNames>
  <calcPr fullCalcOnLoad="1"/>
</workbook>
</file>

<file path=xl/sharedStrings.xml><?xml version="1.0" encoding="utf-8"?>
<sst xmlns="http://schemas.openxmlformats.org/spreadsheetml/2006/main" count="4307" uniqueCount="947">
  <si>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</si>
  <si>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</si>
  <si>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</si>
  <si>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</si>
  <si>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</si>
  <si>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</si>
  <si>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</si>
  <si>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{0b4c53b0-67a9-40a7-b3dd-bce9be5aba55}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</si>
  <si>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</si>
  <si>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</si>
  <si>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</si>
  <si>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</si>
  <si>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</si>
  <si>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</si>
  <si>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</si>
  <si>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</si>
  <si>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</si>
  <si>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001701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</si>
  <si>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</si>
  <si>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</si>
  <si>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kaple Bojiště u Trutnova</t>
  </si>
  <si>
    <t>KSO:</t>
  </si>
  <si>
    <t>CC-CZ:</t>
  </si>
  <si>
    <t>Místo:</t>
  </si>
  <si>
    <t>Trutnov</t>
  </si>
  <si>
    <t>Datum:</t>
  </si>
  <si>
    <t>2. 5. 2018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</si>
  <si>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</si>
  <si>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</si>
  <si>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</si>
  <si>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</si>
  <si>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</si>
  <si>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</si>
  <si>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</si>
  <si>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Ing. Oldřich Hlíza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</si>
  <si>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</si>
  <si>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</si>
  <si>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</si>
  <si>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</si>
  <si>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</si>
  <si>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</si>
  <si>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</si>
  <si>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</si>
  <si>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</si>
  <si>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</si>
  <si>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</si>
  <si>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</si>
  <si>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</si>
  <si>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</si>
  <si>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</si>
  <si>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</si>
  <si>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</si>
  <si>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</si>
  <si>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</si>
  <si>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</si>
  <si>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</si>
  <si>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</si>
  <si>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</si>
  <si>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</si>
  <si>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</si>
  <si>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</si>
  <si>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</si>
  <si>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</si>
  <si>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</si>
  <si>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</si>
  <si>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</si>
  <si>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</si>
  <si>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</si>
  <si>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</si>
  <si>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</si>
  <si>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</si>
  <si>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</si>
  <si>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</si>
  <si>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</si>
  <si>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</si>
  <si>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</si>
  <si>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</si>
  <si>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</si>
  <si>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VON</t>
  </si>
  <si>
    <t>1</t>
  </si>
  <si>
    <t>{2d8ee3d1-24c5-45b3-ba12-2b25405a5374}</t>
  </si>
  <si>
    <t>801 47 12</t>
  </si>
  <si>
    <t>2</t>
  </si>
  <si>
    <t>001</t>
  </si>
  <si>
    <t>Soupis prací</t>
  </si>
  <si>
    <t>STA</t>
  </si>
  <si>
    <t>{4a6902a9-b225-431c-92c5-9289d5f0f869}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</si>
  <si>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</si>
  <si>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</si>
  <si>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</si>
  <si>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</si>
  <si>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</si>
  <si>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</si>
  <si>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</si>
  <si>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000 - Vedlejší a ostatní náklady</t>
  </si>
  <si>
    <t>Trutnov - Oblanov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</si>
  <si>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</si>
  <si>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</si>
  <si>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</si>
  <si>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</si>
  <si>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</si>
  <si>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</si>
  <si>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</si>
  <si>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</si>
  <si>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</si>
  <si>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</si>
  <si>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</si>
  <si>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</si>
  <si>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</si>
  <si>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</si>
  <si>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</si>
  <si>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</si>
  <si>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</si>
  <si>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</si>
  <si>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</si>
  <si>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</si>
  <si>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</si>
  <si>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</si>
  <si>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</si>
  <si>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</si>
  <si>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</si>
  <si>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Ostatní</t>
  </si>
  <si>
    <t>4</t>
  </si>
  <si>
    <t>ROZPOCET</t>
  </si>
  <si>
    <t>K</t>
  </si>
  <si>
    <t>Restaurátorské práce</t>
  </si>
  <si>
    <t>kpl</t>
  </si>
  <si>
    <t>512</t>
  </si>
  <si>
    <t>190716157</t>
  </si>
  <si>
    <t>VRN</t>
  </si>
  <si>
    <t>Vedlejší rozpočtové náklady</t>
  </si>
  <si>
    <t>5</t>
  </si>
  <si>
    <t>VRN1</t>
  </si>
  <si>
    <t>Průzkumné, geodetické a projektové práce</t>
  </si>
  <si>
    <t>00132</t>
  </si>
  <si>
    <t>Vytýčení stávajících inž. sítí</t>
  </si>
  <si>
    <t>1024</t>
  </si>
  <si>
    <t>-1902896750</t>
  </si>
  <si>
    <t>3</t>
  </si>
  <si>
    <t>013002000</t>
  </si>
  <si>
    <t>Autorský dozor</t>
  </si>
  <si>
    <t>CS ÚRS 2016 01</t>
  </si>
  <si>
    <t>-227002593</t>
  </si>
  <si>
    <t>0131</t>
  </si>
  <si>
    <t>Odborné zdokumentování</t>
  </si>
  <si>
    <t>-427657510</t>
  </si>
  <si>
    <t>VRN3</t>
  </si>
  <si>
    <t>Zařízení staveniště</t>
  </si>
  <si>
    <t>030001000</t>
  </si>
  <si>
    <t>341121751</t>
  </si>
  <si>
    <t>VRN6</t>
  </si>
  <si>
    <t>Územní vlivy</t>
  </si>
  <si>
    <t>6</t>
  </si>
  <si>
    <t>060001000</t>
  </si>
  <si>
    <t>-998525231</t>
  </si>
  <si>
    <t>P1</t>
  </si>
  <si>
    <t>7,4</t>
  </si>
  <si>
    <t>odkop</t>
  </si>
  <si>
    <t>1,85</t>
  </si>
  <si>
    <t>izolacev</t>
  </si>
  <si>
    <t>izolaces</t>
  </si>
  <si>
    <t>1,06</t>
  </si>
  <si>
    <t>strop</t>
  </si>
  <si>
    <t>8,88</t>
  </si>
  <si>
    <t>stěny</t>
  </si>
  <si>
    <t>13,968</t>
  </si>
  <si>
    <t>sanace</t>
  </si>
  <si>
    <t>15,225</t>
  </si>
  <si>
    <t>001 - Soupis prací</t>
  </si>
  <si>
    <t>lešení</t>
  </si>
  <si>
    <t>80,145</t>
  </si>
  <si>
    <t>rýha1</t>
  </si>
  <si>
    <t>8,4</t>
  </si>
  <si>
    <t>rýha2</t>
  </si>
  <si>
    <t>3,492</t>
  </si>
  <si>
    <t>řezivo</t>
  </si>
  <si>
    <t>střecha</t>
  </si>
  <si>
    <t>21,5</t>
  </si>
  <si>
    <t>podbití</t>
  </si>
  <si>
    <t>6,88</t>
  </si>
  <si>
    <t>fasáda</t>
  </si>
  <si>
    <t>52,125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</si>
  <si>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</si>
  <si>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</si>
  <si>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</si>
  <si>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</si>
  <si>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</si>
  <si>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</si>
  <si>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</si>
  <si>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</si>
  <si>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</si>
  <si>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</si>
  <si>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</si>
  <si>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</si>
  <si>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</si>
  <si>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</si>
  <si>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</si>
  <si>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</si>
  <si>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</si>
  <si>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</si>
  <si>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</si>
  <si>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</si>
  <si>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</si>
  <si>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</si>
  <si>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</si>
  <si>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Zemní práce</t>
  </si>
  <si>
    <t>111201101</t>
  </si>
  <si>
    <t>Odstranění křovin a stromů průměru kmene do 100 mm i s kořeny z celkové plochy do 1000 m2</t>
  </si>
  <si>
    <t>m2</t>
  </si>
  <si>
    <t>CS ÚRS 2018 01</t>
  </si>
  <si>
    <t>774185029</t>
  </si>
  <si>
    <t>132201101</t>
  </si>
  <si>
    <t>Hloubení rýh š do 600 mm v hornině tř. 3 objemu do 100 m3</t>
  </si>
  <si>
    <t>m3</t>
  </si>
  <si>
    <t>638148054</t>
  </si>
  <si>
    <t>VV</t>
  </si>
  <si>
    <t>"pro nové základy schodiště"</t>
  </si>
  <si>
    <t>2*4,8*0,25*1</t>
  </si>
  <si>
    <t>2*1,2*0,29*1</t>
  </si>
  <si>
    <t>1,2*0,33*1</t>
  </si>
  <si>
    <t>Součet</t>
  </si>
  <si>
    <t>132212101</t>
  </si>
  <si>
    <t>Hloubení rýh š do 600 mm ručním nebo pneum nářadím v soudržných horninách tř. 3</t>
  </si>
  <si>
    <t>-143589496</t>
  </si>
  <si>
    <t>"pro drenáž a nopovou folii"</t>
  </si>
  <si>
    <t>10*0,6*1</t>
  </si>
  <si>
    <t>5*0,6*0,8</t>
  </si>
  <si>
    <t>131203101</t>
  </si>
  <si>
    <t>Hloubení jam ručním nebo pneum nářadím v soudržných horninách tř. 3</t>
  </si>
  <si>
    <t>-1677569429</t>
  </si>
  <si>
    <t>"pro novou skladbu podlahy"</t>
  </si>
  <si>
    <t>P1*0,25</t>
  </si>
  <si>
    <t>171101101</t>
  </si>
  <si>
    <t>Uložení sypaniny z hornin soudržných do násypů zhutněných na 95 % PS</t>
  </si>
  <si>
    <t>-1959766234</t>
  </si>
  <si>
    <t>"pod venkovní dlažbu"</t>
  </si>
  <si>
    <t>5,1*0,1</t>
  </si>
  <si>
    <t>171201101</t>
  </si>
  <si>
    <t>Uložení sypaniny do násypů nezhutněných</t>
  </si>
  <si>
    <t>-2062809986</t>
  </si>
  <si>
    <t>"přebytečná zemina použita na terénní úpravy"</t>
  </si>
  <si>
    <t>odkop+rýha2</t>
  </si>
  <si>
    <t>7</t>
  </si>
  <si>
    <t>174101101</t>
  </si>
  <si>
    <t>Zásyp jam, šachet rýh nebo kolem objektů sypaninou se zhutněním</t>
  </si>
  <si>
    <t>-1947660547</t>
  </si>
  <si>
    <t>8</t>
  </si>
  <si>
    <t>181111111</t>
  </si>
  <si>
    <t>Plošná úprava terénu do 500 m2 zemina tř 1 až 4 nerovnosti do 100 mm v rovinně a svahu do 1:5</t>
  </si>
  <si>
    <t>157801704</t>
  </si>
  <si>
    <t>9</t>
  </si>
  <si>
    <t>181411131</t>
  </si>
  <si>
    <t>Založení parkového trávníku výsevem plochy do 1000 m2 v rovině a ve svahu do 1:5</t>
  </si>
  <si>
    <t>173561394</t>
  </si>
  <si>
    <t>10</t>
  </si>
  <si>
    <t>M</t>
  </si>
  <si>
    <t>00572410</t>
  </si>
  <si>
    <t>osivo směs travní parková</t>
  </si>
  <si>
    <t>kg</t>
  </si>
  <si>
    <t>-2008087367</t>
  </si>
  <si>
    <t>20,000*0,02</t>
  </si>
  <si>
    <t>11</t>
  </si>
  <si>
    <t>181951102</t>
  </si>
  <si>
    <t>Úprava pláně v hornině tř. 1 až 4 se zhutněním</t>
  </si>
  <si>
    <t>-1186153977</t>
  </si>
  <si>
    <t>"pro venkovní dalžbu"</t>
  </si>
  <si>
    <t>5,1</t>
  </si>
  <si>
    <t>Zakládání</t>
  </si>
  <si>
    <t>12</t>
  </si>
  <si>
    <t>211971121</t>
  </si>
  <si>
    <t>Zřízení opláštění žeber nebo trativodů geotextilií v rýze nebo zářezu sklonu přes 1:2 š do 2,5 m</t>
  </si>
  <si>
    <t>-1114890051</t>
  </si>
  <si>
    <t>10,000*1,2</t>
  </si>
  <si>
    <t>13</t>
  </si>
  <si>
    <t>69311131</t>
  </si>
  <si>
    <t>textilie netkaná vpichovaná 300g/m2</t>
  </si>
  <si>
    <t>1837742379</t>
  </si>
  <si>
    <t>12,000*1,1</t>
  </si>
  <si>
    <t>14</t>
  </si>
  <si>
    <t>212752212</t>
  </si>
  <si>
    <t>Trativod z drenážních trubek plastových flexibilních D do 100 mm včetně lože otevřený výkop</t>
  </si>
  <si>
    <t>m</t>
  </si>
  <si>
    <t>1396555193</t>
  </si>
  <si>
    <t>271532213</t>
  </si>
  <si>
    <t>Podsyp pod základové konstrukce se zhutněním z hrubého kameniva frakce 8 až 16 mm</t>
  </si>
  <si>
    <t>-1182111390</t>
  </si>
  <si>
    <t>P1*0,15</t>
  </si>
  <si>
    <t>16</t>
  </si>
  <si>
    <t>274313711</t>
  </si>
  <si>
    <t>Základové pásy z betonu tř. C 20/25</t>
  </si>
  <si>
    <t>-784543400</t>
  </si>
  <si>
    <t>"nové základy schodiště"</t>
  </si>
  <si>
    <t>Svislé a kompletní konstrukce</t>
  </si>
  <si>
    <t>17</t>
  </si>
  <si>
    <t>31001</t>
  </si>
  <si>
    <t xml:space="preserve">Zpevnění nosných stěn ocelovými prvky např. HELIFIX </t>
  </si>
  <si>
    <t>-1526715598</t>
  </si>
  <si>
    <t>P</t>
  </si>
  <si>
    <t>Poznámka k položce:
rozsah prací bude určen  při provádění a po odsouhlasení investorem</t>
  </si>
  <si>
    <t>"předběžný odhad"  10</t>
  </si>
  <si>
    <t>18</t>
  </si>
  <si>
    <t>319202114r</t>
  </si>
  <si>
    <t xml:space="preserve">Dodatečná izolace zdiva  injektáží </t>
  </si>
  <si>
    <t>-1449232362</t>
  </si>
  <si>
    <t>"čelní stěna"  1,61</t>
  </si>
  <si>
    <t>"zadní stěna"  3,73</t>
  </si>
  <si>
    <t>"boční stěny"  5,19</t>
  </si>
  <si>
    <t>Vodorovné konstrukce</t>
  </si>
  <si>
    <t>19</t>
  </si>
  <si>
    <t>43001</t>
  </si>
  <si>
    <t>Rozebrání, oprava, očištění, doplnění  a zpětné osazení kamenných stupňů a schodnic</t>
  </si>
  <si>
    <t>2051226533</t>
  </si>
  <si>
    <t>Poznámka k položce:
cena zahrnuje kompletní provedení vč. kotvení pomocí trnů do nových základů</t>
  </si>
  <si>
    <t>"stupně u vstupu"</t>
  </si>
  <si>
    <t>2+1,05</t>
  </si>
  <si>
    <t>"venkovní schodiště"</t>
  </si>
  <si>
    <t>14*1,2+5*5</t>
  </si>
  <si>
    <t>Komunikace pozemní</t>
  </si>
  <si>
    <t>20</t>
  </si>
  <si>
    <t>564831111</t>
  </si>
  <si>
    <t>Podklad ze štěrkodrtě ŠD tl 100 mm</t>
  </si>
  <si>
    <t>821314011</t>
  </si>
  <si>
    <t>"pod okapový chodník"</t>
  </si>
  <si>
    <t>4,9</t>
  </si>
  <si>
    <t>"pod dlažbu"</t>
  </si>
  <si>
    <t>"pod schodiště"</t>
  </si>
  <si>
    <t>4,1*1,2</t>
  </si>
  <si>
    <t>596811120R</t>
  </si>
  <si>
    <t>Kladení kamenné dlažby</t>
  </si>
  <si>
    <t>264385525</t>
  </si>
  <si>
    <t>"nová dlažba před kaplí"</t>
  </si>
  <si>
    <t>22</t>
  </si>
  <si>
    <t>583819131</t>
  </si>
  <si>
    <t>deska dlažební pískovec  tl 8 - 10 cm</t>
  </si>
  <si>
    <t>-1310176057</t>
  </si>
  <si>
    <t>5,100*1,05</t>
  </si>
  <si>
    <t>Úpravy povrchů, podlahy a osazování výplní</t>
  </si>
  <si>
    <t>23</t>
  </si>
  <si>
    <t>611325422</t>
  </si>
  <si>
    <t>Oprava vnitřní vápenocementové štukové omítky stropů v rozsahu plochy do 30%</t>
  </si>
  <si>
    <t>263677168</t>
  </si>
  <si>
    <t>24</t>
  </si>
  <si>
    <t>612325422</t>
  </si>
  <si>
    <t>Oprava vnitřní vápenocementové štukové omítky stěn v rozsahu plochy do 30%</t>
  </si>
  <si>
    <t>51949247</t>
  </si>
  <si>
    <t>25</t>
  </si>
  <si>
    <t>612821012</t>
  </si>
  <si>
    <t>Vnitřní sanační štuková omítka pro vlhké a zasolené zdivo prováděná ručně</t>
  </si>
  <si>
    <t>-729961014</t>
  </si>
  <si>
    <t>((2,97+2,33)*2-1,05+2*0,3)*1,5</t>
  </si>
  <si>
    <t>26</t>
  </si>
  <si>
    <t>622325306R</t>
  </si>
  <si>
    <t xml:space="preserve">Oprava vnější omítky </t>
  </si>
  <si>
    <t>-2127286746</t>
  </si>
  <si>
    <t xml:space="preserve">Poznámka k položce:
cena zahrnuje kompletní provedení :
-očištění
-odsekání nesoudržných částí
-doplnění
</t>
  </si>
  <si>
    <t>(3,1+2*0,8)*3</t>
  </si>
  <si>
    <t>(2,75+2*0,8)*2,5</t>
  </si>
  <si>
    <t>(2,75+2*0,8)*3</t>
  </si>
  <si>
    <t>27</t>
  </si>
  <si>
    <t>631311115</t>
  </si>
  <si>
    <t>Mazanina tl do 80 mm z betonu prostého bez zvýšených nároků na prostředí tř. C 20/25</t>
  </si>
  <si>
    <t>1601207795</t>
  </si>
  <si>
    <t>P1*0,06</t>
  </si>
  <si>
    <t>28</t>
  </si>
  <si>
    <t>631311134</t>
  </si>
  <si>
    <t>Mazanina tl do 240 mm z betonu prostého bez zvýšených nároků na prostředí tř. C 16/20</t>
  </si>
  <si>
    <t>984816975</t>
  </si>
  <si>
    <t>"podkladní"</t>
  </si>
  <si>
    <t>29</t>
  </si>
  <si>
    <t>631319171</t>
  </si>
  <si>
    <t>Příplatek k mazanině tl do 80 mm za stržení povrchu spodní vrstvy před vložením výztuže</t>
  </si>
  <si>
    <t>-150071879</t>
  </si>
  <si>
    <t>30</t>
  </si>
  <si>
    <t>631319175</t>
  </si>
  <si>
    <t>Příplatek k mazanině tl do 240 mm za stržení povrchu spodní vrstvy před vložením výztuže</t>
  </si>
  <si>
    <t>-52353760</t>
  </si>
  <si>
    <t>31</t>
  </si>
  <si>
    <t>631362021</t>
  </si>
  <si>
    <t>Výztuž mazanin svařovanými sítěmi Kari</t>
  </si>
  <si>
    <t>t</t>
  </si>
  <si>
    <t>1793772457</t>
  </si>
  <si>
    <t>"KARI síť 6/100-6/100"</t>
  </si>
  <si>
    <t>P1*0,00444*1,15</t>
  </si>
  <si>
    <t>32</t>
  </si>
  <si>
    <t>637211121R</t>
  </si>
  <si>
    <t xml:space="preserve">Okapový chodník z betonových dlaždic tl 40 mm (imitace kamene) kladených do písku </t>
  </si>
  <si>
    <t>-1636621672</t>
  </si>
  <si>
    <t>2*3,3*0,4</t>
  </si>
  <si>
    <t>2*0,6*0,6*0,5</t>
  </si>
  <si>
    <t>2*1*0,4</t>
  </si>
  <si>
    <t>2,75*0,4</t>
  </si>
  <si>
    <t>Ostatní konstrukce a práce, bourání</t>
  </si>
  <si>
    <t>33</t>
  </si>
  <si>
    <t>941111131</t>
  </si>
  <si>
    <t>Montáž lešení řadového trubkového lehkého s podlahami zatížení do 200 kg/m2 š do 1,5 m v do 10 m</t>
  </si>
  <si>
    <t>1348415663</t>
  </si>
  <si>
    <t>2*(4,17+2*1,5)*3</t>
  </si>
  <si>
    <t>(3,75+2*1,5)*2,5</t>
  </si>
  <si>
    <t>(3,75+2*1,5)*3</t>
  </si>
  <si>
    <t>34</t>
  </si>
  <si>
    <t>941111231</t>
  </si>
  <si>
    <t>Příplatek k lešení řadovému trubkovému lehkému s podlahami š 1,5 m v 10 m za první a ZKD den použití</t>
  </si>
  <si>
    <t>-387310629</t>
  </si>
  <si>
    <t>"nájem 20 dnů"</t>
  </si>
  <si>
    <t>lešení*20</t>
  </si>
  <si>
    <t>35</t>
  </si>
  <si>
    <t>941111831</t>
  </si>
  <si>
    <t>Demontáž lešení řadového trubkového lehkého s podlahami zatížení do 200 kg/m2 š do 1,5 m v do 10 m</t>
  </si>
  <si>
    <t>1766816402</t>
  </si>
  <si>
    <t>36</t>
  </si>
  <si>
    <t>949101111</t>
  </si>
  <si>
    <t>Lešení pomocné pro objekty pozemních staveb s lešeňovou podlahou v do 1,9 m zatížení do 150 kg/m2</t>
  </si>
  <si>
    <t>-800813557</t>
  </si>
  <si>
    <t>37</t>
  </si>
  <si>
    <t>952901111R</t>
  </si>
  <si>
    <t>Vyčištění budov  při výšce podlaží do 4 m</t>
  </si>
  <si>
    <t>-684389768</t>
  </si>
  <si>
    <t>38</t>
  </si>
  <si>
    <t>965042241</t>
  </si>
  <si>
    <t>Bourání podkladů pod dlažby nebo mazanin betonových nebo z litého asfaltu tl přes 100 mm pl pře 4 m2</t>
  </si>
  <si>
    <t>-1665218799</t>
  </si>
  <si>
    <t>39</t>
  </si>
  <si>
    <t>967031132</t>
  </si>
  <si>
    <t>Přisekání rovných ostění v cihelném zdivu na MV nebo MVC</t>
  </si>
  <si>
    <t>-775014176</t>
  </si>
  <si>
    <t>"pro osazení nových oken do původních otvorů"</t>
  </si>
  <si>
    <t>2*(0,5+2*0,6)*0,4</t>
  </si>
  <si>
    <t>40</t>
  </si>
  <si>
    <t>971033561</t>
  </si>
  <si>
    <t>Vybourání otvorů ve zdivu cihelném pl do 1 m2 na MVC nebo MV tl do 600 mm</t>
  </si>
  <si>
    <t>1020435797</t>
  </si>
  <si>
    <t>"zazděná okna"</t>
  </si>
  <si>
    <t>2*0,5*0,6*0,4</t>
  </si>
  <si>
    <t>41</t>
  </si>
  <si>
    <t>978011141</t>
  </si>
  <si>
    <t>Otlučení (osekání) vnitřní vápenné nebo vápenocementové omítky stropů v rozsahu do 30 %</t>
  </si>
  <si>
    <t>1535154676</t>
  </si>
  <si>
    <t>7,4*1,2</t>
  </si>
  <si>
    <t>42</t>
  </si>
  <si>
    <t>978013141</t>
  </si>
  <si>
    <t>Otlučení (osekání) vnitřní vápenné nebo vápenocementové omítky stěn v rozsahu do 30 %</t>
  </si>
  <si>
    <t>1098399232</t>
  </si>
  <si>
    <t>(2,33+2,8)*2*2,8</t>
  </si>
  <si>
    <t>-(1,05*2,1+2*0,5*0,6)</t>
  </si>
  <si>
    <t>(1,3+2*2,5)*0,3</t>
  </si>
  <si>
    <t>2*(0,7+2*0,8)*0,3</t>
  </si>
  <si>
    <t>-sanace</t>
  </si>
  <si>
    <t>43</t>
  </si>
  <si>
    <t>978013191</t>
  </si>
  <si>
    <t>Otlučení (osekání) vnitřní vápenné nebo vápenocementové omítky stěn v rozsahu do 100 %</t>
  </si>
  <si>
    <t>-468907102</t>
  </si>
  <si>
    <t>997</t>
  </si>
  <si>
    <t>Přesun sutě</t>
  </si>
  <si>
    <t>44</t>
  </si>
  <si>
    <t>997013111</t>
  </si>
  <si>
    <t>Vnitrostaveništní doprava suti a vybouraných hmot pro budovy v do 6 m s použitím mechanizace</t>
  </si>
  <si>
    <t>-287509309</t>
  </si>
  <si>
    <t>45</t>
  </si>
  <si>
    <t>997013501</t>
  </si>
  <si>
    <t>Odvoz suti a vybouraných hmot na skládku nebo meziskládku do 1 km se složením</t>
  </si>
  <si>
    <t>-1630534270</t>
  </si>
  <si>
    <t>46</t>
  </si>
  <si>
    <t>997013509</t>
  </si>
  <si>
    <t>Příplatek k odvozu suti a vybouraných hmot na skládku ZKD 1 km přes 1 km</t>
  </si>
  <si>
    <t>907758164</t>
  </si>
  <si>
    <t>Poznámka k položce:
skládka do 10 km</t>
  </si>
  <si>
    <t>5,828*9 'Přepočtené koeficientem množství</t>
  </si>
  <si>
    <t>47</t>
  </si>
  <si>
    <t>9970138031</t>
  </si>
  <si>
    <t xml:space="preserve">Poplatek za uložení na skládce (skládkovné) stavebního odpadu </t>
  </si>
  <si>
    <t>-1731307157</t>
  </si>
  <si>
    <t>998</t>
  </si>
  <si>
    <t>Přesun hmot</t>
  </si>
  <si>
    <t>48</t>
  </si>
  <si>
    <t>998011001</t>
  </si>
  <si>
    <t>Přesun hmot pro budovy zděné v do 6 m</t>
  </si>
  <si>
    <t>-231962711</t>
  </si>
  <si>
    <t>PSV</t>
  </si>
  <si>
    <t>Práce a dodávky PSV</t>
  </si>
  <si>
    <t>711</t>
  </si>
  <si>
    <t>Izolace proti vodě, vlhkosti a plynům</t>
  </si>
  <si>
    <t>49</t>
  </si>
  <si>
    <t>711111001</t>
  </si>
  <si>
    <t>Provedení izolace proti zemní vlhkosti vodorovné za studena nátěrem penetračním</t>
  </si>
  <si>
    <t>-249088764</t>
  </si>
  <si>
    <t>50</t>
  </si>
  <si>
    <t>711112001</t>
  </si>
  <si>
    <t>Provedení izolace proti zemní vlhkosti svislé za studena nátěrem penetračním</t>
  </si>
  <si>
    <t>1285499656</t>
  </si>
  <si>
    <t>"vytažení na stěny"</t>
  </si>
  <si>
    <t>(2,97+2,33)*2*0,1</t>
  </si>
  <si>
    <t>51</t>
  </si>
  <si>
    <t>11163150</t>
  </si>
  <si>
    <t>lak asfaltový penetrační</t>
  </si>
  <si>
    <t>-578983880</t>
  </si>
  <si>
    <t>0,003</t>
  </si>
  <si>
    <t>52</t>
  </si>
  <si>
    <t>711141559</t>
  </si>
  <si>
    <t>Provedení izolace proti zemní vlhkosti pásy přitavením vodorovné NAIP</t>
  </si>
  <si>
    <t>-559115531</t>
  </si>
  <si>
    <t>izolacev*2</t>
  </si>
  <si>
    <t>53</t>
  </si>
  <si>
    <t>711142559</t>
  </si>
  <si>
    <t>Provedení izolace proti zemní vlhkosti pásy přitavením svislé NAIP</t>
  </si>
  <si>
    <t>-316615973</t>
  </si>
  <si>
    <t>izolaces*2</t>
  </si>
  <si>
    <t>54</t>
  </si>
  <si>
    <t>62833159</t>
  </si>
  <si>
    <t>pás těžký asfaltovaný G 200 S40</t>
  </si>
  <si>
    <t>186295452</t>
  </si>
  <si>
    <t>izolacev*1,15</t>
  </si>
  <si>
    <t>izolaces*1,2</t>
  </si>
  <si>
    <t>55</t>
  </si>
  <si>
    <t>711161221</t>
  </si>
  <si>
    <t>Izolace proti zemní vlhkosti nopovou fólií s textilií svislá, nopek v 4,0 mm, tl. fólie do 0,6 mm</t>
  </si>
  <si>
    <t>-1565092431</t>
  </si>
  <si>
    <t>2*(1*2+3)*0,9</t>
  </si>
  <si>
    <t>(2,75+2*1)*1</t>
  </si>
  <si>
    <t>56</t>
  </si>
  <si>
    <t>7119901</t>
  </si>
  <si>
    <t>Svislá izolace zadní a bočních stěn stěrkovou izolací</t>
  </si>
  <si>
    <t>-1886195329</t>
  </si>
  <si>
    <t>57</t>
  </si>
  <si>
    <t>998711201</t>
  </si>
  <si>
    <t>Přesun hmot procentní pro izolace proti vodě, vlhkosti a plynům v objektech v do 6 m</t>
  </si>
  <si>
    <t>%</t>
  </si>
  <si>
    <t>1532203885</t>
  </si>
  <si>
    <t>741</t>
  </si>
  <si>
    <t>Elektroinstalace - silnoproud</t>
  </si>
  <si>
    <t>58</t>
  </si>
  <si>
    <t>741001</t>
  </si>
  <si>
    <t>Úprava stávající elektroinstalace</t>
  </si>
  <si>
    <t>soub</t>
  </si>
  <si>
    <t>-1944732718</t>
  </si>
  <si>
    <t>Poznámka k položce:
cena zahrnuje potřebnou úpravu stávající elektroinstalace po provedení stavebních úprav vč. dodávky potřebného materiálu</t>
  </si>
  <si>
    <t>762</t>
  </si>
  <si>
    <t>Konstrukce tesařské</t>
  </si>
  <si>
    <t>59</t>
  </si>
  <si>
    <t>762001</t>
  </si>
  <si>
    <t>Oprava zvonice</t>
  </si>
  <si>
    <t>407370952</t>
  </si>
  <si>
    <t>Poznámka k položce:
oprava případné doplnění dřevěných částí zvonice vč. povrchové úpravy - konzultace s investorem, rozsah bude určen po odkrytí konstrukcí</t>
  </si>
  <si>
    <t>60</t>
  </si>
  <si>
    <t>762002</t>
  </si>
  <si>
    <t>Doplnění konstrukce věžičky</t>
  </si>
  <si>
    <t>-1927922713</t>
  </si>
  <si>
    <t>61</t>
  </si>
  <si>
    <t>762003</t>
  </si>
  <si>
    <t>Kompl. dod. + mtž. nový kříž vč. pozinkování a nátěru</t>
  </si>
  <si>
    <t>-1834794942</t>
  </si>
  <si>
    <t>62</t>
  </si>
  <si>
    <t>762331811</t>
  </si>
  <si>
    <t>Demontáž vázaných kcí krovů z hranolů průřezové plochy do 120 cm2</t>
  </si>
  <si>
    <t>1118502008</t>
  </si>
  <si>
    <t>Poznámka k položce:
ve výkaze výměr je uveden maximální rozsah prací, způsob provádění bude dohodhnut na místě s investorem po zjištění skutečného stavu konstrukcí ve snaze o maximální zachování původních konstrukcí
fakturováno bude podle skutečně provedených prací</t>
  </si>
  <si>
    <t>63</t>
  </si>
  <si>
    <t>762331812</t>
  </si>
  <si>
    <t>Demontáž vázaných kcí krovů z hranolů průřezové plochy do 224 cm2</t>
  </si>
  <si>
    <t>-1225168384</t>
  </si>
  <si>
    <t>64</t>
  </si>
  <si>
    <t>762331814</t>
  </si>
  <si>
    <t>Demontáž vázaných kcí krovů z hranolů průřezové plochy do 450 cm2</t>
  </si>
  <si>
    <t>2043534960</t>
  </si>
  <si>
    <t>65</t>
  </si>
  <si>
    <t>762332131</t>
  </si>
  <si>
    <t>Montáž vázaných kcí krovů pravidelných z hraněného řeziva průřezové plochy do 120 cm2</t>
  </si>
  <si>
    <t>-1564872239</t>
  </si>
  <si>
    <t>"předpoklad - bude upřesněno po odkrytí konstrukcí"  20</t>
  </si>
  <si>
    <t>66</t>
  </si>
  <si>
    <t>762332132</t>
  </si>
  <si>
    <t>Montáž vázaných kcí krovů pravidelných z hraněného řeziva průřezové plochy do 224 cm2</t>
  </si>
  <si>
    <t>249125753</t>
  </si>
  <si>
    <t>"předpoklad - bude upřesněno po odkrytí konstrukcí"  65</t>
  </si>
  <si>
    <t>67</t>
  </si>
  <si>
    <t>762332134</t>
  </si>
  <si>
    <t>Montáž vázaných kcí krovů pravidelných z hraněného řeziva průřezové plochy do 450 cm2</t>
  </si>
  <si>
    <t>872750849</t>
  </si>
  <si>
    <t>"předpoklad - bude upřesněno po odkrytí konstrukcí"  8</t>
  </si>
  <si>
    <t>68</t>
  </si>
  <si>
    <t>6051212101</t>
  </si>
  <si>
    <t>řezivo jehličnaté hranol</t>
  </si>
  <si>
    <t>-915630442</t>
  </si>
  <si>
    <t>řezivo*1,1</t>
  </si>
  <si>
    <t>69</t>
  </si>
  <si>
    <t>762341210</t>
  </si>
  <si>
    <t>Montáž bednění střech rovných a šikmých sklonu do 60° z hrubých prken na sraz</t>
  </si>
  <si>
    <t>-1037800124</t>
  </si>
  <si>
    <t>2*3,1*2,5*0,5</t>
  </si>
  <si>
    <t>2*3,3*2,5*0,5</t>
  </si>
  <si>
    <t>4*1,1*2,5*0,5</t>
  </si>
  <si>
    <t>70</t>
  </si>
  <si>
    <t>60515111011</t>
  </si>
  <si>
    <t xml:space="preserve">řezivo jehličnaté boční prkno </t>
  </si>
  <si>
    <t>1963888945</t>
  </si>
  <si>
    <t>střecha*0,025*1,1</t>
  </si>
  <si>
    <t>71</t>
  </si>
  <si>
    <t>762341811</t>
  </si>
  <si>
    <t>Demontáž bednění střech z prken</t>
  </si>
  <si>
    <t>146870438</t>
  </si>
  <si>
    <t>72</t>
  </si>
  <si>
    <t>762395000</t>
  </si>
  <si>
    <t>Spojovací prostředky pro montáž krovu, bednění, laťování, světlíky, klíny</t>
  </si>
  <si>
    <t>734720429</t>
  </si>
  <si>
    <t>Poznámka k položce:
ve výkaze výměr je uveden maximální rozsah prací, způsob provádění bude dohodhnut na místě s investorem po zjištění skutečného stavu konstrukcí ve snaze o maximální zachování původních úprav povrchů
fakturováno bude podle skutečně provedených prací</t>
  </si>
  <si>
    <t>střecha*0,025</t>
  </si>
  <si>
    <t>73</t>
  </si>
  <si>
    <t>998762201</t>
  </si>
  <si>
    <t>Přesun hmot procentní pro kce tesařské v objektech v do 6 m</t>
  </si>
  <si>
    <t>128436295</t>
  </si>
  <si>
    <t>764</t>
  </si>
  <si>
    <t>Konstrukce klempířské</t>
  </si>
  <si>
    <t>74</t>
  </si>
  <si>
    <t>764001821</t>
  </si>
  <si>
    <t>Demontáž krytiny ze svitků nebo tabulí do suti</t>
  </si>
  <si>
    <t>-987731613</t>
  </si>
  <si>
    <t>"zvonice stříška"  3</t>
  </si>
  <si>
    <t>"zvonice boky"  1*1,1*4</t>
  </si>
  <si>
    <t>75</t>
  </si>
  <si>
    <t>764121405</t>
  </si>
  <si>
    <t>Krytina střechy rovné drážkováním ze svitků z Al plechu rš 500 mm sklonu přes 60°</t>
  </si>
  <si>
    <t>-842170960</t>
  </si>
  <si>
    <t>"zvonička"  3</t>
  </si>
  <si>
    <t>76</t>
  </si>
  <si>
    <t>764121462</t>
  </si>
  <si>
    <t>Krytina střechy rovné ze šablon z Al plechu přes 10 ks/m2 sklonu do 30°</t>
  </si>
  <si>
    <t>-462195950</t>
  </si>
  <si>
    <t>77</t>
  </si>
  <si>
    <t>764226405</t>
  </si>
  <si>
    <t>Oplechování parapetů rovných mechanicky kotvené z Al plechu  rš 400 mm</t>
  </si>
  <si>
    <t>-488871190</t>
  </si>
  <si>
    <t>2*0,5</t>
  </si>
  <si>
    <t>78</t>
  </si>
  <si>
    <t>998764201</t>
  </si>
  <si>
    <t>Přesun hmot procentní pro konstrukce klempířské v objektech v do 6 m</t>
  </si>
  <si>
    <t>-707533195</t>
  </si>
  <si>
    <t>765</t>
  </si>
  <si>
    <t>Krytina skládaná</t>
  </si>
  <si>
    <t>79</t>
  </si>
  <si>
    <t>765191013</t>
  </si>
  <si>
    <t>Montáž pojistné hydroizolační fólie kladené přes 20° volně na bednění nebo tepelnou izolaci</t>
  </si>
  <si>
    <t>-54658823</t>
  </si>
  <si>
    <t>80</t>
  </si>
  <si>
    <t>28329293</t>
  </si>
  <si>
    <t>membrána podstřešní (reakce na oheň - třída E) 115 g/m2, barva červená</t>
  </si>
  <si>
    <t>-386447164</t>
  </si>
  <si>
    <t>střecha*1,1</t>
  </si>
  <si>
    <t>81</t>
  </si>
  <si>
    <t>998765201</t>
  </si>
  <si>
    <t>Přesun hmot procentní pro krytiny skládané v objektech v do 6 m</t>
  </si>
  <si>
    <t>-1770084133</t>
  </si>
  <si>
    <t>766</t>
  </si>
  <si>
    <t>Konstrukce truhlářské</t>
  </si>
  <si>
    <t>82</t>
  </si>
  <si>
    <t>766001</t>
  </si>
  <si>
    <t>Kompl. dod. + mtž. nové dřevěné okno otevíravé dvoukřídlé  jednoduché zasklení vč. kování vel. 500 x 600 mm</t>
  </si>
  <si>
    <t>ks</t>
  </si>
  <si>
    <t>190589027</t>
  </si>
  <si>
    <t>83</t>
  </si>
  <si>
    <t>766002</t>
  </si>
  <si>
    <t>Kompl. dod. + mtž. repase stávajících vchodových dveří</t>
  </si>
  <si>
    <t>-175187534</t>
  </si>
  <si>
    <t>Poznámka k položce:
cena zahrnuje kompletní provedení - očištění, oprava, nátěr</t>
  </si>
  <si>
    <t>84</t>
  </si>
  <si>
    <t>766421222R</t>
  </si>
  <si>
    <t xml:space="preserve">Montáž obložení podhledů jednoduchých palubkami </t>
  </si>
  <si>
    <t>-1584230178</t>
  </si>
  <si>
    <t>85</t>
  </si>
  <si>
    <t>611911551</t>
  </si>
  <si>
    <t xml:space="preserve">palubky obkladové SM </t>
  </si>
  <si>
    <t>-1729817969</t>
  </si>
  <si>
    <t>podbití*1,1</t>
  </si>
  <si>
    <t>86</t>
  </si>
  <si>
    <t>766421821</t>
  </si>
  <si>
    <t>Demontáž truhlářského obložení podhledů z palubek</t>
  </si>
  <si>
    <t>1674207928</t>
  </si>
  <si>
    <t>"podbítí přesahu střechy"</t>
  </si>
  <si>
    <t>2*3,1*0,4</t>
  </si>
  <si>
    <t>4*1,1*0,4</t>
  </si>
  <si>
    <t>87</t>
  </si>
  <si>
    <t>766421822</t>
  </si>
  <si>
    <t>Demontáž truhlářského obložení podhledů podkladových roštů</t>
  </si>
  <si>
    <t>368043882</t>
  </si>
  <si>
    <t>88</t>
  </si>
  <si>
    <t>766427112</t>
  </si>
  <si>
    <t>Montáž obložení podhledů podkladového roštu</t>
  </si>
  <si>
    <t>229867867</t>
  </si>
  <si>
    <t>podbití*2,5</t>
  </si>
  <si>
    <t>89</t>
  </si>
  <si>
    <t>605141141</t>
  </si>
  <si>
    <t xml:space="preserve"> latě impregnované </t>
  </si>
  <si>
    <t>-812525433</t>
  </si>
  <si>
    <t>17,200*1,1</t>
  </si>
  <si>
    <t>90</t>
  </si>
  <si>
    <t>998766201</t>
  </si>
  <si>
    <t>Přesun hmot procentní pro konstrukce truhlářské v objektech v do 6 m</t>
  </si>
  <si>
    <t>-1024311659</t>
  </si>
  <si>
    <t>767</t>
  </si>
  <si>
    <t>Konstrukce zámečnické</t>
  </si>
  <si>
    <t>91</t>
  </si>
  <si>
    <t>767001</t>
  </si>
  <si>
    <t>Kompl. dod. + mtž. repase stávající mříže vč. pískování a pozinkování</t>
  </si>
  <si>
    <t>145560039</t>
  </si>
  <si>
    <t>92</t>
  </si>
  <si>
    <t>998767201</t>
  </si>
  <si>
    <t>Přesun hmot procentní pro zámečnické konstrukce v objektech v do 6 m</t>
  </si>
  <si>
    <t>-1536537152</t>
  </si>
  <si>
    <t>772</t>
  </si>
  <si>
    <t>Podlahy z kamene</t>
  </si>
  <si>
    <t>93</t>
  </si>
  <si>
    <t>772521140</t>
  </si>
  <si>
    <t>Kladení dlažby z kamene z pravoúhlých desek a dlaždic do malty tl do 30 mm</t>
  </si>
  <si>
    <t>984420024</t>
  </si>
  <si>
    <t>"dle skladby P1"</t>
  </si>
  <si>
    <t>94</t>
  </si>
  <si>
    <t>583810911</t>
  </si>
  <si>
    <t>kamenná dlažba tl. 25 mm (dle výběru investora)</t>
  </si>
  <si>
    <t>-1682923711</t>
  </si>
  <si>
    <t>P1*1,04</t>
  </si>
  <si>
    <t>95</t>
  </si>
  <si>
    <t>998772201</t>
  </si>
  <si>
    <t>Přesun hmot procentní pro podlahy z kamene v objektech v do 6 m</t>
  </si>
  <si>
    <t>-1648054550</t>
  </si>
  <si>
    <t>783</t>
  </si>
  <si>
    <t>Dokončovací práce - nátěry</t>
  </si>
  <si>
    <t>96</t>
  </si>
  <si>
    <t>783118101</t>
  </si>
  <si>
    <t>Lazurovací jednonásobný syntetický nátěr truhlářských konstrukcí</t>
  </si>
  <si>
    <t>-1008510425</t>
  </si>
  <si>
    <t>3*podbití</t>
  </si>
  <si>
    <t>97</t>
  </si>
  <si>
    <t>783213111</t>
  </si>
  <si>
    <t>Jednonásobný napouštěcí syntetický fungicidní nátěr tesařských konstrukcí</t>
  </si>
  <si>
    <t>-576920116</t>
  </si>
  <si>
    <t>"předpoklad bude upřesněno po odkrytí konstrukcí"  100</t>
  </si>
  <si>
    <t>střecha*2</t>
  </si>
  <si>
    <t>98</t>
  </si>
  <si>
    <t>783833153</t>
  </si>
  <si>
    <t>Penetrační silikátový nátěr hrubých betonových povrchů a hrubých, rýhovaných a škrábaných omítek</t>
  </si>
  <si>
    <t>-2011414749</t>
  </si>
  <si>
    <t>99</t>
  </si>
  <si>
    <t>783827523</t>
  </si>
  <si>
    <t>Krycí dvojnásobný silikátový nátěr hrubých betonových povrchů nebo hrubých omítek</t>
  </si>
  <si>
    <t>989081778</t>
  </si>
  <si>
    <t>100</t>
  </si>
  <si>
    <t>783897611</t>
  </si>
  <si>
    <t>Příplatek k cenám dvojnásobného krycího nátěru omítek za barevné provedení v odstínu středně sytém</t>
  </si>
  <si>
    <t>-1978937155</t>
  </si>
  <si>
    <t>784</t>
  </si>
  <si>
    <t>Dokončovací práce - malby a tapety</t>
  </si>
  <si>
    <t>101</t>
  </si>
  <si>
    <t>784181001</t>
  </si>
  <si>
    <t>Jednonásobné pačokování v místnostech výšky do 3,80 m</t>
  </si>
  <si>
    <t>534441445</t>
  </si>
  <si>
    <t>strop+stěny+sanace</t>
  </si>
  <si>
    <t>102</t>
  </si>
  <si>
    <t>784312021</t>
  </si>
  <si>
    <t>Dvojnásobné bílé vápenné malby v místnostech výšky do 3,80 m</t>
  </si>
  <si>
    <t>-639795843</t>
  </si>
  <si>
    <t>103</t>
  </si>
  <si>
    <t>784312061</t>
  </si>
  <si>
    <t>Příplatek k cenám vápenných maleb za provádění barevné malby tónované tónovacími přípravky</t>
  </si>
  <si>
    <t>-1436268310</t>
  </si>
  <si>
    <t>104</t>
  </si>
  <si>
    <t>Kompl. dod. + mtž. přenosný hasící přístroj</t>
  </si>
  <si>
    <t>1053741577</t>
  </si>
  <si>
    <t>105</t>
  </si>
  <si>
    <t>002</t>
  </si>
  <si>
    <t>666016018</t>
  </si>
  <si>
    <t>Poznámka k položce:
rozsah bude upřesněn s investorem  na místě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</si>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</sst>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4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5" xfId="0" applyNumberFormat="1" applyFont="1" applyBorder="1" applyAlignment="1">
      <alignment/>
    </xf>
    <xf numFmtId="166" fontId="33" fillId="0" borderId="16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4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4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167" fontId="0" fillId="4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5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18</v>
      </c>
      <c r="BS5" s="24" t="s">
        <v>9</v>
      </c>
    </row>
    <row r="6" spans="2:71" ht="36.95" customHeight="1">
      <c r="B6" s="28"/>
      <c r="C6" s="29"/>
      <c r="D6" s="37" t="s">
        <v>19</v>
      </c>
      <c r="E6" s="29"/>
      <c r="F6" s="29"/>
      <c r="G6" s="29"/>
      <c r="H6" s="29"/>
      <c r="I6" s="29"/>
      <c r="J6" s="29"/>
      <c r="K6" s="38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9</v>
      </c>
    </row>
    <row r="7" spans="2:71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5</v>
      </c>
      <c r="AO7" s="29"/>
      <c r="AP7" s="29"/>
      <c r="AQ7" s="31"/>
      <c r="BE7" s="39"/>
      <c r="BS7" s="24" t="s">
        <v>9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9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9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5</v>
      </c>
      <c r="AO10" s="29"/>
      <c r="AP10" s="29"/>
      <c r="AQ10" s="31"/>
      <c r="BE10" s="39"/>
      <c r="BS10" s="24" t="s">
        <v>9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5</v>
      </c>
      <c r="AO11" s="29"/>
      <c r="AP11" s="29"/>
      <c r="AQ11" s="31"/>
      <c r="BE11" s="39"/>
      <c r="BS11" s="24" t="s">
        <v>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9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9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9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5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5</v>
      </c>
      <c r="AO17" s="29"/>
      <c r="AP17" s="29"/>
      <c r="AQ17" s="31"/>
      <c r="BE17" s="3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9</v>
      </c>
    </row>
    <row r="19" spans="2:71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9</v>
      </c>
    </row>
    <row r="20" spans="2:71" ht="16.5" customHeight="1">
      <c r="B20" s="28"/>
      <c r="C20" s="29"/>
      <c r="D20" s="29"/>
      <c r="E20" s="44" t="s">
        <v>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35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38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39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40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41</v>
      </c>
      <c r="E26" s="54"/>
      <c r="F26" s="55" t="s">
        <v>42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43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44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45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46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47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48</v>
      </c>
      <c r="U32" s="61"/>
      <c r="V32" s="61"/>
      <c r="W32" s="61"/>
      <c r="X32" s="63" t="s">
        <v>49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46"/>
    </row>
    <row r="39" spans="2:44" s="1" customFormat="1" ht="36.95" customHeight="1">
      <c r="B39" s="46"/>
      <c r="C39" s="72" t="s">
        <v>50</v>
      </c>
      <c r="AR39" s="46"/>
    </row>
    <row r="40" spans="2:44" s="1" customFormat="1" ht="6.95" customHeight="1">
      <c r="B40" s="46"/>
      <c r="AR40" s="46"/>
    </row>
    <row r="41" spans="2:44" s="3" customFormat="1" ht="14.4" customHeight="1">
      <c r="B41" s="73"/>
      <c r="C41" s="74" t="s">
        <v>16</v>
      </c>
      <c r="L41" s="3" t="str">
        <f>K5</f>
        <v>001701</v>
      </c>
      <c r="AR41" s="73"/>
    </row>
    <row r="42" spans="2:44" s="4" customFormat="1" ht="36.95" customHeight="1">
      <c r="B42" s="75"/>
      <c r="C42" s="76" t="s">
        <v>19</v>
      </c>
      <c r="L42" s="77" t="str">
        <f>K6</f>
        <v>Stavební úpravy kaple Bojiště u Trutnova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5"/>
    </row>
    <row r="43" spans="2:44" s="1" customFormat="1" ht="6.95" customHeight="1">
      <c r="B43" s="46"/>
      <c r="AR43" s="46"/>
    </row>
    <row r="44" spans="2:44" s="1" customFormat="1" ht="13.5">
      <c r="B44" s="46"/>
      <c r="C44" s="74" t="s">
        <v>23</v>
      </c>
      <c r="L44" s="78" t="str">
        <f>IF(K8="","",K8)</f>
        <v>Trutnov</v>
      </c>
      <c r="AI44" s="74" t="s">
        <v>25</v>
      </c>
      <c r="AM44" s="79" t="str">
        <f>IF(AN8="","",AN8)</f>
        <v>2. 5. 2018</v>
      </c>
      <c r="AN44" s="79"/>
      <c r="AR44" s="46"/>
    </row>
    <row r="45" spans="2:44" s="1" customFormat="1" ht="6.95" customHeight="1">
      <c r="B45" s="46"/>
      <c r="AR45" s="46"/>
    </row>
    <row r="46" spans="2:56" s="1" customFormat="1" ht="13.5">
      <c r="B46" s="46"/>
      <c r="C46" s="74" t="s">
        <v>27</v>
      </c>
      <c r="L46" s="3" t="str">
        <f>IF(E11="","",E11)</f>
        <v>Město Trutnov</v>
      </c>
      <c r="AI46" s="74" t="s">
        <v>33</v>
      </c>
      <c r="AM46" s="3" t="str">
        <f>IF(E17="","",E17)</f>
        <v>Ing. Oldřich Hlíza</v>
      </c>
      <c r="AN46" s="3"/>
      <c r="AO46" s="3"/>
      <c r="AP46" s="3"/>
      <c r="AR46" s="46"/>
      <c r="AS46" s="80" t="s">
        <v>51</v>
      </c>
      <c r="AT46" s="81"/>
      <c r="AU46" s="82"/>
      <c r="AV46" s="82"/>
      <c r="AW46" s="82"/>
      <c r="AX46" s="82"/>
      <c r="AY46" s="82"/>
      <c r="AZ46" s="82"/>
      <c r="BA46" s="82"/>
      <c r="BB46" s="82"/>
      <c r="BC46" s="82"/>
      <c r="BD46" s="83"/>
    </row>
    <row r="47" spans="2:56" s="1" customFormat="1" ht="13.5">
      <c r="B47" s="46"/>
      <c r="C47" s="74" t="s">
        <v>31</v>
      </c>
      <c r="L47" s="3" t="str">
        <f>IF(E14="Vyplň údaj","",E14)</f>
        <v/>
      </c>
      <c r="AR47" s="46"/>
      <c r="AS47" s="84"/>
      <c r="AT47" s="55"/>
      <c r="AU47" s="47"/>
      <c r="AV47" s="47"/>
      <c r="AW47" s="47"/>
      <c r="AX47" s="47"/>
      <c r="AY47" s="47"/>
      <c r="AZ47" s="47"/>
      <c r="BA47" s="47"/>
      <c r="BB47" s="47"/>
      <c r="BC47" s="47"/>
      <c r="BD47" s="85"/>
    </row>
    <row r="48" spans="2:56" s="1" customFormat="1" ht="10.8" customHeight="1">
      <c r="B48" s="46"/>
      <c r="AR48" s="46"/>
      <c r="AS48" s="8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85"/>
    </row>
    <row r="49" spans="2:56" s="1" customFormat="1" ht="29.25" customHeight="1">
      <c r="B49" s="46"/>
      <c r="C49" s="86" t="s">
        <v>52</v>
      </c>
      <c r="D49" s="87"/>
      <c r="E49" s="87"/>
      <c r="F49" s="87"/>
      <c r="G49" s="87"/>
      <c r="H49" s="88"/>
      <c r="I49" s="89" t="s">
        <v>53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90" t="s">
        <v>54</v>
      </c>
      <c r="AH49" s="87"/>
      <c r="AI49" s="87"/>
      <c r="AJ49" s="87"/>
      <c r="AK49" s="87"/>
      <c r="AL49" s="87"/>
      <c r="AM49" s="87"/>
      <c r="AN49" s="89" t="s">
        <v>55</v>
      </c>
      <c r="AO49" s="87"/>
      <c r="AP49" s="87"/>
      <c r="AQ49" s="91" t="s">
        <v>56</v>
      </c>
      <c r="AR49" s="46"/>
      <c r="AS49" s="92" t="s">
        <v>57</v>
      </c>
      <c r="AT49" s="93" t="s">
        <v>58</v>
      </c>
      <c r="AU49" s="93" t="s">
        <v>59</v>
      </c>
      <c r="AV49" s="93" t="s">
        <v>60</v>
      </c>
      <c r="AW49" s="93" t="s">
        <v>61</v>
      </c>
      <c r="AX49" s="93" t="s">
        <v>62</v>
      </c>
      <c r="AY49" s="93" t="s">
        <v>63</v>
      </c>
      <c r="AZ49" s="93" t="s">
        <v>64</v>
      </c>
      <c r="BA49" s="93" t="s">
        <v>65</v>
      </c>
      <c r="BB49" s="93" t="s">
        <v>66</v>
      </c>
      <c r="BC49" s="93" t="s">
        <v>67</v>
      </c>
      <c r="BD49" s="94" t="s">
        <v>68</v>
      </c>
    </row>
    <row r="50" spans="2:56" s="1" customFormat="1" ht="10.8" customHeight="1">
      <c r="B50" s="46"/>
      <c r="AR50" s="46"/>
      <c r="AS50" s="95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" customHeight="1">
      <c r="B51" s="75"/>
      <c r="C51" s="96" t="s">
        <v>69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>
        <f>ROUND(SUM(AG52:AG53),2)</f>
        <v>0</v>
      </c>
      <c r="AH51" s="98"/>
      <c r="AI51" s="98"/>
      <c r="AJ51" s="98"/>
      <c r="AK51" s="98"/>
      <c r="AL51" s="98"/>
      <c r="AM51" s="98"/>
      <c r="AN51" s="99">
        <f>SUM(AG51,AT51)</f>
        <v>0</v>
      </c>
      <c r="AO51" s="99"/>
      <c r="AP51" s="99"/>
      <c r="AQ51" s="100" t="s">
        <v>5</v>
      </c>
      <c r="AR51" s="75"/>
      <c r="AS51" s="101">
        <f>ROUND(SUM(AS52:AS53),2)</f>
        <v>0</v>
      </c>
      <c r="AT51" s="102">
        <f>ROUND(SUM(AV51:AW51),2)</f>
        <v>0</v>
      </c>
      <c r="AU51" s="103">
        <f>ROUND(SUM(AU52:AU53),5)</f>
        <v>0</v>
      </c>
      <c r="AV51" s="102">
        <f>ROUND(AZ51*L26,2)</f>
        <v>0</v>
      </c>
      <c r="AW51" s="102">
        <f>ROUND(BA51*L27,2)</f>
        <v>0</v>
      </c>
      <c r="AX51" s="102">
        <f>ROUND(BB51*L26,2)</f>
        <v>0</v>
      </c>
      <c r="AY51" s="102">
        <f>ROUND(BC51*L27,2)</f>
        <v>0</v>
      </c>
      <c r="AZ51" s="102">
        <f>ROUND(SUM(AZ52:AZ53),2)</f>
        <v>0</v>
      </c>
      <c r="BA51" s="102">
        <f>ROUND(SUM(BA52:BA53),2)</f>
        <v>0</v>
      </c>
      <c r="BB51" s="102">
        <f>ROUND(SUM(BB52:BB53),2)</f>
        <v>0</v>
      </c>
      <c r="BC51" s="102">
        <f>ROUND(SUM(BC52:BC53),2)</f>
        <v>0</v>
      </c>
      <c r="BD51" s="104">
        <f>ROUND(SUM(BD52:BD53),2)</f>
        <v>0</v>
      </c>
      <c r="BS51" s="76" t="s">
        <v>70</v>
      </c>
      <c r="BT51" s="76" t="s">
        <v>71</v>
      </c>
      <c r="BU51" s="105" t="s">
        <v>72</v>
      </c>
      <c r="BV51" s="76" t="s">
        <v>73</v>
      </c>
      <c r="BW51" s="76" t="s">
        <v>7</v>
      </c>
      <c r="BX51" s="76" t="s">
        <v>74</v>
      </c>
      <c r="CL51" s="76" t="s">
        <v>5</v>
      </c>
    </row>
    <row r="52" spans="1:91" s="5" customFormat="1" ht="16.5" customHeight="1">
      <c r="A52" s="106" t="s">
        <v>75</v>
      </c>
      <c r="B52" s="107"/>
      <c r="C52" s="108"/>
      <c r="D52" s="109" t="s">
        <v>76</v>
      </c>
      <c r="E52" s="109"/>
      <c r="F52" s="109"/>
      <c r="G52" s="109"/>
      <c r="H52" s="109"/>
      <c r="I52" s="110"/>
      <c r="J52" s="109" t="s">
        <v>77</v>
      </c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11">
        <f>'000 - Vedlejší a ostatní ...'!J27</f>
        <v>0</v>
      </c>
      <c r="AH52" s="110"/>
      <c r="AI52" s="110"/>
      <c r="AJ52" s="110"/>
      <c r="AK52" s="110"/>
      <c r="AL52" s="110"/>
      <c r="AM52" s="110"/>
      <c r="AN52" s="111">
        <f>SUM(AG52,AT52)</f>
        <v>0</v>
      </c>
      <c r="AO52" s="110"/>
      <c r="AP52" s="110"/>
      <c r="AQ52" s="112" t="s">
        <v>78</v>
      </c>
      <c r="AR52" s="107"/>
      <c r="AS52" s="113">
        <v>0</v>
      </c>
      <c r="AT52" s="114">
        <f>ROUND(SUM(AV52:AW52),2)</f>
        <v>0</v>
      </c>
      <c r="AU52" s="115">
        <f>'000 - Vedlejší a ostatní ...'!P81</f>
        <v>0</v>
      </c>
      <c r="AV52" s="114">
        <f>'000 - Vedlejší a ostatní ...'!J30</f>
        <v>0</v>
      </c>
      <c r="AW52" s="114">
        <f>'000 - Vedlejší a ostatní ...'!J31</f>
        <v>0</v>
      </c>
      <c r="AX52" s="114">
        <f>'000 - Vedlejší a ostatní ...'!J32</f>
        <v>0</v>
      </c>
      <c r="AY52" s="114">
        <f>'000 - Vedlejší a ostatní ...'!J33</f>
        <v>0</v>
      </c>
      <c r="AZ52" s="114">
        <f>'000 - Vedlejší a ostatní ...'!F30</f>
        <v>0</v>
      </c>
      <c r="BA52" s="114">
        <f>'000 - Vedlejší a ostatní ...'!F31</f>
        <v>0</v>
      </c>
      <c r="BB52" s="114">
        <f>'000 - Vedlejší a ostatní ...'!F32</f>
        <v>0</v>
      </c>
      <c r="BC52" s="114">
        <f>'000 - Vedlejší a ostatní ...'!F33</f>
        <v>0</v>
      </c>
      <c r="BD52" s="116">
        <f>'000 - Vedlejší a ostatní ...'!F34</f>
        <v>0</v>
      </c>
      <c r="BT52" s="117" t="s">
        <v>79</v>
      </c>
      <c r="BV52" s="117" t="s">
        <v>73</v>
      </c>
      <c r="BW52" s="117" t="s">
        <v>80</v>
      </c>
      <c r="BX52" s="117" t="s">
        <v>7</v>
      </c>
      <c r="CL52" s="117" t="s">
        <v>81</v>
      </c>
      <c r="CM52" s="117" t="s">
        <v>82</v>
      </c>
    </row>
    <row r="53" spans="1:91" s="5" customFormat="1" ht="16.5" customHeight="1">
      <c r="A53" s="106" t="s">
        <v>75</v>
      </c>
      <c r="B53" s="107"/>
      <c r="C53" s="108"/>
      <c r="D53" s="109" t="s">
        <v>83</v>
      </c>
      <c r="E53" s="109"/>
      <c r="F53" s="109"/>
      <c r="G53" s="109"/>
      <c r="H53" s="109"/>
      <c r="I53" s="110"/>
      <c r="J53" s="109" t="s">
        <v>84</v>
      </c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11">
        <f>'001 - Soupis prací'!J27</f>
        <v>0</v>
      </c>
      <c r="AH53" s="110"/>
      <c r="AI53" s="110"/>
      <c r="AJ53" s="110"/>
      <c r="AK53" s="110"/>
      <c r="AL53" s="110"/>
      <c r="AM53" s="110"/>
      <c r="AN53" s="111">
        <f>SUM(AG53,AT53)</f>
        <v>0</v>
      </c>
      <c r="AO53" s="110"/>
      <c r="AP53" s="110"/>
      <c r="AQ53" s="112" t="s">
        <v>85</v>
      </c>
      <c r="AR53" s="107"/>
      <c r="AS53" s="118">
        <v>0</v>
      </c>
      <c r="AT53" s="119">
        <f>ROUND(SUM(AV53:AW53),2)</f>
        <v>0</v>
      </c>
      <c r="AU53" s="120">
        <f>'001 - Soupis prací'!P98</f>
        <v>0</v>
      </c>
      <c r="AV53" s="119">
        <f>'001 - Soupis prací'!J30</f>
        <v>0</v>
      </c>
      <c r="AW53" s="119">
        <f>'001 - Soupis prací'!J31</f>
        <v>0</v>
      </c>
      <c r="AX53" s="119">
        <f>'001 - Soupis prací'!J32</f>
        <v>0</v>
      </c>
      <c r="AY53" s="119">
        <f>'001 - Soupis prací'!J33</f>
        <v>0</v>
      </c>
      <c r="AZ53" s="119">
        <f>'001 - Soupis prací'!F30</f>
        <v>0</v>
      </c>
      <c r="BA53" s="119">
        <f>'001 - Soupis prací'!F31</f>
        <v>0</v>
      </c>
      <c r="BB53" s="119">
        <f>'001 - Soupis prací'!F32</f>
        <v>0</v>
      </c>
      <c r="BC53" s="119">
        <f>'001 - Soupis prací'!F33</f>
        <v>0</v>
      </c>
      <c r="BD53" s="121">
        <f>'001 - Soupis prací'!F34</f>
        <v>0</v>
      </c>
      <c r="BT53" s="117" t="s">
        <v>79</v>
      </c>
      <c r="BV53" s="117" t="s">
        <v>73</v>
      </c>
      <c r="BW53" s="117" t="s">
        <v>86</v>
      </c>
      <c r="BX53" s="117" t="s">
        <v>7</v>
      </c>
      <c r="CL53" s="117" t="s">
        <v>5</v>
      </c>
      <c r="CM53" s="117" t="s">
        <v>82</v>
      </c>
    </row>
    <row r="54" spans="2:44" s="1" customFormat="1" ht="30" customHeight="1">
      <c r="B54" s="46"/>
      <c r="AR54" s="46"/>
    </row>
    <row r="55" spans="2:44" s="1" customFormat="1" ht="6.95" customHeight="1"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46"/>
    </row>
  </sheetData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0 - Vedlejší a ostatní ...'!C2" display="/"/>
    <hyperlink ref="A53" location="'001 - Soupis prac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23"/>
      <c r="C1" s="123"/>
      <c r="D1" s="124" t="s">
        <v>1</v>
      </c>
      <c r="E1" s="123"/>
      <c r="F1" s="125" t="s">
        <v>87</v>
      </c>
      <c r="G1" s="125" t="s">
        <v>88</v>
      </c>
      <c r="H1" s="125"/>
      <c r="I1" s="126"/>
      <c r="J1" s="125" t="s">
        <v>89</v>
      </c>
      <c r="K1" s="124" t="s">
        <v>90</v>
      </c>
      <c r="L1" s="125" t="s">
        <v>91</v>
      </c>
      <c r="M1" s="125"/>
      <c r="N1" s="125"/>
      <c r="O1" s="125"/>
      <c r="P1" s="125"/>
      <c r="Q1" s="125"/>
      <c r="R1" s="125"/>
      <c r="S1" s="125"/>
      <c r="T1" s="12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80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7"/>
      <c r="J3" s="26"/>
      <c r="K3" s="27"/>
      <c r="AT3" s="24" t="s">
        <v>82</v>
      </c>
    </row>
    <row r="4" spans="2:46" ht="36.95" customHeight="1">
      <c r="B4" s="28"/>
      <c r="C4" s="29"/>
      <c r="D4" s="30" t="s">
        <v>92</v>
      </c>
      <c r="E4" s="29"/>
      <c r="F4" s="29"/>
      <c r="G4" s="29"/>
      <c r="H4" s="29"/>
      <c r="I4" s="12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28"/>
      <c r="J6" s="29"/>
      <c r="K6" s="31"/>
    </row>
    <row r="7" spans="2:11" ht="16.5" customHeight="1">
      <c r="B7" s="28"/>
      <c r="C7" s="29"/>
      <c r="D7" s="29"/>
      <c r="E7" s="129" t="str">
        <f>'Rekapitulace stavby'!K6</f>
        <v>Stavební úpravy kaple Bojiště u Trutnova</v>
      </c>
      <c r="F7" s="40"/>
      <c r="G7" s="40"/>
      <c r="H7" s="40"/>
      <c r="I7" s="128"/>
      <c r="J7" s="29"/>
      <c r="K7" s="31"/>
    </row>
    <row r="8" spans="2:11" s="1" customFormat="1" ht="13.5">
      <c r="B8" s="46"/>
      <c r="C8" s="47"/>
      <c r="D8" s="40" t="s">
        <v>93</v>
      </c>
      <c r="E8" s="47"/>
      <c r="F8" s="47"/>
      <c r="G8" s="47"/>
      <c r="H8" s="47"/>
      <c r="I8" s="130"/>
      <c r="J8" s="47"/>
      <c r="K8" s="51"/>
    </row>
    <row r="9" spans="2:11" s="1" customFormat="1" ht="36.95" customHeight="1">
      <c r="B9" s="46"/>
      <c r="C9" s="47"/>
      <c r="D9" s="47"/>
      <c r="E9" s="131" t="s">
        <v>94</v>
      </c>
      <c r="F9" s="47"/>
      <c r="G9" s="47"/>
      <c r="H9" s="47"/>
      <c r="I9" s="13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30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81</v>
      </c>
      <c r="G11" s="47"/>
      <c r="H11" s="47"/>
      <c r="I11" s="132" t="s">
        <v>22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95</v>
      </c>
      <c r="G12" s="47"/>
      <c r="H12" s="47"/>
      <c r="I12" s="132" t="s">
        <v>25</v>
      </c>
      <c r="J12" s="133" t="str">
        <f>'Rekapitulace stavby'!AN8</f>
        <v>2. 5. 2018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3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32" t="s">
        <v>28</v>
      </c>
      <c r="J14" s="35" t="s">
        <v>5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32" t="s">
        <v>30</v>
      </c>
      <c r="J15" s="35" t="s">
        <v>5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30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3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32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30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32" t="s">
        <v>28</v>
      </c>
      <c r="J20" s="35" t="s">
        <v>5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32" t="s">
        <v>30</v>
      </c>
      <c r="J21" s="35" t="s">
        <v>5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30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30"/>
      <c r="J23" s="47"/>
      <c r="K23" s="51"/>
    </row>
    <row r="24" spans="2:11" s="6" customFormat="1" ht="16.5" customHeight="1">
      <c r="B24" s="134"/>
      <c r="C24" s="135"/>
      <c r="D24" s="135"/>
      <c r="E24" s="44" t="s">
        <v>5</v>
      </c>
      <c r="F24" s="44"/>
      <c r="G24" s="44"/>
      <c r="H24" s="44"/>
      <c r="I24" s="136"/>
      <c r="J24" s="135"/>
      <c r="K24" s="13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3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8"/>
      <c r="J26" s="82"/>
      <c r="K26" s="139"/>
    </row>
    <row r="27" spans="2:11" s="1" customFormat="1" ht="25.4" customHeight="1">
      <c r="B27" s="46"/>
      <c r="C27" s="47"/>
      <c r="D27" s="140" t="s">
        <v>37</v>
      </c>
      <c r="E27" s="47"/>
      <c r="F27" s="47"/>
      <c r="G27" s="47"/>
      <c r="H27" s="47"/>
      <c r="I27" s="130"/>
      <c r="J27" s="141">
        <f>ROUND(J81,2)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38"/>
      <c r="J28" s="82"/>
      <c r="K28" s="139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42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43">
        <f>ROUND(SUM(BE81:BE92),2)</f>
        <v>0</v>
      </c>
      <c r="G30" s="47"/>
      <c r="H30" s="47"/>
      <c r="I30" s="144">
        <v>0.21</v>
      </c>
      <c r="J30" s="143">
        <f>ROUND(ROUND((SUM(BE81:BE92)),2)*I30,2)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43">
        <f>ROUND(SUM(BF81:BF92),2)</f>
        <v>0</v>
      </c>
      <c r="G31" s="47"/>
      <c r="H31" s="47"/>
      <c r="I31" s="144">
        <v>0.15</v>
      </c>
      <c r="J31" s="143">
        <f>ROUND(ROUND((SUM(BF81:BF92)),2)*I31,2)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43">
        <f>ROUND(SUM(BG81:BG92),2)</f>
        <v>0</v>
      </c>
      <c r="G32" s="47"/>
      <c r="H32" s="47"/>
      <c r="I32" s="144">
        <v>0.21</v>
      </c>
      <c r="J32" s="14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43">
        <f>ROUND(SUM(BH81:BH92),2)</f>
        <v>0</v>
      </c>
      <c r="G33" s="47"/>
      <c r="H33" s="47"/>
      <c r="I33" s="144">
        <v>0.15</v>
      </c>
      <c r="J33" s="14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43">
        <f>ROUND(SUM(BI81:BI92),2)</f>
        <v>0</v>
      </c>
      <c r="G34" s="47"/>
      <c r="H34" s="47"/>
      <c r="I34" s="144">
        <v>0</v>
      </c>
      <c r="J34" s="14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30"/>
      <c r="J35" s="47"/>
      <c r="K35" s="51"/>
    </row>
    <row r="36" spans="2:11" s="1" customFormat="1" ht="25.4" customHeight="1">
      <c r="B36" s="46"/>
      <c r="C36" s="145"/>
      <c r="D36" s="146" t="s">
        <v>47</v>
      </c>
      <c r="E36" s="88"/>
      <c r="F36" s="88"/>
      <c r="G36" s="147" t="s">
        <v>48</v>
      </c>
      <c r="H36" s="148" t="s">
        <v>49</v>
      </c>
      <c r="I36" s="149"/>
      <c r="J36" s="150">
        <f>SUM(J27:J34)</f>
        <v>0</v>
      </c>
      <c r="K36" s="15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5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53"/>
      <c r="J41" s="71"/>
      <c r="K41" s="154"/>
    </row>
    <row r="42" spans="2:11" s="1" customFormat="1" ht="36.95" customHeight="1">
      <c r="B42" s="46"/>
      <c r="C42" s="30" t="s">
        <v>96</v>
      </c>
      <c r="D42" s="47"/>
      <c r="E42" s="47"/>
      <c r="F42" s="47"/>
      <c r="G42" s="47"/>
      <c r="H42" s="47"/>
      <c r="I42" s="13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3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30"/>
      <c r="J44" s="47"/>
      <c r="K44" s="51"/>
    </row>
    <row r="45" spans="2:11" s="1" customFormat="1" ht="16.5" customHeight="1">
      <c r="B45" s="46"/>
      <c r="C45" s="47"/>
      <c r="D45" s="47"/>
      <c r="E45" s="129" t="str">
        <f>E7</f>
        <v>Stavební úpravy kaple Bojiště u Trutnova</v>
      </c>
      <c r="F45" s="40"/>
      <c r="G45" s="40"/>
      <c r="H45" s="40"/>
      <c r="I45" s="130"/>
      <c r="J45" s="47"/>
      <c r="K45" s="51"/>
    </row>
    <row r="46" spans="2:11" s="1" customFormat="1" ht="14.4" customHeight="1">
      <c r="B46" s="46"/>
      <c r="C46" s="40" t="s">
        <v>93</v>
      </c>
      <c r="D46" s="47"/>
      <c r="E46" s="47"/>
      <c r="F46" s="47"/>
      <c r="G46" s="47"/>
      <c r="H46" s="47"/>
      <c r="I46" s="130"/>
      <c r="J46" s="47"/>
      <c r="K46" s="51"/>
    </row>
    <row r="47" spans="2:11" s="1" customFormat="1" ht="17.25" customHeight="1">
      <c r="B47" s="46"/>
      <c r="C47" s="47"/>
      <c r="D47" s="47"/>
      <c r="E47" s="131" t="str">
        <f>E9</f>
        <v>000 - Vedlejší a ostatní náklady</v>
      </c>
      <c r="F47" s="47"/>
      <c r="G47" s="47"/>
      <c r="H47" s="47"/>
      <c r="I47" s="13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3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Trutnov - Oblanov</v>
      </c>
      <c r="G49" s="47"/>
      <c r="H49" s="47"/>
      <c r="I49" s="132" t="s">
        <v>25</v>
      </c>
      <c r="J49" s="133" t="str">
        <f>IF(J12="","",J12)</f>
        <v>2. 5. 2018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3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Město Trutnov</v>
      </c>
      <c r="G51" s="47"/>
      <c r="H51" s="47"/>
      <c r="I51" s="132" t="s">
        <v>33</v>
      </c>
      <c r="J51" s="44" t="str">
        <f>E21</f>
        <v>Ing. Oldřich Hlíza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30"/>
      <c r="J52" s="15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30"/>
      <c r="J53" s="47"/>
      <c r="K53" s="51"/>
    </row>
    <row r="54" spans="2:11" s="1" customFormat="1" ht="29.25" customHeight="1">
      <c r="B54" s="46"/>
      <c r="C54" s="156" t="s">
        <v>97</v>
      </c>
      <c r="D54" s="145"/>
      <c r="E54" s="145"/>
      <c r="F54" s="145"/>
      <c r="G54" s="145"/>
      <c r="H54" s="145"/>
      <c r="I54" s="157"/>
      <c r="J54" s="158" t="s">
        <v>98</v>
      </c>
      <c r="K54" s="15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30"/>
      <c r="J55" s="47"/>
      <c r="K55" s="51"/>
    </row>
    <row r="56" spans="2:47" s="1" customFormat="1" ht="29.25" customHeight="1">
      <c r="B56" s="46"/>
      <c r="C56" s="160" t="s">
        <v>99</v>
      </c>
      <c r="D56" s="47"/>
      <c r="E56" s="47"/>
      <c r="F56" s="47"/>
      <c r="G56" s="47"/>
      <c r="H56" s="47"/>
      <c r="I56" s="130"/>
      <c r="J56" s="141">
        <f>J81</f>
        <v>0</v>
      </c>
      <c r="K56" s="51"/>
      <c r="AU56" s="24" t="s">
        <v>100</v>
      </c>
    </row>
    <row r="57" spans="2:11" s="7" customFormat="1" ht="24.95" customHeight="1">
      <c r="B57" s="161"/>
      <c r="C57" s="162"/>
      <c r="D57" s="163" t="s">
        <v>101</v>
      </c>
      <c r="E57" s="164"/>
      <c r="F57" s="164"/>
      <c r="G57" s="164"/>
      <c r="H57" s="164"/>
      <c r="I57" s="165"/>
      <c r="J57" s="166">
        <f>J82</f>
        <v>0</v>
      </c>
      <c r="K57" s="167"/>
    </row>
    <row r="58" spans="2:11" s="7" customFormat="1" ht="24.95" customHeight="1">
      <c r="B58" s="161"/>
      <c r="C58" s="162"/>
      <c r="D58" s="163" t="s">
        <v>102</v>
      </c>
      <c r="E58" s="164"/>
      <c r="F58" s="164"/>
      <c r="G58" s="164"/>
      <c r="H58" s="164"/>
      <c r="I58" s="165"/>
      <c r="J58" s="166">
        <f>J84</f>
        <v>0</v>
      </c>
      <c r="K58" s="167"/>
    </row>
    <row r="59" spans="2:11" s="8" customFormat="1" ht="19.9" customHeight="1">
      <c r="B59" s="168"/>
      <c r="C59" s="169"/>
      <c r="D59" s="170" t="s">
        <v>103</v>
      </c>
      <c r="E59" s="171"/>
      <c r="F59" s="171"/>
      <c r="G59" s="171"/>
      <c r="H59" s="171"/>
      <c r="I59" s="172"/>
      <c r="J59" s="173">
        <f>J85</f>
        <v>0</v>
      </c>
      <c r="K59" s="174"/>
    </row>
    <row r="60" spans="2:11" s="8" customFormat="1" ht="19.9" customHeight="1">
      <c r="B60" s="168"/>
      <c r="C60" s="169"/>
      <c r="D60" s="170" t="s">
        <v>104</v>
      </c>
      <c r="E60" s="171"/>
      <c r="F60" s="171"/>
      <c r="G60" s="171"/>
      <c r="H60" s="171"/>
      <c r="I60" s="172"/>
      <c r="J60" s="173">
        <f>J89</f>
        <v>0</v>
      </c>
      <c r="K60" s="174"/>
    </row>
    <row r="61" spans="2:11" s="8" customFormat="1" ht="19.9" customHeight="1">
      <c r="B61" s="168"/>
      <c r="C61" s="169"/>
      <c r="D61" s="170" t="s">
        <v>105</v>
      </c>
      <c r="E61" s="171"/>
      <c r="F61" s="171"/>
      <c r="G61" s="171"/>
      <c r="H61" s="171"/>
      <c r="I61" s="172"/>
      <c r="J61" s="173">
        <f>J91</f>
        <v>0</v>
      </c>
      <c r="K61" s="174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30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52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53"/>
      <c r="J67" s="71"/>
      <c r="K67" s="71"/>
      <c r="L67" s="46"/>
    </row>
    <row r="68" spans="2:12" s="1" customFormat="1" ht="36.95" customHeight="1">
      <c r="B68" s="46"/>
      <c r="C68" s="72" t="s">
        <v>106</v>
      </c>
      <c r="L68" s="46"/>
    </row>
    <row r="69" spans="2:12" s="1" customFormat="1" ht="6.95" customHeight="1">
      <c r="B69" s="46"/>
      <c r="L69" s="46"/>
    </row>
    <row r="70" spans="2:12" s="1" customFormat="1" ht="14.4" customHeight="1">
      <c r="B70" s="46"/>
      <c r="C70" s="74" t="s">
        <v>19</v>
      </c>
      <c r="L70" s="46"/>
    </row>
    <row r="71" spans="2:12" s="1" customFormat="1" ht="16.5" customHeight="1">
      <c r="B71" s="46"/>
      <c r="E71" s="175" t="str">
        <f>E7</f>
        <v>Stavební úpravy kaple Bojiště u Trutnova</v>
      </c>
      <c r="F71" s="74"/>
      <c r="G71" s="74"/>
      <c r="H71" s="74"/>
      <c r="L71" s="46"/>
    </row>
    <row r="72" spans="2:12" s="1" customFormat="1" ht="14.4" customHeight="1">
      <c r="B72" s="46"/>
      <c r="C72" s="74" t="s">
        <v>93</v>
      </c>
      <c r="L72" s="46"/>
    </row>
    <row r="73" spans="2:12" s="1" customFormat="1" ht="17.25" customHeight="1">
      <c r="B73" s="46"/>
      <c r="E73" s="77" t="str">
        <f>E9</f>
        <v>000 - Vedlejší a ostatní náklady</v>
      </c>
      <c r="F73" s="1"/>
      <c r="G73" s="1"/>
      <c r="H73" s="1"/>
      <c r="L73" s="46"/>
    </row>
    <row r="74" spans="2:12" s="1" customFormat="1" ht="6.95" customHeight="1">
      <c r="B74" s="46"/>
      <c r="L74" s="46"/>
    </row>
    <row r="75" spans="2:12" s="1" customFormat="1" ht="18" customHeight="1">
      <c r="B75" s="46"/>
      <c r="C75" s="74" t="s">
        <v>23</v>
      </c>
      <c r="F75" s="176" t="str">
        <f>F12</f>
        <v>Trutnov - Oblanov</v>
      </c>
      <c r="I75" s="177" t="s">
        <v>25</v>
      </c>
      <c r="J75" s="79" t="str">
        <f>IF(J12="","",J12)</f>
        <v>2. 5. 2018</v>
      </c>
      <c r="L75" s="46"/>
    </row>
    <row r="76" spans="2:12" s="1" customFormat="1" ht="6.95" customHeight="1">
      <c r="B76" s="46"/>
      <c r="L76" s="46"/>
    </row>
    <row r="77" spans="2:12" s="1" customFormat="1" ht="13.5">
      <c r="B77" s="46"/>
      <c r="C77" s="74" t="s">
        <v>27</v>
      </c>
      <c r="F77" s="176" t="str">
        <f>E15</f>
        <v>Město Trutnov</v>
      </c>
      <c r="I77" s="177" t="s">
        <v>33</v>
      </c>
      <c r="J77" s="176" t="str">
        <f>E21</f>
        <v>Ing. Oldřich Hlíza</v>
      </c>
      <c r="L77" s="46"/>
    </row>
    <row r="78" spans="2:12" s="1" customFormat="1" ht="14.4" customHeight="1">
      <c r="B78" s="46"/>
      <c r="C78" s="74" t="s">
        <v>31</v>
      </c>
      <c r="F78" s="176" t="str">
        <f>IF(E18="","",E18)</f>
        <v/>
      </c>
      <c r="L78" s="46"/>
    </row>
    <row r="79" spans="2:12" s="1" customFormat="1" ht="10.3" customHeight="1">
      <c r="B79" s="46"/>
      <c r="L79" s="46"/>
    </row>
    <row r="80" spans="2:20" s="9" customFormat="1" ht="29.25" customHeight="1">
      <c r="B80" s="178"/>
      <c r="C80" s="179" t="s">
        <v>107</v>
      </c>
      <c r="D80" s="180" t="s">
        <v>56</v>
      </c>
      <c r="E80" s="180" t="s">
        <v>52</v>
      </c>
      <c r="F80" s="180" t="s">
        <v>108</v>
      </c>
      <c r="G80" s="180" t="s">
        <v>109</v>
      </c>
      <c r="H80" s="180" t="s">
        <v>110</v>
      </c>
      <c r="I80" s="181" t="s">
        <v>111</v>
      </c>
      <c r="J80" s="180" t="s">
        <v>98</v>
      </c>
      <c r="K80" s="182" t="s">
        <v>112</v>
      </c>
      <c r="L80" s="178"/>
      <c r="M80" s="92" t="s">
        <v>113</v>
      </c>
      <c r="N80" s="93" t="s">
        <v>41</v>
      </c>
      <c r="O80" s="93" t="s">
        <v>114</v>
      </c>
      <c r="P80" s="93" t="s">
        <v>115</v>
      </c>
      <c r="Q80" s="93" t="s">
        <v>116</v>
      </c>
      <c r="R80" s="93" t="s">
        <v>117</v>
      </c>
      <c r="S80" s="93" t="s">
        <v>118</v>
      </c>
      <c r="T80" s="94" t="s">
        <v>119</v>
      </c>
    </row>
    <row r="81" spans="2:63" s="1" customFormat="1" ht="29.25" customHeight="1">
      <c r="B81" s="46"/>
      <c r="C81" s="96" t="s">
        <v>99</v>
      </c>
      <c r="J81" s="183">
        <f>BK81</f>
        <v>0</v>
      </c>
      <c r="L81" s="46"/>
      <c r="M81" s="95"/>
      <c r="N81" s="82"/>
      <c r="O81" s="82"/>
      <c r="P81" s="184">
        <f>P82+P84</f>
        <v>0</v>
      </c>
      <c r="Q81" s="82"/>
      <c r="R81" s="184">
        <f>R82+R84</f>
        <v>0</v>
      </c>
      <c r="S81" s="82"/>
      <c r="T81" s="185">
        <f>T82+T84</f>
        <v>0</v>
      </c>
      <c r="AT81" s="24" t="s">
        <v>70</v>
      </c>
      <c r="AU81" s="24" t="s">
        <v>100</v>
      </c>
      <c r="BK81" s="186">
        <f>BK82+BK84</f>
        <v>0</v>
      </c>
    </row>
    <row r="82" spans="2:63" s="10" customFormat="1" ht="37.4" customHeight="1">
      <c r="B82" s="187"/>
      <c r="D82" s="188" t="s">
        <v>70</v>
      </c>
      <c r="E82" s="189" t="s">
        <v>120</v>
      </c>
      <c r="F82" s="189" t="s">
        <v>121</v>
      </c>
      <c r="I82" s="190"/>
      <c r="J82" s="191">
        <f>BK82</f>
        <v>0</v>
      </c>
      <c r="L82" s="187"/>
      <c r="M82" s="192"/>
      <c r="N82" s="193"/>
      <c r="O82" s="193"/>
      <c r="P82" s="194">
        <f>P83</f>
        <v>0</v>
      </c>
      <c r="Q82" s="193"/>
      <c r="R82" s="194">
        <f>R83</f>
        <v>0</v>
      </c>
      <c r="S82" s="193"/>
      <c r="T82" s="195">
        <f>T83</f>
        <v>0</v>
      </c>
      <c r="AR82" s="188" t="s">
        <v>122</v>
      </c>
      <c r="AT82" s="196" t="s">
        <v>70</v>
      </c>
      <c r="AU82" s="196" t="s">
        <v>71</v>
      </c>
      <c r="AY82" s="188" t="s">
        <v>123</v>
      </c>
      <c r="BK82" s="197">
        <f>BK83</f>
        <v>0</v>
      </c>
    </row>
    <row r="83" spans="2:65" s="1" customFormat="1" ht="16.5" customHeight="1">
      <c r="B83" s="198"/>
      <c r="C83" s="199" t="s">
        <v>79</v>
      </c>
      <c r="D83" s="199" t="s">
        <v>124</v>
      </c>
      <c r="E83" s="200" t="s">
        <v>83</v>
      </c>
      <c r="F83" s="201" t="s">
        <v>125</v>
      </c>
      <c r="G83" s="202" t="s">
        <v>126</v>
      </c>
      <c r="H83" s="203">
        <v>1</v>
      </c>
      <c r="I83" s="204"/>
      <c r="J83" s="205">
        <f>ROUND(I83*H83,2)</f>
        <v>0</v>
      </c>
      <c r="K83" s="201" t="s">
        <v>5</v>
      </c>
      <c r="L83" s="46"/>
      <c r="M83" s="206" t="s">
        <v>5</v>
      </c>
      <c r="N83" s="207" t="s">
        <v>42</v>
      </c>
      <c r="O83" s="47"/>
      <c r="P83" s="208">
        <f>O83*H83</f>
        <v>0</v>
      </c>
      <c r="Q83" s="208">
        <v>0</v>
      </c>
      <c r="R83" s="208">
        <f>Q83*H83</f>
        <v>0</v>
      </c>
      <c r="S83" s="208">
        <v>0</v>
      </c>
      <c r="T83" s="209">
        <f>S83*H83</f>
        <v>0</v>
      </c>
      <c r="AR83" s="24" t="s">
        <v>127</v>
      </c>
      <c r="AT83" s="24" t="s">
        <v>124</v>
      </c>
      <c r="AU83" s="24" t="s">
        <v>79</v>
      </c>
      <c r="AY83" s="24" t="s">
        <v>123</v>
      </c>
      <c r="BE83" s="210">
        <f>IF(N83="základní",J83,0)</f>
        <v>0</v>
      </c>
      <c r="BF83" s="210">
        <f>IF(N83="snížená",J83,0)</f>
        <v>0</v>
      </c>
      <c r="BG83" s="210">
        <f>IF(N83="zákl. přenesená",J83,0)</f>
        <v>0</v>
      </c>
      <c r="BH83" s="210">
        <f>IF(N83="sníž. přenesená",J83,0)</f>
        <v>0</v>
      </c>
      <c r="BI83" s="210">
        <f>IF(N83="nulová",J83,0)</f>
        <v>0</v>
      </c>
      <c r="BJ83" s="24" t="s">
        <v>79</v>
      </c>
      <c r="BK83" s="210">
        <f>ROUND(I83*H83,2)</f>
        <v>0</v>
      </c>
      <c r="BL83" s="24" t="s">
        <v>127</v>
      </c>
      <c r="BM83" s="24" t="s">
        <v>128</v>
      </c>
    </row>
    <row r="84" spans="2:63" s="10" customFormat="1" ht="37.4" customHeight="1">
      <c r="B84" s="187"/>
      <c r="D84" s="188" t="s">
        <v>70</v>
      </c>
      <c r="E84" s="189" t="s">
        <v>129</v>
      </c>
      <c r="F84" s="189" t="s">
        <v>130</v>
      </c>
      <c r="I84" s="190"/>
      <c r="J84" s="191">
        <f>BK84</f>
        <v>0</v>
      </c>
      <c r="L84" s="187"/>
      <c r="M84" s="192"/>
      <c r="N84" s="193"/>
      <c r="O84" s="193"/>
      <c r="P84" s="194">
        <f>P85+P89+P91</f>
        <v>0</v>
      </c>
      <c r="Q84" s="193"/>
      <c r="R84" s="194">
        <f>R85+R89+R91</f>
        <v>0</v>
      </c>
      <c r="S84" s="193"/>
      <c r="T84" s="195">
        <f>T85+T89+T91</f>
        <v>0</v>
      </c>
      <c r="AR84" s="188" t="s">
        <v>131</v>
      </c>
      <c r="AT84" s="196" t="s">
        <v>70</v>
      </c>
      <c r="AU84" s="196" t="s">
        <v>71</v>
      </c>
      <c r="AY84" s="188" t="s">
        <v>123</v>
      </c>
      <c r="BK84" s="197">
        <f>BK85+BK89+BK91</f>
        <v>0</v>
      </c>
    </row>
    <row r="85" spans="2:63" s="10" customFormat="1" ht="19.9" customHeight="1">
      <c r="B85" s="187"/>
      <c r="D85" s="188" t="s">
        <v>70</v>
      </c>
      <c r="E85" s="211" t="s">
        <v>132</v>
      </c>
      <c r="F85" s="211" t="s">
        <v>133</v>
      </c>
      <c r="I85" s="190"/>
      <c r="J85" s="212">
        <f>BK85</f>
        <v>0</v>
      </c>
      <c r="L85" s="187"/>
      <c r="M85" s="192"/>
      <c r="N85" s="193"/>
      <c r="O85" s="193"/>
      <c r="P85" s="194">
        <f>SUM(P86:P88)</f>
        <v>0</v>
      </c>
      <c r="Q85" s="193"/>
      <c r="R85" s="194">
        <f>SUM(R86:R88)</f>
        <v>0</v>
      </c>
      <c r="S85" s="193"/>
      <c r="T85" s="195">
        <f>SUM(T86:T88)</f>
        <v>0</v>
      </c>
      <c r="AR85" s="188" t="s">
        <v>131</v>
      </c>
      <c r="AT85" s="196" t="s">
        <v>70</v>
      </c>
      <c r="AU85" s="196" t="s">
        <v>79</v>
      </c>
      <c r="AY85" s="188" t="s">
        <v>123</v>
      </c>
      <c r="BK85" s="197">
        <f>SUM(BK86:BK88)</f>
        <v>0</v>
      </c>
    </row>
    <row r="86" spans="2:65" s="1" customFormat="1" ht="16.5" customHeight="1">
      <c r="B86" s="198"/>
      <c r="C86" s="199" t="s">
        <v>82</v>
      </c>
      <c r="D86" s="199" t="s">
        <v>124</v>
      </c>
      <c r="E86" s="200" t="s">
        <v>134</v>
      </c>
      <c r="F86" s="201" t="s">
        <v>135</v>
      </c>
      <c r="G86" s="202" t="s">
        <v>126</v>
      </c>
      <c r="H86" s="203">
        <v>1</v>
      </c>
      <c r="I86" s="204"/>
      <c r="J86" s="205">
        <f>ROUND(I86*H86,2)</f>
        <v>0</v>
      </c>
      <c r="K86" s="201" t="s">
        <v>5</v>
      </c>
      <c r="L86" s="46"/>
      <c r="M86" s="206" t="s">
        <v>5</v>
      </c>
      <c r="N86" s="207" t="s">
        <v>42</v>
      </c>
      <c r="O86" s="47"/>
      <c r="P86" s="208">
        <f>O86*H86</f>
        <v>0</v>
      </c>
      <c r="Q86" s="208">
        <v>0</v>
      </c>
      <c r="R86" s="208">
        <f>Q86*H86</f>
        <v>0</v>
      </c>
      <c r="S86" s="208">
        <v>0</v>
      </c>
      <c r="T86" s="209">
        <f>S86*H86</f>
        <v>0</v>
      </c>
      <c r="AR86" s="24" t="s">
        <v>136</v>
      </c>
      <c r="AT86" s="24" t="s">
        <v>124</v>
      </c>
      <c r="AU86" s="24" t="s">
        <v>82</v>
      </c>
      <c r="AY86" s="24" t="s">
        <v>123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24" t="s">
        <v>79</v>
      </c>
      <c r="BK86" s="210">
        <f>ROUND(I86*H86,2)</f>
        <v>0</v>
      </c>
      <c r="BL86" s="24" t="s">
        <v>136</v>
      </c>
      <c r="BM86" s="24" t="s">
        <v>137</v>
      </c>
    </row>
    <row r="87" spans="2:65" s="1" customFormat="1" ht="16.5" customHeight="1">
      <c r="B87" s="198"/>
      <c r="C87" s="199" t="s">
        <v>138</v>
      </c>
      <c r="D87" s="199" t="s">
        <v>124</v>
      </c>
      <c r="E87" s="200" t="s">
        <v>139</v>
      </c>
      <c r="F87" s="201" t="s">
        <v>140</v>
      </c>
      <c r="G87" s="202" t="s">
        <v>126</v>
      </c>
      <c r="H87" s="203">
        <v>1</v>
      </c>
      <c r="I87" s="204"/>
      <c r="J87" s="205">
        <f>ROUND(I87*H87,2)</f>
        <v>0</v>
      </c>
      <c r="K87" s="201" t="s">
        <v>141</v>
      </c>
      <c r="L87" s="46"/>
      <c r="M87" s="206" t="s">
        <v>5</v>
      </c>
      <c r="N87" s="207" t="s">
        <v>42</v>
      </c>
      <c r="O87" s="47"/>
      <c r="P87" s="208">
        <f>O87*H87</f>
        <v>0</v>
      </c>
      <c r="Q87" s="208">
        <v>0</v>
      </c>
      <c r="R87" s="208">
        <f>Q87*H87</f>
        <v>0</v>
      </c>
      <c r="S87" s="208">
        <v>0</v>
      </c>
      <c r="T87" s="209">
        <f>S87*H87</f>
        <v>0</v>
      </c>
      <c r="AR87" s="24" t="s">
        <v>136</v>
      </c>
      <c r="AT87" s="24" t="s">
        <v>124</v>
      </c>
      <c r="AU87" s="24" t="s">
        <v>82</v>
      </c>
      <c r="AY87" s="24" t="s">
        <v>123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24" t="s">
        <v>79</v>
      </c>
      <c r="BK87" s="210">
        <f>ROUND(I87*H87,2)</f>
        <v>0</v>
      </c>
      <c r="BL87" s="24" t="s">
        <v>136</v>
      </c>
      <c r="BM87" s="24" t="s">
        <v>142</v>
      </c>
    </row>
    <row r="88" spans="2:65" s="1" customFormat="1" ht="16.5" customHeight="1">
      <c r="B88" s="198"/>
      <c r="C88" s="199" t="s">
        <v>122</v>
      </c>
      <c r="D88" s="199" t="s">
        <v>124</v>
      </c>
      <c r="E88" s="200" t="s">
        <v>143</v>
      </c>
      <c r="F88" s="201" t="s">
        <v>144</v>
      </c>
      <c r="G88" s="202" t="s">
        <v>126</v>
      </c>
      <c r="H88" s="203">
        <v>1</v>
      </c>
      <c r="I88" s="204"/>
      <c r="J88" s="205">
        <f>ROUND(I88*H88,2)</f>
        <v>0</v>
      </c>
      <c r="K88" s="201" t="s">
        <v>5</v>
      </c>
      <c r="L88" s="46"/>
      <c r="M88" s="206" t="s">
        <v>5</v>
      </c>
      <c r="N88" s="207" t="s">
        <v>42</v>
      </c>
      <c r="O88" s="47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AR88" s="24" t="s">
        <v>136</v>
      </c>
      <c r="AT88" s="24" t="s">
        <v>124</v>
      </c>
      <c r="AU88" s="24" t="s">
        <v>82</v>
      </c>
      <c r="AY88" s="24" t="s">
        <v>123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24" t="s">
        <v>79</v>
      </c>
      <c r="BK88" s="210">
        <f>ROUND(I88*H88,2)</f>
        <v>0</v>
      </c>
      <c r="BL88" s="24" t="s">
        <v>136</v>
      </c>
      <c r="BM88" s="24" t="s">
        <v>145</v>
      </c>
    </row>
    <row r="89" spans="2:63" s="10" customFormat="1" ht="29.85" customHeight="1">
      <c r="B89" s="187"/>
      <c r="D89" s="188" t="s">
        <v>70</v>
      </c>
      <c r="E89" s="211" t="s">
        <v>146</v>
      </c>
      <c r="F89" s="211" t="s">
        <v>147</v>
      </c>
      <c r="I89" s="190"/>
      <c r="J89" s="212">
        <f>BK89</f>
        <v>0</v>
      </c>
      <c r="L89" s="187"/>
      <c r="M89" s="192"/>
      <c r="N89" s="193"/>
      <c r="O89" s="193"/>
      <c r="P89" s="194">
        <f>P90</f>
        <v>0</v>
      </c>
      <c r="Q89" s="193"/>
      <c r="R89" s="194">
        <f>R90</f>
        <v>0</v>
      </c>
      <c r="S89" s="193"/>
      <c r="T89" s="195">
        <f>T90</f>
        <v>0</v>
      </c>
      <c r="AR89" s="188" t="s">
        <v>131</v>
      </c>
      <c r="AT89" s="196" t="s">
        <v>70</v>
      </c>
      <c r="AU89" s="196" t="s">
        <v>79</v>
      </c>
      <c r="AY89" s="188" t="s">
        <v>123</v>
      </c>
      <c r="BK89" s="197">
        <f>BK90</f>
        <v>0</v>
      </c>
    </row>
    <row r="90" spans="2:65" s="1" customFormat="1" ht="16.5" customHeight="1">
      <c r="B90" s="198"/>
      <c r="C90" s="199" t="s">
        <v>131</v>
      </c>
      <c r="D90" s="199" t="s">
        <v>124</v>
      </c>
      <c r="E90" s="200" t="s">
        <v>148</v>
      </c>
      <c r="F90" s="201" t="s">
        <v>147</v>
      </c>
      <c r="G90" s="202" t="s">
        <v>126</v>
      </c>
      <c r="H90" s="203">
        <v>1</v>
      </c>
      <c r="I90" s="204"/>
      <c r="J90" s="205">
        <f>ROUND(I90*H90,2)</f>
        <v>0</v>
      </c>
      <c r="K90" s="201" t="s">
        <v>141</v>
      </c>
      <c r="L90" s="46"/>
      <c r="M90" s="206" t="s">
        <v>5</v>
      </c>
      <c r="N90" s="207" t="s">
        <v>42</v>
      </c>
      <c r="O90" s="47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AR90" s="24" t="s">
        <v>136</v>
      </c>
      <c r="AT90" s="24" t="s">
        <v>124</v>
      </c>
      <c r="AU90" s="24" t="s">
        <v>82</v>
      </c>
      <c r="AY90" s="24" t="s">
        <v>123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24" t="s">
        <v>79</v>
      </c>
      <c r="BK90" s="210">
        <f>ROUND(I90*H90,2)</f>
        <v>0</v>
      </c>
      <c r="BL90" s="24" t="s">
        <v>136</v>
      </c>
      <c r="BM90" s="24" t="s">
        <v>149</v>
      </c>
    </row>
    <row r="91" spans="2:63" s="10" customFormat="1" ht="29.85" customHeight="1">
      <c r="B91" s="187"/>
      <c r="D91" s="188" t="s">
        <v>70</v>
      </c>
      <c r="E91" s="211" t="s">
        <v>150</v>
      </c>
      <c r="F91" s="211" t="s">
        <v>151</v>
      </c>
      <c r="I91" s="190"/>
      <c r="J91" s="212">
        <f>BK91</f>
        <v>0</v>
      </c>
      <c r="L91" s="187"/>
      <c r="M91" s="192"/>
      <c r="N91" s="193"/>
      <c r="O91" s="193"/>
      <c r="P91" s="194">
        <f>P92</f>
        <v>0</v>
      </c>
      <c r="Q91" s="193"/>
      <c r="R91" s="194">
        <f>R92</f>
        <v>0</v>
      </c>
      <c r="S91" s="193"/>
      <c r="T91" s="195">
        <f>T92</f>
        <v>0</v>
      </c>
      <c r="AR91" s="188" t="s">
        <v>131</v>
      </c>
      <c r="AT91" s="196" t="s">
        <v>70</v>
      </c>
      <c r="AU91" s="196" t="s">
        <v>79</v>
      </c>
      <c r="AY91" s="188" t="s">
        <v>123</v>
      </c>
      <c r="BK91" s="197">
        <f>BK92</f>
        <v>0</v>
      </c>
    </row>
    <row r="92" spans="2:65" s="1" customFormat="1" ht="16.5" customHeight="1">
      <c r="B92" s="198"/>
      <c r="C92" s="199" t="s">
        <v>152</v>
      </c>
      <c r="D92" s="199" t="s">
        <v>124</v>
      </c>
      <c r="E92" s="200" t="s">
        <v>153</v>
      </c>
      <c r="F92" s="201" t="s">
        <v>151</v>
      </c>
      <c r="G92" s="202" t="s">
        <v>126</v>
      </c>
      <c r="H92" s="203">
        <v>1</v>
      </c>
      <c r="I92" s="204"/>
      <c r="J92" s="205">
        <f>ROUND(I92*H92,2)</f>
        <v>0</v>
      </c>
      <c r="K92" s="201" t="s">
        <v>141</v>
      </c>
      <c r="L92" s="46"/>
      <c r="M92" s="206" t="s">
        <v>5</v>
      </c>
      <c r="N92" s="213" t="s">
        <v>42</v>
      </c>
      <c r="O92" s="21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AR92" s="24" t="s">
        <v>136</v>
      </c>
      <c r="AT92" s="24" t="s">
        <v>124</v>
      </c>
      <c r="AU92" s="24" t="s">
        <v>82</v>
      </c>
      <c r="AY92" s="24" t="s">
        <v>123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24" t="s">
        <v>79</v>
      </c>
      <c r="BK92" s="210">
        <f>ROUND(I92*H92,2)</f>
        <v>0</v>
      </c>
      <c r="BL92" s="24" t="s">
        <v>136</v>
      </c>
      <c r="BM92" s="24" t="s">
        <v>154</v>
      </c>
    </row>
    <row r="93" spans="2:12" s="1" customFormat="1" ht="6.95" customHeight="1">
      <c r="B93" s="67"/>
      <c r="C93" s="68"/>
      <c r="D93" s="68"/>
      <c r="E93" s="68"/>
      <c r="F93" s="68"/>
      <c r="G93" s="68"/>
      <c r="H93" s="68"/>
      <c r="I93" s="152"/>
      <c r="J93" s="68"/>
      <c r="K93" s="68"/>
      <c r="L93" s="46"/>
    </row>
  </sheetData>
  <autoFilter ref="C80:K92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23"/>
      <c r="C1" s="123"/>
      <c r="D1" s="124" t="s">
        <v>1</v>
      </c>
      <c r="E1" s="123"/>
      <c r="F1" s="125" t="s">
        <v>87</v>
      </c>
      <c r="G1" s="125" t="s">
        <v>88</v>
      </c>
      <c r="H1" s="125"/>
      <c r="I1" s="126"/>
      <c r="J1" s="125" t="s">
        <v>89</v>
      </c>
      <c r="K1" s="124" t="s">
        <v>90</v>
      </c>
      <c r="L1" s="125" t="s">
        <v>91</v>
      </c>
      <c r="M1" s="125"/>
      <c r="N1" s="125"/>
      <c r="O1" s="125"/>
      <c r="P1" s="125"/>
      <c r="Q1" s="125"/>
      <c r="R1" s="125"/>
      <c r="S1" s="125"/>
      <c r="T1" s="12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23" t="s">
        <v>8</v>
      </c>
      <c r="AT2" s="24" t="s">
        <v>86</v>
      </c>
      <c r="AZ2" s="217" t="s">
        <v>155</v>
      </c>
      <c r="BA2" s="217" t="s">
        <v>5</v>
      </c>
      <c r="BB2" s="217" t="s">
        <v>5</v>
      </c>
      <c r="BC2" s="217" t="s">
        <v>156</v>
      </c>
      <c r="BD2" s="217" t="s">
        <v>82</v>
      </c>
    </row>
    <row r="3" spans="2:56" ht="6.95" customHeight="1">
      <c r="B3" s="25"/>
      <c r="C3" s="26"/>
      <c r="D3" s="26"/>
      <c r="E3" s="26"/>
      <c r="F3" s="26"/>
      <c r="G3" s="26"/>
      <c r="H3" s="26"/>
      <c r="I3" s="127"/>
      <c r="J3" s="26"/>
      <c r="K3" s="27"/>
      <c r="AT3" s="24" t="s">
        <v>82</v>
      </c>
      <c r="AZ3" s="217" t="s">
        <v>157</v>
      </c>
      <c r="BA3" s="217" t="s">
        <v>5</v>
      </c>
      <c r="BB3" s="217" t="s">
        <v>5</v>
      </c>
      <c r="BC3" s="217" t="s">
        <v>158</v>
      </c>
      <c r="BD3" s="217" t="s">
        <v>82</v>
      </c>
    </row>
    <row r="4" spans="2:56" ht="36.95" customHeight="1">
      <c r="B4" s="28"/>
      <c r="C4" s="29"/>
      <c r="D4" s="30" t="s">
        <v>92</v>
      </c>
      <c r="E4" s="29"/>
      <c r="F4" s="29"/>
      <c r="G4" s="29"/>
      <c r="H4" s="29"/>
      <c r="I4" s="128"/>
      <c r="J4" s="29"/>
      <c r="K4" s="31"/>
      <c r="M4" s="32" t="s">
        <v>13</v>
      </c>
      <c r="AT4" s="24" t="s">
        <v>6</v>
      </c>
      <c r="AZ4" s="217" t="s">
        <v>159</v>
      </c>
      <c r="BA4" s="217" t="s">
        <v>5</v>
      </c>
      <c r="BB4" s="217" t="s">
        <v>5</v>
      </c>
      <c r="BC4" s="217" t="s">
        <v>156</v>
      </c>
      <c r="BD4" s="217" t="s">
        <v>82</v>
      </c>
    </row>
    <row r="5" spans="2:56" ht="6.95" customHeight="1">
      <c r="B5" s="28"/>
      <c r="C5" s="29"/>
      <c r="D5" s="29"/>
      <c r="E5" s="29"/>
      <c r="F5" s="29"/>
      <c r="G5" s="29"/>
      <c r="H5" s="29"/>
      <c r="I5" s="128"/>
      <c r="J5" s="29"/>
      <c r="K5" s="31"/>
      <c r="AZ5" s="217" t="s">
        <v>160</v>
      </c>
      <c r="BA5" s="217" t="s">
        <v>5</v>
      </c>
      <c r="BB5" s="217" t="s">
        <v>5</v>
      </c>
      <c r="BC5" s="217" t="s">
        <v>161</v>
      </c>
      <c r="BD5" s="217" t="s">
        <v>82</v>
      </c>
    </row>
    <row r="6" spans="2:56" ht="13.5">
      <c r="B6" s="28"/>
      <c r="C6" s="29"/>
      <c r="D6" s="40" t="s">
        <v>19</v>
      </c>
      <c r="E6" s="29"/>
      <c r="F6" s="29"/>
      <c r="G6" s="29"/>
      <c r="H6" s="29"/>
      <c r="I6" s="128"/>
      <c r="J6" s="29"/>
      <c r="K6" s="31"/>
      <c r="AZ6" s="217" t="s">
        <v>162</v>
      </c>
      <c r="BA6" s="217" t="s">
        <v>5</v>
      </c>
      <c r="BB6" s="217" t="s">
        <v>5</v>
      </c>
      <c r="BC6" s="217" t="s">
        <v>163</v>
      </c>
      <c r="BD6" s="217" t="s">
        <v>82</v>
      </c>
    </row>
    <row r="7" spans="2:56" ht="16.5" customHeight="1">
      <c r="B7" s="28"/>
      <c r="C7" s="29"/>
      <c r="D7" s="29"/>
      <c r="E7" s="129" t="str">
        <f>'Rekapitulace stavby'!K6</f>
        <v>Stavební úpravy kaple Bojiště u Trutnova</v>
      </c>
      <c r="F7" s="40"/>
      <c r="G7" s="40"/>
      <c r="H7" s="40"/>
      <c r="I7" s="128"/>
      <c r="J7" s="29"/>
      <c r="K7" s="31"/>
      <c r="AZ7" s="217" t="s">
        <v>164</v>
      </c>
      <c r="BA7" s="217" t="s">
        <v>5</v>
      </c>
      <c r="BB7" s="217" t="s">
        <v>5</v>
      </c>
      <c r="BC7" s="217" t="s">
        <v>165</v>
      </c>
      <c r="BD7" s="217" t="s">
        <v>82</v>
      </c>
    </row>
    <row r="8" spans="2:56" s="1" customFormat="1" ht="13.5">
      <c r="B8" s="46"/>
      <c r="C8" s="47"/>
      <c r="D8" s="40" t="s">
        <v>93</v>
      </c>
      <c r="E8" s="47"/>
      <c r="F8" s="47"/>
      <c r="G8" s="47"/>
      <c r="H8" s="47"/>
      <c r="I8" s="130"/>
      <c r="J8" s="47"/>
      <c r="K8" s="51"/>
      <c r="AZ8" s="217" t="s">
        <v>166</v>
      </c>
      <c r="BA8" s="217" t="s">
        <v>5</v>
      </c>
      <c r="BB8" s="217" t="s">
        <v>5</v>
      </c>
      <c r="BC8" s="217" t="s">
        <v>167</v>
      </c>
      <c r="BD8" s="217" t="s">
        <v>82</v>
      </c>
    </row>
    <row r="9" spans="2:56" s="1" customFormat="1" ht="36.95" customHeight="1">
      <c r="B9" s="46"/>
      <c r="C9" s="47"/>
      <c r="D9" s="47"/>
      <c r="E9" s="131" t="s">
        <v>168</v>
      </c>
      <c r="F9" s="47"/>
      <c r="G9" s="47"/>
      <c r="H9" s="47"/>
      <c r="I9" s="130"/>
      <c r="J9" s="47"/>
      <c r="K9" s="51"/>
      <c r="AZ9" s="217" t="s">
        <v>169</v>
      </c>
      <c r="BA9" s="217" t="s">
        <v>5</v>
      </c>
      <c r="BB9" s="217" t="s">
        <v>5</v>
      </c>
      <c r="BC9" s="217" t="s">
        <v>170</v>
      </c>
      <c r="BD9" s="217" t="s">
        <v>82</v>
      </c>
    </row>
    <row r="10" spans="2:56" s="1" customFormat="1" ht="13.5">
      <c r="B10" s="46"/>
      <c r="C10" s="47"/>
      <c r="D10" s="47"/>
      <c r="E10" s="47"/>
      <c r="F10" s="47"/>
      <c r="G10" s="47"/>
      <c r="H10" s="47"/>
      <c r="I10" s="130"/>
      <c r="J10" s="47"/>
      <c r="K10" s="51"/>
      <c r="AZ10" s="217" t="s">
        <v>171</v>
      </c>
      <c r="BA10" s="217" t="s">
        <v>5</v>
      </c>
      <c r="BB10" s="217" t="s">
        <v>5</v>
      </c>
      <c r="BC10" s="217" t="s">
        <v>172</v>
      </c>
      <c r="BD10" s="217" t="s">
        <v>82</v>
      </c>
    </row>
    <row r="11" spans="2:56" s="1" customFormat="1" ht="14.4" customHeight="1">
      <c r="B11" s="46"/>
      <c r="C11" s="47"/>
      <c r="D11" s="40" t="s">
        <v>21</v>
      </c>
      <c r="E11" s="47"/>
      <c r="F11" s="35" t="s">
        <v>5</v>
      </c>
      <c r="G11" s="47"/>
      <c r="H11" s="47"/>
      <c r="I11" s="132" t="s">
        <v>22</v>
      </c>
      <c r="J11" s="35" t="s">
        <v>5</v>
      </c>
      <c r="K11" s="51"/>
      <c r="AZ11" s="217" t="s">
        <v>173</v>
      </c>
      <c r="BA11" s="217" t="s">
        <v>5</v>
      </c>
      <c r="BB11" s="217" t="s">
        <v>5</v>
      </c>
      <c r="BC11" s="217" t="s">
        <v>174</v>
      </c>
      <c r="BD11" s="217" t="s">
        <v>82</v>
      </c>
    </row>
    <row r="12" spans="2:56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32" t="s">
        <v>25</v>
      </c>
      <c r="J12" s="133" t="str">
        <f>'Rekapitulace stavby'!AN8</f>
        <v>2. 5. 2018</v>
      </c>
      <c r="K12" s="51"/>
      <c r="AZ12" s="217" t="s">
        <v>175</v>
      </c>
      <c r="BA12" s="217" t="s">
        <v>5</v>
      </c>
      <c r="BB12" s="217" t="s">
        <v>5</v>
      </c>
      <c r="BC12" s="217" t="s">
        <v>82</v>
      </c>
      <c r="BD12" s="217" t="s">
        <v>82</v>
      </c>
    </row>
    <row r="13" spans="2:56" s="1" customFormat="1" ht="10.8" customHeight="1">
      <c r="B13" s="46"/>
      <c r="C13" s="47"/>
      <c r="D13" s="47"/>
      <c r="E13" s="47"/>
      <c r="F13" s="47"/>
      <c r="G13" s="47"/>
      <c r="H13" s="47"/>
      <c r="I13" s="130"/>
      <c r="J13" s="47"/>
      <c r="K13" s="51"/>
      <c r="AZ13" s="217" t="s">
        <v>176</v>
      </c>
      <c r="BA13" s="217" t="s">
        <v>5</v>
      </c>
      <c r="BB13" s="217" t="s">
        <v>5</v>
      </c>
      <c r="BC13" s="217" t="s">
        <v>177</v>
      </c>
      <c r="BD13" s="217" t="s">
        <v>82</v>
      </c>
    </row>
    <row r="14" spans="2:56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32" t="s">
        <v>28</v>
      </c>
      <c r="J14" s="35" t="s">
        <v>5</v>
      </c>
      <c r="K14" s="51"/>
      <c r="AZ14" s="217" t="s">
        <v>178</v>
      </c>
      <c r="BA14" s="217" t="s">
        <v>5</v>
      </c>
      <c r="BB14" s="217" t="s">
        <v>5</v>
      </c>
      <c r="BC14" s="217" t="s">
        <v>179</v>
      </c>
      <c r="BD14" s="217" t="s">
        <v>82</v>
      </c>
    </row>
    <row r="15" spans="2:56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32" t="s">
        <v>30</v>
      </c>
      <c r="J15" s="35" t="s">
        <v>5</v>
      </c>
      <c r="K15" s="51"/>
      <c r="AZ15" s="217" t="s">
        <v>180</v>
      </c>
      <c r="BA15" s="217" t="s">
        <v>5</v>
      </c>
      <c r="BB15" s="217" t="s">
        <v>5</v>
      </c>
      <c r="BC15" s="217" t="s">
        <v>181</v>
      </c>
      <c r="BD15" s="217" t="s">
        <v>82</v>
      </c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30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3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32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30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32" t="s">
        <v>28</v>
      </c>
      <c r="J20" s="35" t="s">
        <v>5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32" t="s">
        <v>30</v>
      </c>
      <c r="J21" s="35" t="s">
        <v>5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30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30"/>
      <c r="J23" s="47"/>
      <c r="K23" s="51"/>
    </row>
    <row r="24" spans="2:11" s="6" customFormat="1" ht="16.5" customHeight="1">
      <c r="B24" s="134"/>
      <c r="C24" s="135"/>
      <c r="D24" s="135"/>
      <c r="E24" s="44" t="s">
        <v>5</v>
      </c>
      <c r="F24" s="44"/>
      <c r="G24" s="44"/>
      <c r="H24" s="44"/>
      <c r="I24" s="136"/>
      <c r="J24" s="135"/>
      <c r="K24" s="13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3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8"/>
      <c r="J26" s="82"/>
      <c r="K26" s="139"/>
    </row>
    <row r="27" spans="2:11" s="1" customFormat="1" ht="25.4" customHeight="1">
      <c r="B27" s="46"/>
      <c r="C27" s="47"/>
      <c r="D27" s="140" t="s">
        <v>37</v>
      </c>
      <c r="E27" s="47"/>
      <c r="F27" s="47"/>
      <c r="G27" s="47"/>
      <c r="H27" s="47"/>
      <c r="I27" s="130"/>
      <c r="J27" s="141">
        <f>ROUND(J98,2)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38"/>
      <c r="J28" s="82"/>
      <c r="K28" s="139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42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43">
        <f>ROUND(SUM(BE98:BE406),2)</f>
        <v>0</v>
      </c>
      <c r="G30" s="47"/>
      <c r="H30" s="47"/>
      <c r="I30" s="144">
        <v>0.21</v>
      </c>
      <c r="J30" s="143">
        <f>ROUND(ROUND((SUM(BE98:BE406)),2)*I30,2)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43">
        <f>ROUND(SUM(BF98:BF406),2)</f>
        <v>0</v>
      </c>
      <c r="G31" s="47"/>
      <c r="H31" s="47"/>
      <c r="I31" s="144">
        <v>0.15</v>
      </c>
      <c r="J31" s="143">
        <f>ROUND(ROUND((SUM(BF98:BF406)),2)*I31,2)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43">
        <f>ROUND(SUM(BG98:BG406),2)</f>
        <v>0</v>
      </c>
      <c r="G32" s="47"/>
      <c r="H32" s="47"/>
      <c r="I32" s="144">
        <v>0.21</v>
      </c>
      <c r="J32" s="14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43">
        <f>ROUND(SUM(BH98:BH406),2)</f>
        <v>0</v>
      </c>
      <c r="G33" s="47"/>
      <c r="H33" s="47"/>
      <c r="I33" s="144">
        <v>0.15</v>
      </c>
      <c r="J33" s="14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43">
        <f>ROUND(SUM(BI98:BI406),2)</f>
        <v>0</v>
      </c>
      <c r="G34" s="47"/>
      <c r="H34" s="47"/>
      <c r="I34" s="144">
        <v>0</v>
      </c>
      <c r="J34" s="14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30"/>
      <c r="J35" s="47"/>
      <c r="K35" s="51"/>
    </row>
    <row r="36" spans="2:11" s="1" customFormat="1" ht="25.4" customHeight="1">
      <c r="B36" s="46"/>
      <c r="C36" s="145"/>
      <c r="D36" s="146" t="s">
        <v>47</v>
      </c>
      <c r="E36" s="88"/>
      <c r="F36" s="88"/>
      <c r="G36" s="147" t="s">
        <v>48</v>
      </c>
      <c r="H36" s="148" t="s">
        <v>49</v>
      </c>
      <c r="I36" s="149"/>
      <c r="J36" s="150">
        <f>SUM(J27:J34)</f>
        <v>0</v>
      </c>
      <c r="K36" s="15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5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53"/>
      <c r="J41" s="71"/>
      <c r="K41" s="154"/>
    </row>
    <row r="42" spans="2:11" s="1" customFormat="1" ht="36.95" customHeight="1">
      <c r="B42" s="46"/>
      <c r="C42" s="30" t="s">
        <v>96</v>
      </c>
      <c r="D42" s="47"/>
      <c r="E42" s="47"/>
      <c r="F42" s="47"/>
      <c r="G42" s="47"/>
      <c r="H42" s="47"/>
      <c r="I42" s="13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3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30"/>
      <c r="J44" s="47"/>
      <c r="K44" s="51"/>
    </row>
    <row r="45" spans="2:11" s="1" customFormat="1" ht="16.5" customHeight="1">
      <c r="B45" s="46"/>
      <c r="C45" s="47"/>
      <c r="D45" s="47"/>
      <c r="E45" s="129" t="str">
        <f>E7</f>
        <v>Stavební úpravy kaple Bojiště u Trutnova</v>
      </c>
      <c r="F45" s="40"/>
      <c r="G45" s="40"/>
      <c r="H45" s="40"/>
      <c r="I45" s="130"/>
      <c r="J45" s="47"/>
      <c r="K45" s="51"/>
    </row>
    <row r="46" spans="2:11" s="1" customFormat="1" ht="14.4" customHeight="1">
      <c r="B46" s="46"/>
      <c r="C46" s="40" t="s">
        <v>93</v>
      </c>
      <c r="D46" s="47"/>
      <c r="E46" s="47"/>
      <c r="F46" s="47"/>
      <c r="G46" s="47"/>
      <c r="H46" s="47"/>
      <c r="I46" s="130"/>
      <c r="J46" s="47"/>
      <c r="K46" s="51"/>
    </row>
    <row r="47" spans="2:11" s="1" customFormat="1" ht="17.25" customHeight="1">
      <c r="B47" s="46"/>
      <c r="C47" s="47"/>
      <c r="D47" s="47"/>
      <c r="E47" s="131" t="str">
        <f>E9</f>
        <v>001 - Soupis prací</v>
      </c>
      <c r="F47" s="47"/>
      <c r="G47" s="47"/>
      <c r="H47" s="47"/>
      <c r="I47" s="13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3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Trutnov</v>
      </c>
      <c r="G49" s="47"/>
      <c r="H49" s="47"/>
      <c r="I49" s="132" t="s">
        <v>25</v>
      </c>
      <c r="J49" s="133" t="str">
        <f>IF(J12="","",J12)</f>
        <v>2. 5. 2018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3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Město Trutnov</v>
      </c>
      <c r="G51" s="47"/>
      <c r="H51" s="47"/>
      <c r="I51" s="132" t="s">
        <v>33</v>
      </c>
      <c r="J51" s="44" t="str">
        <f>E21</f>
        <v>Ing. Oldřich Hlíza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30"/>
      <c r="J52" s="15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30"/>
      <c r="J53" s="47"/>
      <c r="K53" s="51"/>
    </row>
    <row r="54" spans="2:11" s="1" customFormat="1" ht="29.25" customHeight="1">
      <c r="B54" s="46"/>
      <c r="C54" s="156" t="s">
        <v>97</v>
      </c>
      <c r="D54" s="145"/>
      <c r="E54" s="145"/>
      <c r="F54" s="145"/>
      <c r="G54" s="145"/>
      <c r="H54" s="145"/>
      <c r="I54" s="157"/>
      <c r="J54" s="158" t="s">
        <v>98</v>
      </c>
      <c r="K54" s="15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30"/>
      <c r="J55" s="47"/>
      <c r="K55" s="51"/>
    </row>
    <row r="56" spans="2:47" s="1" customFormat="1" ht="29.25" customHeight="1">
      <c r="B56" s="46"/>
      <c r="C56" s="160" t="s">
        <v>99</v>
      </c>
      <c r="D56" s="47"/>
      <c r="E56" s="47"/>
      <c r="F56" s="47"/>
      <c r="G56" s="47"/>
      <c r="H56" s="47"/>
      <c r="I56" s="130"/>
      <c r="J56" s="141">
        <f>J98</f>
        <v>0</v>
      </c>
      <c r="K56" s="51"/>
      <c r="AU56" s="24" t="s">
        <v>100</v>
      </c>
    </row>
    <row r="57" spans="2:11" s="7" customFormat="1" ht="24.95" customHeight="1">
      <c r="B57" s="161"/>
      <c r="C57" s="162"/>
      <c r="D57" s="163" t="s">
        <v>182</v>
      </c>
      <c r="E57" s="164"/>
      <c r="F57" s="164"/>
      <c r="G57" s="164"/>
      <c r="H57" s="164"/>
      <c r="I57" s="165"/>
      <c r="J57" s="166">
        <f>J99</f>
        <v>0</v>
      </c>
      <c r="K57" s="167"/>
    </row>
    <row r="58" spans="2:11" s="8" customFormat="1" ht="19.9" customHeight="1">
      <c r="B58" s="168"/>
      <c r="C58" s="169"/>
      <c r="D58" s="170" t="s">
        <v>183</v>
      </c>
      <c r="E58" s="171"/>
      <c r="F58" s="171"/>
      <c r="G58" s="171"/>
      <c r="H58" s="171"/>
      <c r="I58" s="172"/>
      <c r="J58" s="173">
        <f>J100</f>
        <v>0</v>
      </c>
      <c r="K58" s="174"/>
    </row>
    <row r="59" spans="2:11" s="8" customFormat="1" ht="19.9" customHeight="1">
      <c r="B59" s="168"/>
      <c r="C59" s="169"/>
      <c r="D59" s="170" t="s">
        <v>184</v>
      </c>
      <c r="E59" s="171"/>
      <c r="F59" s="171"/>
      <c r="G59" s="171"/>
      <c r="H59" s="171"/>
      <c r="I59" s="172"/>
      <c r="J59" s="173">
        <f>J134</f>
        <v>0</v>
      </c>
      <c r="K59" s="174"/>
    </row>
    <row r="60" spans="2:11" s="8" customFormat="1" ht="19.9" customHeight="1">
      <c r="B60" s="168"/>
      <c r="C60" s="169"/>
      <c r="D60" s="170" t="s">
        <v>185</v>
      </c>
      <c r="E60" s="171"/>
      <c r="F60" s="171"/>
      <c r="G60" s="171"/>
      <c r="H60" s="171"/>
      <c r="I60" s="172"/>
      <c r="J60" s="173">
        <f>J148</f>
        <v>0</v>
      </c>
      <c r="K60" s="174"/>
    </row>
    <row r="61" spans="2:11" s="8" customFormat="1" ht="19.9" customHeight="1">
      <c r="B61" s="168"/>
      <c r="C61" s="169"/>
      <c r="D61" s="170" t="s">
        <v>186</v>
      </c>
      <c r="E61" s="171"/>
      <c r="F61" s="171"/>
      <c r="G61" s="171"/>
      <c r="H61" s="171"/>
      <c r="I61" s="172"/>
      <c r="J61" s="173">
        <f>J157</f>
        <v>0</v>
      </c>
      <c r="K61" s="174"/>
    </row>
    <row r="62" spans="2:11" s="8" customFormat="1" ht="19.9" customHeight="1">
      <c r="B62" s="168"/>
      <c r="C62" s="169"/>
      <c r="D62" s="170" t="s">
        <v>187</v>
      </c>
      <c r="E62" s="171"/>
      <c r="F62" s="171"/>
      <c r="G62" s="171"/>
      <c r="H62" s="171"/>
      <c r="I62" s="172"/>
      <c r="J62" s="173">
        <f>J165</f>
        <v>0</v>
      </c>
      <c r="K62" s="174"/>
    </row>
    <row r="63" spans="2:11" s="8" customFormat="1" ht="19.9" customHeight="1">
      <c r="B63" s="168"/>
      <c r="C63" s="169"/>
      <c r="D63" s="170" t="s">
        <v>188</v>
      </c>
      <c r="E63" s="171"/>
      <c r="F63" s="171"/>
      <c r="G63" s="171"/>
      <c r="H63" s="171"/>
      <c r="I63" s="172"/>
      <c r="J63" s="173">
        <f>J179</f>
        <v>0</v>
      </c>
      <c r="K63" s="174"/>
    </row>
    <row r="64" spans="2:11" s="8" customFormat="1" ht="19.9" customHeight="1">
      <c r="B64" s="168"/>
      <c r="C64" s="169"/>
      <c r="D64" s="170" t="s">
        <v>189</v>
      </c>
      <c r="E64" s="171"/>
      <c r="F64" s="171"/>
      <c r="G64" s="171"/>
      <c r="H64" s="171"/>
      <c r="I64" s="172"/>
      <c r="J64" s="173">
        <f>J215</f>
        <v>0</v>
      </c>
      <c r="K64" s="174"/>
    </row>
    <row r="65" spans="2:11" s="8" customFormat="1" ht="19.9" customHeight="1">
      <c r="B65" s="168"/>
      <c r="C65" s="169"/>
      <c r="D65" s="170" t="s">
        <v>190</v>
      </c>
      <c r="E65" s="171"/>
      <c r="F65" s="171"/>
      <c r="G65" s="171"/>
      <c r="H65" s="171"/>
      <c r="I65" s="172"/>
      <c r="J65" s="173">
        <f>J249</f>
        <v>0</v>
      </c>
      <c r="K65" s="174"/>
    </row>
    <row r="66" spans="2:11" s="8" customFormat="1" ht="19.9" customHeight="1">
      <c r="B66" s="168"/>
      <c r="C66" s="169"/>
      <c r="D66" s="170" t="s">
        <v>191</v>
      </c>
      <c r="E66" s="171"/>
      <c r="F66" s="171"/>
      <c r="G66" s="171"/>
      <c r="H66" s="171"/>
      <c r="I66" s="172"/>
      <c r="J66" s="173">
        <f>J256</f>
        <v>0</v>
      </c>
      <c r="K66" s="174"/>
    </row>
    <row r="67" spans="2:11" s="7" customFormat="1" ht="24.95" customHeight="1">
      <c r="B67" s="161"/>
      <c r="C67" s="162"/>
      <c r="D67" s="163" t="s">
        <v>192</v>
      </c>
      <c r="E67" s="164"/>
      <c r="F67" s="164"/>
      <c r="G67" s="164"/>
      <c r="H67" s="164"/>
      <c r="I67" s="165"/>
      <c r="J67" s="166">
        <f>J258</f>
        <v>0</v>
      </c>
      <c r="K67" s="167"/>
    </row>
    <row r="68" spans="2:11" s="8" customFormat="1" ht="19.9" customHeight="1">
      <c r="B68" s="168"/>
      <c r="C68" s="169"/>
      <c r="D68" s="170" t="s">
        <v>193</v>
      </c>
      <c r="E68" s="171"/>
      <c r="F68" s="171"/>
      <c r="G68" s="171"/>
      <c r="H68" s="171"/>
      <c r="I68" s="172"/>
      <c r="J68" s="173">
        <f>J259</f>
        <v>0</v>
      </c>
      <c r="K68" s="174"/>
    </row>
    <row r="69" spans="2:11" s="8" customFormat="1" ht="19.9" customHeight="1">
      <c r="B69" s="168"/>
      <c r="C69" s="169"/>
      <c r="D69" s="170" t="s">
        <v>194</v>
      </c>
      <c r="E69" s="171"/>
      <c r="F69" s="171"/>
      <c r="G69" s="171"/>
      <c r="H69" s="171"/>
      <c r="I69" s="172"/>
      <c r="J69" s="173">
        <f>J283</f>
        <v>0</v>
      </c>
      <c r="K69" s="174"/>
    </row>
    <row r="70" spans="2:11" s="8" customFormat="1" ht="19.9" customHeight="1">
      <c r="B70" s="168"/>
      <c r="C70" s="169"/>
      <c r="D70" s="170" t="s">
        <v>195</v>
      </c>
      <c r="E70" s="171"/>
      <c r="F70" s="171"/>
      <c r="G70" s="171"/>
      <c r="H70" s="171"/>
      <c r="I70" s="172"/>
      <c r="J70" s="173">
        <f>J286</f>
        <v>0</v>
      </c>
      <c r="K70" s="174"/>
    </row>
    <row r="71" spans="2:11" s="8" customFormat="1" ht="19.9" customHeight="1">
      <c r="B71" s="168"/>
      <c r="C71" s="169"/>
      <c r="D71" s="170" t="s">
        <v>196</v>
      </c>
      <c r="E71" s="171"/>
      <c r="F71" s="171"/>
      <c r="G71" s="171"/>
      <c r="H71" s="171"/>
      <c r="I71" s="172"/>
      <c r="J71" s="173">
        <f>J327</f>
        <v>0</v>
      </c>
      <c r="K71" s="174"/>
    </row>
    <row r="72" spans="2:11" s="8" customFormat="1" ht="19.9" customHeight="1">
      <c r="B72" s="168"/>
      <c r="C72" s="169"/>
      <c r="D72" s="170" t="s">
        <v>197</v>
      </c>
      <c r="E72" s="171"/>
      <c r="F72" s="171"/>
      <c r="G72" s="171"/>
      <c r="H72" s="171"/>
      <c r="I72" s="172"/>
      <c r="J72" s="173">
        <f>J342</f>
        <v>0</v>
      </c>
      <c r="K72" s="174"/>
    </row>
    <row r="73" spans="2:11" s="8" customFormat="1" ht="19.9" customHeight="1">
      <c r="B73" s="168"/>
      <c r="C73" s="169"/>
      <c r="D73" s="170" t="s">
        <v>198</v>
      </c>
      <c r="E73" s="171"/>
      <c r="F73" s="171"/>
      <c r="G73" s="171"/>
      <c r="H73" s="171"/>
      <c r="I73" s="172"/>
      <c r="J73" s="173">
        <f>J348</f>
        <v>0</v>
      </c>
      <c r="K73" s="174"/>
    </row>
    <row r="74" spans="2:11" s="8" customFormat="1" ht="19.9" customHeight="1">
      <c r="B74" s="168"/>
      <c r="C74" s="169"/>
      <c r="D74" s="170" t="s">
        <v>199</v>
      </c>
      <c r="E74" s="171"/>
      <c r="F74" s="171"/>
      <c r="G74" s="171"/>
      <c r="H74" s="171"/>
      <c r="I74" s="172"/>
      <c r="J74" s="173">
        <f>J371</f>
        <v>0</v>
      </c>
      <c r="K74" s="174"/>
    </row>
    <row r="75" spans="2:11" s="8" customFormat="1" ht="19.9" customHeight="1">
      <c r="B75" s="168"/>
      <c r="C75" s="169"/>
      <c r="D75" s="170" t="s">
        <v>200</v>
      </c>
      <c r="E75" s="171"/>
      <c r="F75" s="171"/>
      <c r="G75" s="171"/>
      <c r="H75" s="171"/>
      <c r="I75" s="172"/>
      <c r="J75" s="173">
        <f>J375</f>
        <v>0</v>
      </c>
      <c r="K75" s="174"/>
    </row>
    <row r="76" spans="2:11" s="8" customFormat="1" ht="19.9" customHeight="1">
      <c r="B76" s="168"/>
      <c r="C76" s="169"/>
      <c r="D76" s="170" t="s">
        <v>201</v>
      </c>
      <c r="E76" s="171"/>
      <c r="F76" s="171"/>
      <c r="G76" s="171"/>
      <c r="H76" s="171"/>
      <c r="I76" s="172"/>
      <c r="J76" s="173">
        <f>J383</f>
        <v>0</v>
      </c>
      <c r="K76" s="174"/>
    </row>
    <row r="77" spans="2:11" s="8" customFormat="1" ht="19.9" customHeight="1">
      <c r="B77" s="168"/>
      <c r="C77" s="169"/>
      <c r="D77" s="170" t="s">
        <v>202</v>
      </c>
      <c r="E77" s="171"/>
      <c r="F77" s="171"/>
      <c r="G77" s="171"/>
      <c r="H77" s="171"/>
      <c r="I77" s="172"/>
      <c r="J77" s="173">
        <f>J396</f>
        <v>0</v>
      </c>
      <c r="K77" s="174"/>
    </row>
    <row r="78" spans="2:11" s="7" customFormat="1" ht="24.95" customHeight="1">
      <c r="B78" s="161"/>
      <c r="C78" s="162"/>
      <c r="D78" s="163" t="s">
        <v>101</v>
      </c>
      <c r="E78" s="164"/>
      <c r="F78" s="164"/>
      <c r="G78" s="164"/>
      <c r="H78" s="164"/>
      <c r="I78" s="165"/>
      <c r="J78" s="166">
        <f>J403</f>
        <v>0</v>
      </c>
      <c r="K78" s="167"/>
    </row>
    <row r="79" spans="2:11" s="1" customFormat="1" ht="21.8" customHeight="1">
      <c r="B79" s="46"/>
      <c r="C79" s="47"/>
      <c r="D79" s="47"/>
      <c r="E79" s="47"/>
      <c r="F79" s="47"/>
      <c r="G79" s="47"/>
      <c r="H79" s="47"/>
      <c r="I79" s="130"/>
      <c r="J79" s="47"/>
      <c r="K79" s="51"/>
    </row>
    <row r="80" spans="2:11" s="1" customFormat="1" ht="6.95" customHeight="1">
      <c r="B80" s="67"/>
      <c r="C80" s="68"/>
      <c r="D80" s="68"/>
      <c r="E80" s="68"/>
      <c r="F80" s="68"/>
      <c r="G80" s="68"/>
      <c r="H80" s="68"/>
      <c r="I80" s="152"/>
      <c r="J80" s="68"/>
      <c r="K80" s="69"/>
    </row>
    <row r="84" spans="2:12" s="1" customFormat="1" ht="6.95" customHeight="1">
      <c r="B84" s="70"/>
      <c r="C84" s="71"/>
      <c r="D84" s="71"/>
      <c r="E84" s="71"/>
      <c r="F84" s="71"/>
      <c r="G84" s="71"/>
      <c r="H84" s="71"/>
      <c r="I84" s="153"/>
      <c r="J84" s="71"/>
      <c r="K84" s="71"/>
      <c r="L84" s="46"/>
    </row>
    <row r="85" spans="2:12" s="1" customFormat="1" ht="36.95" customHeight="1">
      <c r="B85" s="46"/>
      <c r="C85" s="72" t="s">
        <v>106</v>
      </c>
      <c r="L85" s="46"/>
    </row>
    <row r="86" spans="2:12" s="1" customFormat="1" ht="6.95" customHeight="1">
      <c r="B86" s="46"/>
      <c r="L86" s="46"/>
    </row>
    <row r="87" spans="2:12" s="1" customFormat="1" ht="14.4" customHeight="1">
      <c r="B87" s="46"/>
      <c r="C87" s="74" t="s">
        <v>19</v>
      </c>
      <c r="L87" s="46"/>
    </row>
    <row r="88" spans="2:12" s="1" customFormat="1" ht="16.5" customHeight="1">
      <c r="B88" s="46"/>
      <c r="E88" s="175" t="str">
        <f>E7</f>
        <v>Stavební úpravy kaple Bojiště u Trutnova</v>
      </c>
      <c r="F88" s="74"/>
      <c r="G88" s="74"/>
      <c r="H88" s="74"/>
      <c r="L88" s="46"/>
    </row>
    <row r="89" spans="2:12" s="1" customFormat="1" ht="14.4" customHeight="1">
      <c r="B89" s="46"/>
      <c r="C89" s="74" t="s">
        <v>93</v>
      </c>
      <c r="L89" s="46"/>
    </row>
    <row r="90" spans="2:12" s="1" customFormat="1" ht="17.25" customHeight="1">
      <c r="B90" s="46"/>
      <c r="E90" s="77" t="str">
        <f>E9</f>
        <v>001 - Soupis prací</v>
      </c>
      <c r="F90" s="1"/>
      <c r="G90" s="1"/>
      <c r="H90" s="1"/>
      <c r="L90" s="46"/>
    </row>
    <row r="91" spans="2:12" s="1" customFormat="1" ht="6.95" customHeight="1">
      <c r="B91" s="46"/>
      <c r="L91" s="46"/>
    </row>
    <row r="92" spans="2:12" s="1" customFormat="1" ht="18" customHeight="1">
      <c r="B92" s="46"/>
      <c r="C92" s="74" t="s">
        <v>23</v>
      </c>
      <c r="F92" s="176" t="str">
        <f>F12</f>
        <v>Trutnov</v>
      </c>
      <c r="I92" s="177" t="s">
        <v>25</v>
      </c>
      <c r="J92" s="79" t="str">
        <f>IF(J12="","",J12)</f>
        <v>2. 5. 2018</v>
      </c>
      <c r="L92" s="46"/>
    </row>
    <row r="93" spans="2:12" s="1" customFormat="1" ht="6.95" customHeight="1">
      <c r="B93" s="46"/>
      <c r="L93" s="46"/>
    </row>
    <row r="94" spans="2:12" s="1" customFormat="1" ht="13.5">
      <c r="B94" s="46"/>
      <c r="C94" s="74" t="s">
        <v>27</v>
      </c>
      <c r="F94" s="176" t="str">
        <f>E15</f>
        <v>Město Trutnov</v>
      </c>
      <c r="I94" s="177" t="s">
        <v>33</v>
      </c>
      <c r="J94" s="176" t="str">
        <f>E21</f>
        <v>Ing. Oldřich Hlíza</v>
      </c>
      <c r="L94" s="46"/>
    </row>
    <row r="95" spans="2:12" s="1" customFormat="1" ht="14.4" customHeight="1">
      <c r="B95" s="46"/>
      <c r="C95" s="74" t="s">
        <v>31</v>
      </c>
      <c r="F95" s="176" t="str">
        <f>IF(E18="","",E18)</f>
        <v/>
      </c>
      <c r="L95" s="46"/>
    </row>
    <row r="96" spans="2:12" s="1" customFormat="1" ht="10.3" customHeight="1">
      <c r="B96" s="46"/>
      <c r="L96" s="46"/>
    </row>
    <row r="97" spans="2:20" s="9" customFormat="1" ht="29.25" customHeight="1">
      <c r="B97" s="178"/>
      <c r="C97" s="179" t="s">
        <v>107</v>
      </c>
      <c r="D97" s="180" t="s">
        <v>56</v>
      </c>
      <c r="E97" s="180" t="s">
        <v>52</v>
      </c>
      <c r="F97" s="180" t="s">
        <v>108</v>
      </c>
      <c r="G97" s="180" t="s">
        <v>109</v>
      </c>
      <c r="H97" s="180" t="s">
        <v>110</v>
      </c>
      <c r="I97" s="181" t="s">
        <v>111</v>
      </c>
      <c r="J97" s="180" t="s">
        <v>98</v>
      </c>
      <c r="K97" s="182" t="s">
        <v>112</v>
      </c>
      <c r="L97" s="178"/>
      <c r="M97" s="92" t="s">
        <v>113</v>
      </c>
      <c r="N97" s="93" t="s">
        <v>41</v>
      </c>
      <c r="O97" s="93" t="s">
        <v>114</v>
      </c>
      <c r="P97" s="93" t="s">
        <v>115</v>
      </c>
      <c r="Q97" s="93" t="s">
        <v>116</v>
      </c>
      <c r="R97" s="93" t="s">
        <v>117</v>
      </c>
      <c r="S97" s="93" t="s">
        <v>118</v>
      </c>
      <c r="T97" s="94" t="s">
        <v>119</v>
      </c>
    </row>
    <row r="98" spans="2:63" s="1" customFormat="1" ht="29.25" customHeight="1">
      <c r="B98" s="46"/>
      <c r="C98" s="96" t="s">
        <v>99</v>
      </c>
      <c r="J98" s="183">
        <f>BK98</f>
        <v>0</v>
      </c>
      <c r="L98" s="46"/>
      <c r="M98" s="95"/>
      <c r="N98" s="82"/>
      <c r="O98" s="82"/>
      <c r="P98" s="184">
        <f>P99+P258+P403</f>
        <v>0</v>
      </c>
      <c r="Q98" s="82"/>
      <c r="R98" s="184">
        <f>R99+R258+R403</f>
        <v>34.78302402909</v>
      </c>
      <c r="S98" s="82"/>
      <c r="T98" s="185">
        <f>T99+T258+T403</f>
        <v>5.8284837000000005</v>
      </c>
      <c r="AT98" s="24" t="s">
        <v>70</v>
      </c>
      <c r="AU98" s="24" t="s">
        <v>100</v>
      </c>
      <c r="BK98" s="186">
        <f>BK99+BK258+BK403</f>
        <v>0</v>
      </c>
    </row>
    <row r="99" spans="2:63" s="10" customFormat="1" ht="37.4" customHeight="1">
      <c r="B99" s="187"/>
      <c r="D99" s="188" t="s">
        <v>70</v>
      </c>
      <c r="E99" s="189" t="s">
        <v>203</v>
      </c>
      <c r="F99" s="189" t="s">
        <v>204</v>
      </c>
      <c r="I99" s="190"/>
      <c r="J99" s="191">
        <f>BK99</f>
        <v>0</v>
      </c>
      <c r="L99" s="187"/>
      <c r="M99" s="192"/>
      <c r="N99" s="193"/>
      <c r="O99" s="193"/>
      <c r="P99" s="194">
        <f>P100+P134+P148+P157+P165+P179+P215+P249+P256</f>
        <v>0</v>
      </c>
      <c r="Q99" s="193"/>
      <c r="R99" s="194">
        <f>R100+R134+R148+R157+R165+R179+R215+R249+R256</f>
        <v>21.74258286</v>
      </c>
      <c r="S99" s="193"/>
      <c r="T99" s="195">
        <f>T100+T134+T148+T157+T165+T179+T215+T249+T256</f>
        <v>3.8777353000000003</v>
      </c>
      <c r="AR99" s="188" t="s">
        <v>79</v>
      </c>
      <c r="AT99" s="196" t="s">
        <v>70</v>
      </c>
      <c r="AU99" s="196" t="s">
        <v>71</v>
      </c>
      <c r="AY99" s="188" t="s">
        <v>123</v>
      </c>
      <c r="BK99" s="197">
        <f>BK100+BK134+BK148+BK157+BK165+BK179+BK215+BK249+BK256</f>
        <v>0</v>
      </c>
    </row>
    <row r="100" spans="2:63" s="10" customFormat="1" ht="19.9" customHeight="1">
      <c r="B100" s="187"/>
      <c r="D100" s="188" t="s">
        <v>70</v>
      </c>
      <c r="E100" s="211" t="s">
        <v>79</v>
      </c>
      <c r="F100" s="211" t="s">
        <v>205</v>
      </c>
      <c r="I100" s="190"/>
      <c r="J100" s="212">
        <f>BK100</f>
        <v>0</v>
      </c>
      <c r="L100" s="187"/>
      <c r="M100" s="192"/>
      <c r="N100" s="193"/>
      <c r="O100" s="193"/>
      <c r="P100" s="194">
        <f>SUM(P101:P133)</f>
        <v>0</v>
      </c>
      <c r="Q100" s="193"/>
      <c r="R100" s="194">
        <f>SUM(R101:R133)</f>
        <v>0.0004</v>
      </c>
      <c r="S100" s="193"/>
      <c r="T100" s="195">
        <f>SUM(T101:T133)</f>
        <v>0</v>
      </c>
      <c r="AR100" s="188" t="s">
        <v>79</v>
      </c>
      <c r="AT100" s="196" t="s">
        <v>70</v>
      </c>
      <c r="AU100" s="196" t="s">
        <v>79</v>
      </c>
      <c r="AY100" s="188" t="s">
        <v>123</v>
      </c>
      <c r="BK100" s="197">
        <f>SUM(BK101:BK133)</f>
        <v>0</v>
      </c>
    </row>
    <row r="101" spans="2:65" s="1" customFormat="1" ht="25.5" customHeight="1">
      <c r="B101" s="198"/>
      <c r="C101" s="199" t="s">
        <v>79</v>
      </c>
      <c r="D101" s="199" t="s">
        <v>124</v>
      </c>
      <c r="E101" s="200" t="s">
        <v>206</v>
      </c>
      <c r="F101" s="201" t="s">
        <v>207</v>
      </c>
      <c r="G101" s="202" t="s">
        <v>208</v>
      </c>
      <c r="H101" s="203">
        <v>20</v>
      </c>
      <c r="I101" s="204"/>
      <c r="J101" s="205">
        <f>ROUND(I101*H101,2)</f>
        <v>0</v>
      </c>
      <c r="K101" s="201" t="s">
        <v>209</v>
      </c>
      <c r="L101" s="46"/>
      <c r="M101" s="206" t="s">
        <v>5</v>
      </c>
      <c r="N101" s="207" t="s">
        <v>42</v>
      </c>
      <c r="O101" s="47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AR101" s="24" t="s">
        <v>122</v>
      </c>
      <c r="AT101" s="24" t="s">
        <v>124</v>
      </c>
      <c r="AU101" s="24" t="s">
        <v>82</v>
      </c>
      <c r="AY101" s="24" t="s">
        <v>123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24" t="s">
        <v>79</v>
      </c>
      <c r="BK101" s="210">
        <f>ROUND(I101*H101,2)</f>
        <v>0</v>
      </c>
      <c r="BL101" s="24" t="s">
        <v>122</v>
      </c>
      <c r="BM101" s="24" t="s">
        <v>210</v>
      </c>
    </row>
    <row r="102" spans="2:65" s="1" customFormat="1" ht="16.5" customHeight="1">
      <c r="B102" s="198"/>
      <c r="C102" s="199" t="s">
        <v>82</v>
      </c>
      <c r="D102" s="199" t="s">
        <v>124</v>
      </c>
      <c r="E102" s="200" t="s">
        <v>211</v>
      </c>
      <c r="F102" s="201" t="s">
        <v>212</v>
      </c>
      <c r="G102" s="202" t="s">
        <v>213</v>
      </c>
      <c r="H102" s="203">
        <v>3.492</v>
      </c>
      <c r="I102" s="204"/>
      <c r="J102" s="205">
        <f>ROUND(I102*H102,2)</f>
        <v>0</v>
      </c>
      <c r="K102" s="201" t="s">
        <v>209</v>
      </c>
      <c r="L102" s="46"/>
      <c r="M102" s="206" t="s">
        <v>5</v>
      </c>
      <c r="N102" s="207" t="s">
        <v>42</v>
      </c>
      <c r="O102" s="47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AR102" s="24" t="s">
        <v>122</v>
      </c>
      <c r="AT102" s="24" t="s">
        <v>124</v>
      </c>
      <c r="AU102" s="24" t="s">
        <v>82</v>
      </c>
      <c r="AY102" s="24" t="s">
        <v>123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24" t="s">
        <v>79</v>
      </c>
      <c r="BK102" s="210">
        <f>ROUND(I102*H102,2)</f>
        <v>0</v>
      </c>
      <c r="BL102" s="24" t="s">
        <v>122</v>
      </c>
      <c r="BM102" s="24" t="s">
        <v>214</v>
      </c>
    </row>
    <row r="103" spans="2:51" s="11" customFormat="1" ht="13.5">
      <c r="B103" s="218"/>
      <c r="D103" s="219" t="s">
        <v>215</v>
      </c>
      <c r="E103" s="220" t="s">
        <v>5</v>
      </c>
      <c r="F103" s="221" t="s">
        <v>216</v>
      </c>
      <c r="H103" s="220" t="s">
        <v>5</v>
      </c>
      <c r="I103" s="222"/>
      <c r="L103" s="218"/>
      <c r="M103" s="223"/>
      <c r="N103" s="224"/>
      <c r="O103" s="224"/>
      <c r="P103" s="224"/>
      <c r="Q103" s="224"/>
      <c r="R103" s="224"/>
      <c r="S103" s="224"/>
      <c r="T103" s="225"/>
      <c r="AT103" s="220" t="s">
        <v>215</v>
      </c>
      <c r="AU103" s="220" t="s">
        <v>82</v>
      </c>
      <c r="AV103" s="11" t="s">
        <v>79</v>
      </c>
      <c r="AW103" s="11" t="s">
        <v>35</v>
      </c>
      <c r="AX103" s="11" t="s">
        <v>71</v>
      </c>
      <c r="AY103" s="220" t="s">
        <v>123</v>
      </c>
    </row>
    <row r="104" spans="2:51" s="12" customFormat="1" ht="13.5">
      <c r="B104" s="226"/>
      <c r="D104" s="219" t="s">
        <v>215</v>
      </c>
      <c r="E104" s="227" t="s">
        <v>5</v>
      </c>
      <c r="F104" s="228" t="s">
        <v>217</v>
      </c>
      <c r="H104" s="229">
        <v>2.4</v>
      </c>
      <c r="I104" s="230"/>
      <c r="L104" s="226"/>
      <c r="M104" s="231"/>
      <c r="N104" s="232"/>
      <c r="O104" s="232"/>
      <c r="P104" s="232"/>
      <c r="Q104" s="232"/>
      <c r="R104" s="232"/>
      <c r="S104" s="232"/>
      <c r="T104" s="233"/>
      <c r="AT104" s="227" t="s">
        <v>215</v>
      </c>
      <c r="AU104" s="227" t="s">
        <v>82</v>
      </c>
      <c r="AV104" s="12" t="s">
        <v>82</v>
      </c>
      <c r="AW104" s="12" t="s">
        <v>35</v>
      </c>
      <c r="AX104" s="12" t="s">
        <v>71</v>
      </c>
      <c r="AY104" s="227" t="s">
        <v>123</v>
      </c>
    </row>
    <row r="105" spans="2:51" s="12" customFormat="1" ht="13.5">
      <c r="B105" s="226"/>
      <c r="D105" s="219" t="s">
        <v>215</v>
      </c>
      <c r="E105" s="227" t="s">
        <v>5</v>
      </c>
      <c r="F105" s="228" t="s">
        <v>218</v>
      </c>
      <c r="H105" s="229">
        <v>0.696</v>
      </c>
      <c r="I105" s="230"/>
      <c r="L105" s="226"/>
      <c r="M105" s="231"/>
      <c r="N105" s="232"/>
      <c r="O105" s="232"/>
      <c r="P105" s="232"/>
      <c r="Q105" s="232"/>
      <c r="R105" s="232"/>
      <c r="S105" s="232"/>
      <c r="T105" s="233"/>
      <c r="AT105" s="227" t="s">
        <v>215</v>
      </c>
      <c r="AU105" s="227" t="s">
        <v>82</v>
      </c>
      <c r="AV105" s="12" t="s">
        <v>82</v>
      </c>
      <c r="AW105" s="12" t="s">
        <v>35</v>
      </c>
      <c r="AX105" s="12" t="s">
        <v>71</v>
      </c>
      <c r="AY105" s="227" t="s">
        <v>123</v>
      </c>
    </row>
    <row r="106" spans="2:51" s="12" customFormat="1" ht="13.5">
      <c r="B106" s="226"/>
      <c r="D106" s="219" t="s">
        <v>215</v>
      </c>
      <c r="E106" s="227" t="s">
        <v>5</v>
      </c>
      <c r="F106" s="228" t="s">
        <v>219</v>
      </c>
      <c r="H106" s="229">
        <v>0.396</v>
      </c>
      <c r="I106" s="230"/>
      <c r="L106" s="226"/>
      <c r="M106" s="231"/>
      <c r="N106" s="232"/>
      <c r="O106" s="232"/>
      <c r="P106" s="232"/>
      <c r="Q106" s="232"/>
      <c r="R106" s="232"/>
      <c r="S106" s="232"/>
      <c r="T106" s="233"/>
      <c r="AT106" s="227" t="s">
        <v>215</v>
      </c>
      <c r="AU106" s="227" t="s">
        <v>82</v>
      </c>
      <c r="AV106" s="12" t="s">
        <v>82</v>
      </c>
      <c r="AW106" s="12" t="s">
        <v>35</v>
      </c>
      <c r="AX106" s="12" t="s">
        <v>71</v>
      </c>
      <c r="AY106" s="227" t="s">
        <v>123</v>
      </c>
    </row>
    <row r="107" spans="2:51" s="13" customFormat="1" ht="13.5">
      <c r="B107" s="234"/>
      <c r="D107" s="219" t="s">
        <v>215</v>
      </c>
      <c r="E107" s="235" t="s">
        <v>173</v>
      </c>
      <c r="F107" s="236" t="s">
        <v>220</v>
      </c>
      <c r="H107" s="237">
        <v>3.492</v>
      </c>
      <c r="I107" s="238"/>
      <c r="L107" s="234"/>
      <c r="M107" s="239"/>
      <c r="N107" s="240"/>
      <c r="O107" s="240"/>
      <c r="P107" s="240"/>
      <c r="Q107" s="240"/>
      <c r="R107" s="240"/>
      <c r="S107" s="240"/>
      <c r="T107" s="241"/>
      <c r="AT107" s="235" t="s">
        <v>215</v>
      </c>
      <c r="AU107" s="235" t="s">
        <v>82</v>
      </c>
      <c r="AV107" s="13" t="s">
        <v>122</v>
      </c>
      <c r="AW107" s="13" t="s">
        <v>35</v>
      </c>
      <c r="AX107" s="13" t="s">
        <v>79</v>
      </c>
      <c r="AY107" s="235" t="s">
        <v>123</v>
      </c>
    </row>
    <row r="108" spans="2:65" s="1" customFormat="1" ht="25.5" customHeight="1">
      <c r="B108" s="198"/>
      <c r="C108" s="199" t="s">
        <v>138</v>
      </c>
      <c r="D108" s="199" t="s">
        <v>124</v>
      </c>
      <c r="E108" s="200" t="s">
        <v>221</v>
      </c>
      <c r="F108" s="201" t="s">
        <v>222</v>
      </c>
      <c r="G108" s="202" t="s">
        <v>213</v>
      </c>
      <c r="H108" s="203">
        <v>8.4</v>
      </c>
      <c r="I108" s="204"/>
      <c r="J108" s="205">
        <f>ROUND(I108*H108,2)</f>
        <v>0</v>
      </c>
      <c r="K108" s="201" t="s">
        <v>209</v>
      </c>
      <c r="L108" s="46"/>
      <c r="M108" s="206" t="s">
        <v>5</v>
      </c>
      <c r="N108" s="207" t="s">
        <v>42</v>
      </c>
      <c r="O108" s="47"/>
      <c r="P108" s="208">
        <f>O108*H108</f>
        <v>0</v>
      </c>
      <c r="Q108" s="208">
        <v>0</v>
      </c>
      <c r="R108" s="208">
        <f>Q108*H108</f>
        <v>0</v>
      </c>
      <c r="S108" s="208">
        <v>0</v>
      </c>
      <c r="T108" s="209">
        <f>S108*H108</f>
        <v>0</v>
      </c>
      <c r="AR108" s="24" t="s">
        <v>122</v>
      </c>
      <c r="AT108" s="24" t="s">
        <v>124</v>
      </c>
      <c r="AU108" s="24" t="s">
        <v>82</v>
      </c>
      <c r="AY108" s="24" t="s">
        <v>123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24" t="s">
        <v>79</v>
      </c>
      <c r="BK108" s="210">
        <f>ROUND(I108*H108,2)</f>
        <v>0</v>
      </c>
      <c r="BL108" s="24" t="s">
        <v>122</v>
      </c>
      <c r="BM108" s="24" t="s">
        <v>223</v>
      </c>
    </row>
    <row r="109" spans="2:51" s="11" customFormat="1" ht="13.5">
      <c r="B109" s="218"/>
      <c r="D109" s="219" t="s">
        <v>215</v>
      </c>
      <c r="E109" s="220" t="s">
        <v>5</v>
      </c>
      <c r="F109" s="221" t="s">
        <v>224</v>
      </c>
      <c r="H109" s="220" t="s">
        <v>5</v>
      </c>
      <c r="I109" s="222"/>
      <c r="L109" s="218"/>
      <c r="M109" s="223"/>
      <c r="N109" s="224"/>
      <c r="O109" s="224"/>
      <c r="P109" s="224"/>
      <c r="Q109" s="224"/>
      <c r="R109" s="224"/>
      <c r="S109" s="224"/>
      <c r="T109" s="225"/>
      <c r="AT109" s="220" t="s">
        <v>215</v>
      </c>
      <c r="AU109" s="220" t="s">
        <v>82</v>
      </c>
      <c r="AV109" s="11" t="s">
        <v>79</v>
      </c>
      <c r="AW109" s="11" t="s">
        <v>35</v>
      </c>
      <c r="AX109" s="11" t="s">
        <v>71</v>
      </c>
      <c r="AY109" s="220" t="s">
        <v>123</v>
      </c>
    </row>
    <row r="110" spans="2:51" s="12" customFormat="1" ht="13.5">
      <c r="B110" s="226"/>
      <c r="D110" s="219" t="s">
        <v>215</v>
      </c>
      <c r="E110" s="227" t="s">
        <v>5</v>
      </c>
      <c r="F110" s="228" t="s">
        <v>225</v>
      </c>
      <c r="H110" s="229">
        <v>6</v>
      </c>
      <c r="I110" s="230"/>
      <c r="L110" s="226"/>
      <c r="M110" s="231"/>
      <c r="N110" s="232"/>
      <c r="O110" s="232"/>
      <c r="P110" s="232"/>
      <c r="Q110" s="232"/>
      <c r="R110" s="232"/>
      <c r="S110" s="232"/>
      <c r="T110" s="233"/>
      <c r="AT110" s="227" t="s">
        <v>215</v>
      </c>
      <c r="AU110" s="227" t="s">
        <v>82</v>
      </c>
      <c r="AV110" s="12" t="s">
        <v>82</v>
      </c>
      <c r="AW110" s="12" t="s">
        <v>35</v>
      </c>
      <c r="AX110" s="12" t="s">
        <v>71</v>
      </c>
      <c r="AY110" s="227" t="s">
        <v>123</v>
      </c>
    </row>
    <row r="111" spans="2:51" s="12" customFormat="1" ht="13.5">
      <c r="B111" s="226"/>
      <c r="D111" s="219" t="s">
        <v>215</v>
      </c>
      <c r="E111" s="227" t="s">
        <v>5</v>
      </c>
      <c r="F111" s="228" t="s">
        <v>226</v>
      </c>
      <c r="H111" s="229">
        <v>2.4</v>
      </c>
      <c r="I111" s="230"/>
      <c r="L111" s="226"/>
      <c r="M111" s="231"/>
      <c r="N111" s="232"/>
      <c r="O111" s="232"/>
      <c r="P111" s="232"/>
      <c r="Q111" s="232"/>
      <c r="R111" s="232"/>
      <c r="S111" s="232"/>
      <c r="T111" s="233"/>
      <c r="AT111" s="227" t="s">
        <v>215</v>
      </c>
      <c r="AU111" s="227" t="s">
        <v>82</v>
      </c>
      <c r="AV111" s="12" t="s">
        <v>82</v>
      </c>
      <c r="AW111" s="12" t="s">
        <v>35</v>
      </c>
      <c r="AX111" s="12" t="s">
        <v>71</v>
      </c>
      <c r="AY111" s="227" t="s">
        <v>123</v>
      </c>
    </row>
    <row r="112" spans="2:51" s="13" customFormat="1" ht="13.5">
      <c r="B112" s="234"/>
      <c r="D112" s="219" t="s">
        <v>215</v>
      </c>
      <c r="E112" s="235" t="s">
        <v>171</v>
      </c>
      <c r="F112" s="236" t="s">
        <v>220</v>
      </c>
      <c r="H112" s="237">
        <v>8.4</v>
      </c>
      <c r="I112" s="238"/>
      <c r="L112" s="234"/>
      <c r="M112" s="239"/>
      <c r="N112" s="240"/>
      <c r="O112" s="240"/>
      <c r="P112" s="240"/>
      <c r="Q112" s="240"/>
      <c r="R112" s="240"/>
      <c r="S112" s="240"/>
      <c r="T112" s="241"/>
      <c r="AT112" s="235" t="s">
        <v>215</v>
      </c>
      <c r="AU112" s="235" t="s">
        <v>82</v>
      </c>
      <c r="AV112" s="13" t="s">
        <v>122</v>
      </c>
      <c r="AW112" s="13" t="s">
        <v>35</v>
      </c>
      <c r="AX112" s="13" t="s">
        <v>79</v>
      </c>
      <c r="AY112" s="235" t="s">
        <v>123</v>
      </c>
    </row>
    <row r="113" spans="2:65" s="1" customFormat="1" ht="16.5" customHeight="1">
      <c r="B113" s="198"/>
      <c r="C113" s="199" t="s">
        <v>122</v>
      </c>
      <c r="D113" s="199" t="s">
        <v>124</v>
      </c>
      <c r="E113" s="200" t="s">
        <v>227</v>
      </c>
      <c r="F113" s="201" t="s">
        <v>228</v>
      </c>
      <c r="G113" s="202" t="s">
        <v>213</v>
      </c>
      <c r="H113" s="203">
        <v>1.85</v>
      </c>
      <c r="I113" s="204"/>
      <c r="J113" s="205">
        <f>ROUND(I113*H113,2)</f>
        <v>0</v>
      </c>
      <c r="K113" s="201" t="s">
        <v>209</v>
      </c>
      <c r="L113" s="46"/>
      <c r="M113" s="206" t="s">
        <v>5</v>
      </c>
      <c r="N113" s="207" t="s">
        <v>42</v>
      </c>
      <c r="O113" s="47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AR113" s="24" t="s">
        <v>122</v>
      </c>
      <c r="AT113" s="24" t="s">
        <v>124</v>
      </c>
      <c r="AU113" s="24" t="s">
        <v>82</v>
      </c>
      <c r="AY113" s="24" t="s">
        <v>123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24" t="s">
        <v>79</v>
      </c>
      <c r="BK113" s="210">
        <f>ROUND(I113*H113,2)</f>
        <v>0</v>
      </c>
      <c r="BL113" s="24" t="s">
        <v>122</v>
      </c>
      <c r="BM113" s="24" t="s">
        <v>229</v>
      </c>
    </row>
    <row r="114" spans="2:51" s="11" customFormat="1" ht="13.5">
      <c r="B114" s="218"/>
      <c r="D114" s="219" t="s">
        <v>215</v>
      </c>
      <c r="E114" s="220" t="s">
        <v>5</v>
      </c>
      <c r="F114" s="221" t="s">
        <v>230</v>
      </c>
      <c r="H114" s="220" t="s">
        <v>5</v>
      </c>
      <c r="I114" s="222"/>
      <c r="L114" s="218"/>
      <c r="M114" s="223"/>
      <c r="N114" s="224"/>
      <c r="O114" s="224"/>
      <c r="P114" s="224"/>
      <c r="Q114" s="224"/>
      <c r="R114" s="224"/>
      <c r="S114" s="224"/>
      <c r="T114" s="225"/>
      <c r="AT114" s="220" t="s">
        <v>215</v>
      </c>
      <c r="AU114" s="220" t="s">
        <v>82</v>
      </c>
      <c r="AV114" s="11" t="s">
        <v>79</v>
      </c>
      <c r="AW114" s="11" t="s">
        <v>35</v>
      </c>
      <c r="AX114" s="11" t="s">
        <v>71</v>
      </c>
      <c r="AY114" s="220" t="s">
        <v>123</v>
      </c>
    </row>
    <row r="115" spans="2:51" s="12" customFormat="1" ht="13.5">
      <c r="B115" s="226"/>
      <c r="D115" s="219" t="s">
        <v>215</v>
      </c>
      <c r="E115" s="227" t="s">
        <v>5</v>
      </c>
      <c r="F115" s="228" t="s">
        <v>231</v>
      </c>
      <c r="H115" s="229">
        <v>1.85</v>
      </c>
      <c r="I115" s="230"/>
      <c r="L115" s="226"/>
      <c r="M115" s="231"/>
      <c r="N115" s="232"/>
      <c r="O115" s="232"/>
      <c r="P115" s="232"/>
      <c r="Q115" s="232"/>
      <c r="R115" s="232"/>
      <c r="S115" s="232"/>
      <c r="T115" s="233"/>
      <c r="AT115" s="227" t="s">
        <v>215</v>
      </c>
      <c r="AU115" s="227" t="s">
        <v>82</v>
      </c>
      <c r="AV115" s="12" t="s">
        <v>82</v>
      </c>
      <c r="AW115" s="12" t="s">
        <v>35</v>
      </c>
      <c r="AX115" s="12" t="s">
        <v>71</v>
      </c>
      <c r="AY115" s="227" t="s">
        <v>123</v>
      </c>
    </row>
    <row r="116" spans="2:51" s="13" customFormat="1" ht="13.5">
      <c r="B116" s="234"/>
      <c r="D116" s="219" t="s">
        <v>215</v>
      </c>
      <c r="E116" s="235" t="s">
        <v>157</v>
      </c>
      <c r="F116" s="236" t="s">
        <v>220</v>
      </c>
      <c r="H116" s="237">
        <v>1.85</v>
      </c>
      <c r="I116" s="238"/>
      <c r="L116" s="234"/>
      <c r="M116" s="239"/>
      <c r="N116" s="240"/>
      <c r="O116" s="240"/>
      <c r="P116" s="240"/>
      <c r="Q116" s="240"/>
      <c r="R116" s="240"/>
      <c r="S116" s="240"/>
      <c r="T116" s="241"/>
      <c r="AT116" s="235" t="s">
        <v>215</v>
      </c>
      <c r="AU116" s="235" t="s">
        <v>82</v>
      </c>
      <c r="AV116" s="13" t="s">
        <v>122</v>
      </c>
      <c r="AW116" s="13" t="s">
        <v>35</v>
      </c>
      <c r="AX116" s="13" t="s">
        <v>79</v>
      </c>
      <c r="AY116" s="235" t="s">
        <v>123</v>
      </c>
    </row>
    <row r="117" spans="2:65" s="1" customFormat="1" ht="16.5" customHeight="1">
      <c r="B117" s="198"/>
      <c r="C117" s="199" t="s">
        <v>131</v>
      </c>
      <c r="D117" s="199" t="s">
        <v>124</v>
      </c>
      <c r="E117" s="200" t="s">
        <v>232</v>
      </c>
      <c r="F117" s="201" t="s">
        <v>233</v>
      </c>
      <c r="G117" s="202" t="s">
        <v>213</v>
      </c>
      <c r="H117" s="203">
        <v>0.51</v>
      </c>
      <c r="I117" s="204"/>
      <c r="J117" s="205">
        <f>ROUND(I117*H117,2)</f>
        <v>0</v>
      </c>
      <c r="K117" s="201" t="s">
        <v>209</v>
      </c>
      <c r="L117" s="46"/>
      <c r="M117" s="206" t="s">
        <v>5</v>
      </c>
      <c r="N117" s="207" t="s">
        <v>42</v>
      </c>
      <c r="O117" s="47"/>
      <c r="P117" s="208">
        <f>O117*H117</f>
        <v>0</v>
      </c>
      <c r="Q117" s="208">
        <v>0</v>
      </c>
      <c r="R117" s="208">
        <f>Q117*H117</f>
        <v>0</v>
      </c>
      <c r="S117" s="208">
        <v>0</v>
      </c>
      <c r="T117" s="209">
        <f>S117*H117</f>
        <v>0</v>
      </c>
      <c r="AR117" s="24" t="s">
        <v>122</v>
      </c>
      <c r="AT117" s="24" t="s">
        <v>124</v>
      </c>
      <c r="AU117" s="24" t="s">
        <v>82</v>
      </c>
      <c r="AY117" s="24" t="s">
        <v>123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24" t="s">
        <v>79</v>
      </c>
      <c r="BK117" s="210">
        <f>ROUND(I117*H117,2)</f>
        <v>0</v>
      </c>
      <c r="BL117" s="24" t="s">
        <v>122</v>
      </c>
      <c r="BM117" s="24" t="s">
        <v>234</v>
      </c>
    </row>
    <row r="118" spans="2:51" s="11" customFormat="1" ht="13.5">
      <c r="B118" s="218"/>
      <c r="D118" s="219" t="s">
        <v>215</v>
      </c>
      <c r="E118" s="220" t="s">
        <v>5</v>
      </c>
      <c r="F118" s="221" t="s">
        <v>235</v>
      </c>
      <c r="H118" s="220" t="s">
        <v>5</v>
      </c>
      <c r="I118" s="222"/>
      <c r="L118" s="218"/>
      <c r="M118" s="223"/>
      <c r="N118" s="224"/>
      <c r="O118" s="224"/>
      <c r="P118" s="224"/>
      <c r="Q118" s="224"/>
      <c r="R118" s="224"/>
      <c r="S118" s="224"/>
      <c r="T118" s="225"/>
      <c r="AT118" s="220" t="s">
        <v>215</v>
      </c>
      <c r="AU118" s="220" t="s">
        <v>82</v>
      </c>
      <c r="AV118" s="11" t="s">
        <v>79</v>
      </c>
      <c r="AW118" s="11" t="s">
        <v>35</v>
      </c>
      <c r="AX118" s="11" t="s">
        <v>71</v>
      </c>
      <c r="AY118" s="220" t="s">
        <v>123</v>
      </c>
    </row>
    <row r="119" spans="2:51" s="12" customFormat="1" ht="13.5">
      <c r="B119" s="226"/>
      <c r="D119" s="219" t="s">
        <v>215</v>
      </c>
      <c r="E119" s="227" t="s">
        <v>5</v>
      </c>
      <c r="F119" s="228" t="s">
        <v>236</v>
      </c>
      <c r="H119" s="229">
        <v>0.51</v>
      </c>
      <c r="I119" s="230"/>
      <c r="L119" s="226"/>
      <c r="M119" s="231"/>
      <c r="N119" s="232"/>
      <c r="O119" s="232"/>
      <c r="P119" s="232"/>
      <c r="Q119" s="232"/>
      <c r="R119" s="232"/>
      <c r="S119" s="232"/>
      <c r="T119" s="233"/>
      <c r="AT119" s="227" t="s">
        <v>215</v>
      </c>
      <c r="AU119" s="227" t="s">
        <v>82</v>
      </c>
      <c r="AV119" s="12" t="s">
        <v>82</v>
      </c>
      <c r="AW119" s="12" t="s">
        <v>35</v>
      </c>
      <c r="AX119" s="12" t="s">
        <v>79</v>
      </c>
      <c r="AY119" s="227" t="s">
        <v>123</v>
      </c>
    </row>
    <row r="120" spans="2:65" s="1" customFormat="1" ht="16.5" customHeight="1">
      <c r="B120" s="198"/>
      <c r="C120" s="199" t="s">
        <v>152</v>
      </c>
      <c r="D120" s="199" t="s">
        <v>124</v>
      </c>
      <c r="E120" s="200" t="s">
        <v>237</v>
      </c>
      <c r="F120" s="201" t="s">
        <v>238</v>
      </c>
      <c r="G120" s="202" t="s">
        <v>213</v>
      </c>
      <c r="H120" s="203">
        <v>5.342</v>
      </c>
      <c r="I120" s="204"/>
      <c r="J120" s="205">
        <f>ROUND(I120*H120,2)</f>
        <v>0</v>
      </c>
      <c r="K120" s="201" t="s">
        <v>209</v>
      </c>
      <c r="L120" s="46"/>
      <c r="M120" s="206" t="s">
        <v>5</v>
      </c>
      <c r="N120" s="207" t="s">
        <v>42</v>
      </c>
      <c r="O120" s="47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AR120" s="24" t="s">
        <v>122</v>
      </c>
      <c r="AT120" s="24" t="s">
        <v>124</v>
      </c>
      <c r="AU120" s="24" t="s">
        <v>82</v>
      </c>
      <c r="AY120" s="24" t="s">
        <v>123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24" t="s">
        <v>79</v>
      </c>
      <c r="BK120" s="210">
        <f>ROUND(I120*H120,2)</f>
        <v>0</v>
      </c>
      <c r="BL120" s="24" t="s">
        <v>122</v>
      </c>
      <c r="BM120" s="24" t="s">
        <v>239</v>
      </c>
    </row>
    <row r="121" spans="2:51" s="11" customFormat="1" ht="13.5">
      <c r="B121" s="218"/>
      <c r="D121" s="219" t="s">
        <v>215</v>
      </c>
      <c r="E121" s="220" t="s">
        <v>5</v>
      </c>
      <c r="F121" s="221" t="s">
        <v>240</v>
      </c>
      <c r="H121" s="220" t="s">
        <v>5</v>
      </c>
      <c r="I121" s="222"/>
      <c r="L121" s="218"/>
      <c r="M121" s="223"/>
      <c r="N121" s="224"/>
      <c r="O121" s="224"/>
      <c r="P121" s="224"/>
      <c r="Q121" s="224"/>
      <c r="R121" s="224"/>
      <c r="S121" s="224"/>
      <c r="T121" s="225"/>
      <c r="AT121" s="220" t="s">
        <v>215</v>
      </c>
      <c r="AU121" s="220" t="s">
        <v>82</v>
      </c>
      <c r="AV121" s="11" t="s">
        <v>79</v>
      </c>
      <c r="AW121" s="11" t="s">
        <v>35</v>
      </c>
      <c r="AX121" s="11" t="s">
        <v>71</v>
      </c>
      <c r="AY121" s="220" t="s">
        <v>123</v>
      </c>
    </row>
    <row r="122" spans="2:51" s="12" customFormat="1" ht="13.5">
      <c r="B122" s="226"/>
      <c r="D122" s="219" t="s">
        <v>215</v>
      </c>
      <c r="E122" s="227" t="s">
        <v>5</v>
      </c>
      <c r="F122" s="228" t="s">
        <v>241</v>
      </c>
      <c r="H122" s="229">
        <v>5.342</v>
      </c>
      <c r="I122" s="230"/>
      <c r="L122" s="226"/>
      <c r="M122" s="231"/>
      <c r="N122" s="232"/>
      <c r="O122" s="232"/>
      <c r="P122" s="232"/>
      <c r="Q122" s="232"/>
      <c r="R122" s="232"/>
      <c r="S122" s="232"/>
      <c r="T122" s="233"/>
      <c r="AT122" s="227" t="s">
        <v>215</v>
      </c>
      <c r="AU122" s="227" t="s">
        <v>82</v>
      </c>
      <c r="AV122" s="12" t="s">
        <v>82</v>
      </c>
      <c r="AW122" s="12" t="s">
        <v>35</v>
      </c>
      <c r="AX122" s="12" t="s">
        <v>79</v>
      </c>
      <c r="AY122" s="227" t="s">
        <v>123</v>
      </c>
    </row>
    <row r="123" spans="2:65" s="1" customFormat="1" ht="16.5" customHeight="1">
      <c r="B123" s="198"/>
      <c r="C123" s="199" t="s">
        <v>242</v>
      </c>
      <c r="D123" s="199" t="s">
        <v>124</v>
      </c>
      <c r="E123" s="200" t="s">
        <v>243</v>
      </c>
      <c r="F123" s="201" t="s">
        <v>244</v>
      </c>
      <c r="G123" s="202" t="s">
        <v>213</v>
      </c>
      <c r="H123" s="203">
        <v>8.4</v>
      </c>
      <c r="I123" s="204"/>
      <c r="J123" s="205">
        <f>ROUND(I123*H123,2)</f>
        <v>0</v>
      </c>
      <c r="K123" s="201" t="s">
        <v>209</v>
      </c>
      <c r="L123" s="46"/>
      <c r="M123" s="206" t="s">
        <v>5</v>
      </c>
      <c r="N123" s="207" t="s">
        <v>42</v>
      </c>
      <c r="O123" s="47"/>
      <c r="P123" s="208">
        <f>O123*H123</f>
        <v>0</v>
      </c>
      <c r="Q123" s="208">
        <v>0</v>
      </c>
      <c r="R123" s="208">
        <f>Q123*H123</f>
        <v>0</v>
      </c>
      <c r="S123" s="208">
        <v>0</v>
      </c>
      <c r="T123" s="209">
        <f>S123*H123</f>
        <v>0</v>
      </c>
      <c r="AR123" s="24" t="s">
        <v>122</v>
      </c>
      <c r="AT123" s="24" t="s">
        <v>124</v>
      </c>
      <c r="AU123" s="24" t="s">
        <v>82</v>
      </c>
      <c r="AY123" s="24" t="s">
        <v>123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24" t="s">
        <v>79</v>
      </c>
      <c r="BK123" s="210">
        <f>ROUND(I123*H123,2)</f>
        <v>0</v>
      </c>
      <c r="BL123" s="24" t="s">
        <v>122</v>
      </c>
      <c r="BM123" s="24" t="s">
        <v>245</v>
      </c>
    </row>
    <row r="124" spans="2:51" s="12" customFormat="1" ht="13.5">
      <c r="B124" s="226"/>
      <c r="D124" s="219" t="s">
        <v>215</v>
      </c>
      <c r="E124" s="227" t="s">
        <v>5</v>
      </c>
      <c r="F124" s="228" t="s">
        <v>171</v>
      </c>
      <c r="H124" s="229">
        <v>8.4</v>
      </c>
      <c r="I124" s="230"/>
      <c r="L124" s="226"/>
      <c r="M124" s="231"/>
      <c r="N124" s="232"/>
      <c r="O124" s="232"/>
      <c r="P124" s="232"/>
      <c r="Q124" s="232"/>
      <c r="R124" s="232"/>
      <c r="S124" s="232"/>
      <c r="T124" s="233"/>
      <c r="AT124" s="227" t="s">
        <v>215</v>
      </c>
      <c r="AU124" s="227" t="s">
        <v>82</v>
      </c>
      <c r="AV124" s="12" t="s">
        <v>82</v>
      </c>
      <c r="AW124" s="12" t="s">
        <v>35</v>
      </c>
      <c r="AX124" s="12" t="s">
        <v>79</v>
      </c>
      <c r="AY124" s="227" t="s">
        <v>123</v>
      </c>
    </row>
    <row r="125" spans="2:65" s="1" customFormat="1" ht="25.5" customHeight="1">
      <c r="B125" s="198"/>
      <c r="C125" s="199" t="s">
        <v>246</v>
      </c>
      <c r="D125" s="199" t="s">
        <v>124</v>
      </c>
      <c r="E125" s="200" t="s">
        <v>247</v>
      </c>
      <c r="F125" s="201" t="s">
        <v>248</v>
      </c>
      <c r="G125" s="202" t="s">
        <v>208</v>
      </c>
      <c r="H125" s="203">
        <v>20</v>
      </c>
      <c r="I125" s="204"/>
      <c r="J125" s="205">
        <f>ROUND(I125*H125,2)</f>
        <v>0</v>
      </c>
      <c r="K125" s="201" t="s">
        <v>209</v>
      </c>
      <c r="L125" s="46"/>
      <c r="M125" s="206" t="s">
        <v>5</v>
      </c>
      <c r="N125" s="207" t="s">
        <v>42</v>
      </c>
      <c r="O125" s="47"/>
      <c r="P125" s="208">
        <f>O125*H125</f>
        <v>0</v>
      </c>
      <c r="Q125" s="208">
        <v>0</v>
      </c>
      <c r="R125" s="208">
        <f>Q125*H125</f>
        <v>0</v>
      </c>
      <c r="S125" s="208">
        <v>0</v>
      </c>
      <c r="T125" s="209">
        <f>S125*H125</f>
        <v>0</v>
      </c>
      <c r="AR125" s="24" t="s">
        <v>122</v>
      </c>
      <c r="AT125" s="24" t="s">
        <v>124</v>
      </c>
      <c r="AU125" s="24" t="s">
        <v>82</v>
      </c>
      <c r="AY125" s="24" t="s">
        <v>123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24" t="s">
        <v>79</v>
      </c>
      <c r="BK125" s="210">
        <f>ROUND(I125*H125,2)</f>
        <v>0</v>
      </c>
      <c r="BL125" s="24" t="s">
        <v>122</v>
      </c>
      <c r="BM125" s="24" t="s">
        <v>249</v>
      </c>
    </row>
    <row r="126" spans="2:65" s="1" customFormat="1" ht="25.5" customHeight="1">
      <c r="B126" s="198"/>
      <c r="C126" s="199" t="s">
        <v>250</v>
      </c>
      <c r="D126" s="199" t="s">
        <v>124</v>
      </c>
      <c r="E126" s="200" t="s">
        <v>251</v>
      </c>
      <c r="F126" s="201" t="s">
        <v>252</v>
      </c>
      <c r="G126" s="202" t="s">
        <v>208</v>
      </c>
      <c r="H126" s="203">
        <v>20</v>
      </c>
      <c r="I126" s="204"/>
      <c r="J126" s="205">
        <f>ROUND(I126*H126,2)</f>
        <v>0</v>
      </c>
      <c r="K126" s="201" t="s">
        <v>209</v>
      </c>
      <c r="L126" s="46"/>
      <c r="M126" s="206" t="s">
        <v>5</v>
      </c>
      <c r="N126" s="207" t="s">
        <v>42</v>
      </c>
      <c r="O126" s="47"/>
      <c r="P126" s="208">
        <f>O126*H126</f>
        <v>0</v>
      </c>
      <c r="Q126" s="208">
        <v>0</v>
      </c>
      <c r="R126" s="208">
        <f>Q126*H126</f>
        <v>0</v>
      </c>
      <c r="S126" s="208">
        <v>0</v>
      </c>
      <c r="T126" s="209">
        <f>S126*H126</f>
        <v>0</v>
      </c>
      <c r="AR126" s="24" t="s">
        <v>122</v>
      </c>
      <c r="AT126" s="24" t="s">
        <v>124</v>
      </c>
      <c r="AU126" s="24" t="s">
        <v>82</v>
      </c>
      <c r="AY126" s="24" t="s">
        <v>123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24" t="s">
        <v>79</v>
      </c>
      <c r="BK126" s="210">
        <f>ROUND(I126*H126,2)</f>
        <v>0</v>
      </c>
      <c r="BL126" s="24" t="s">
        <v>122</v>
      </c>
      <c r="BM126" s="24" t="s">
        <v>253</v>
      </c>
    </row>
    <row r="127" spans="2:65" s="1" customFormat="1" ht="16.5" customHeight="1">
      <c r="B127" s="198"/>
      <c r="C127" s="242" t="s">
        <v>254</v>
      </c>
      <c r="D127" s="242" t="s">
        <v>255</v>
      </c>
      <c r="E127" s="243" t="s">
        <v>256</v>
      </c>
      <c r="F127" s="244" t="s">
        <v>257</v>
      </c>
      <c r="G127" s="245" t="s">
        <v>258</v>
      </c>
      <c r="H127" s="246">
        <v>0.4</v>
      </c>
      <c r="I127" s="247"/>
      <c r="J127" s="248">
        <f>ROUND(I127*H127,2)</f>
        <v>0</v>
      </c>
      <c r="K127" s="244" t="s">
        <v>209</v>
      </c>
      <c r="L127" s="249"/>
      <c r="M127" s="250" t="s">
        <v>5</v>
      </c>
      <c r="N127" s="251" t="s">
        <v>42</v>
      </c>
      <c r="O127" s="47"/>
      <c r="P127" s="208">
        <f>O127*H127</f>
        <v>0</v>
      </c>
      <c r="Q127" s="208">
        <v>0.001</v>
      </c>
      <c r="R127" s="208">
        <f>Q127*H127</f>
        <v>0.0004</v>
      </c>
      <c r="S127" s="208">
        <v>0</v>
      </c>
      <c r="T127" s="209">
        <f>S127*H127</f>
        <v>0</v>
      </c>
      <c r="AR127" s="24" t="s">
        <v>246</v>
      </c>
      <c r="AT127" s="24" t="s">
        <v>255</v>
      </c>
      <c r="AU127" s="24" t="s">
        <v>82</v>
      </c>
      <c r="AY127" s="24" t="s">
        <v>123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24" t="s">
        <v>79</v>
      </c>
      <c r="BK127" s="210">
        <f>ROUND(I127*H127,2)</f>
        <v>0</v>
      </c>
      <c r="BL127" s="24" t="s">
        <v>122</v>
      </c>
      <c r="BM127" s="24" t="s">
        <v>259</v>
      </c>
    </row>
    <row r="128" spans="2:51" s="12" customFormat="1" ht="13.5">
      <c r="B128" s="226"/>
      <c r="D128" s="219" t="s">
        <v>215</v>
      </c>
      <c r="E128" s="227" t="s">
        <v>5</v>
      </c>
      <c r="F128" s="228" t="s">
        <v>260</v>
      </c>
      <c r="H128" s="229">
        <v>0.4</v>
      </c>
      <c r="I128" s="230"/>
      <c r="L128" s="226"/>
      <c r="M128" s="231"/>
      <c r="N128" s="232"/>
      <c r="O128" s="232"/>
      <c r="P128" s="232"/>
      <c r="Q128" s="232"/>
      <c r="R128" s="232"/>
      <c r="S128" s="232"/>
      <c r="T128" s="233"/>
      <c r="AT128" s="227" t="s">
        <v>215</v>
      </c>
      <c r="AU128" s="227" t="s">
        <v>82</v>
      </c>
      <c r="AV128" s="12" t="s">
        <v>82</v>
      </c>
      <c r="AW128" s="12" t="s">
        <v>35</v>
      </c>
      <c r="AX128" s="12" t="s">
        <v>79</v>
      </c>
      <c r="AY128" s="227" t="s">
        <v>123</v>
      </c>
    </row>
    <row r="129" spans="2:65" s="1" customFormat="1" ht="16.5" customHeight="1">
      <c r="B129" s="198"/>
      <c r="C129" s="199" t="s">
        <v>261</v>
      </c>
      <c r="D129" s="199" t="s">
        <v>124</v>
      </c>
      <c r="E129" s="200" t="s">
        <v>262</v>
      </c>
      <c r="F129" s="201" t="s">
        <v>263</v>
      </c>
      <c r="G129" s="202" t="s">
        <v>208</v>
      </c>
      <c r="H129" s="203">
        <v>12.5</v>
      </c>
      <c r="I129" s="204"/>
      <c r="J129" s="205">
        <f>ROUND(I129*H129,2)</f>
        <v>0</v>
      </c>
      <c r="K129" s="201" t="s">
        <v>209</v>
      </c>
      <c r="L129" s="46"/>
      <c r="M129" s="206" t="s">
        <v>5</v>
      </c>
      <c r="N129" s="207" t="s">
        <v>42</v>
      </c>
      <c r="O129" s="47"/>
      <c r="P129" s="208">
        <f>O129*H129</f>
        <v>0</v>
      </c>
      <c r="Q129" s="208">
        <v>0</v>
      </c>
      <c r="R129" s="208">
        <f>Q129*H129</f>
        <v>0</v>
      </c>
      <c r="S129" s="208">
        <v>0</v>
      </c>
      <c r="T129" s="209">
        <f>S129*H129</f>
        <v>0</v>
      </c>
      <c r="AR129" s="24" t="s">
        <v>122</v>
      </c>
      <c r="AT129" s="24" t="s">
        <v>124</v>
      </c>
      <c r="AU129" s="24" t="s">
        <v>82</v>
      </c>
      <c r="AY129" s="24" t="s">
        <v>123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24" t="s">
        <v>79</v>
      </c>
      <c r="BK129" s="210">
        <f>ROUND(I129*H129,2)</f>
        <v>0</v>
      </c>
      <c r="BL129" s="24" t="s">
        <v>122</v>
      </c>
      <c r="BM129" s="24" t="s">
        <v>264</v>
      </c>
    </row>
    <row r="130" spans="2:51" s="12" customFormat="1" ht="13.5">
      <c r="B130" s="226"/>
      <c r="D130" s="219" t="s">
        <v>215</v>
      </c>
      <c r="E130" s="227" t="s">
        <v>5</v>
      </c>
      <c r="F130" s="228" t="s">
        <v>155</v>
      </c>
      <c r="H130" s="229">
        <v>7.4</v>
      </c>
      <c r="I130" s="230"/>
      <c r="L130" s="226"/>
      <c r="M130" s="231"/>
      <c r="N130" s="232"/>
      <c r="O130" s="232"/>
      <c r="P130" s="232"/>
      <c r="Q130" s="232"/>
      <c r="R130" s="232"/>
      <c r="S130" s="232"/>
      <c r="T130" s="233"/>
      <c r="AT130" s="227" t="s">
        <v>215</v>
      </c>
      <c r="AU130" s="227" t="s">
        <v>82</v>
      </c>
      <c r="AV130" s="12" t="s">
        <v>82</v>
      </c>
      <c r="AW130" s="12" t="s">
        <v>35</v>
      </c>
      <c r="AX130" s="12" t="s">
        <v>71</v>
      </c>
      <c r="AY130" s="227" t="s">
        <v>123</v>
      </c>
    </row>
    <row r="131" spans="2:51" s="11" customFormat="1" ht="13.5">
      <c r="B131" s="218"/>
      <c r="D131" s="219" t="s">
        <v>215</v>
      </c>
      <c r="E131" s="220" t="s">
        <v>5</v>
      </c>
      <c r="F131" s="221" t="s">
        <v>265</v>
      </c>
      <c r="H131" s="220" t="s">
        <v>5</v>
      </c>
      <c r="I131" s="222"/>
      <c r="L131" s="218"/>
      <c r="M131" s="223"/>
      <c r="N131" s="224"/>
      <c r="O131" s="224"/>
      <c r="P131" s="224"/>
      <c r="Q131" s="224"/>
      <c r="R131" s="224"/>
      <c r="S131" s="224"/>
      <c r="T131" s="225"/>
      <c r="AT131" s="220" t="s">
        <v>215</v>
      </c>
      <c r="AU131" s="220" t="s">
        <v>82</v>
      </c>
      <c r="AV131" s="11" t="s">
        <v>79</v>
      </c>
      <c r="AW131" s="11" t="s">
        <v>35</v>
      </c>
      <c r="AX131" s="11" t="s">
        <v>71</v>
      </c>
      <c r="AY131" s="220" t="s">
        <v>123</v>
      </c>
    </row>
    <row r="132" spans="2:51" s="12" customFormat="1" ht="13.5">
      <c r="B132" s="226"/>
      <c r="D132" s="219" t="s">
        <v>215</v>
      </c>
      <c r="E132" s="227" t="s">
        <v>5</v>
      </c>
      <c r="F132" s="228" t="s">
        <v>266</v>
      </c>
      <c r="H132" s="229">
        <v>5.1</v>
      </c>
      <c r="I132" s="230"/>
      <c r="L132" s="226"/>
      <c r="M132" s="231"/>
      <c r="N132" s="232"/>
      <c r="O132" s="232"/>
      <c r="P132" s="232"/>
      <c r="Q132" s="232"/>
      <c r="R132" s="232"/>
      <c r="S132" s="232"/>
      <c r="T132" s="233"/>
      <c r="AT132" s="227" t="s">
        <v>215</v>
      </c>
      <c r="AU132" s="227" t="s">
        <v>82</v>
      </c>
      <c r="AV132" s="12" t="s">
        <v>82</v>
      </c>
      <c r="AW132" s="12" t="s">
        <v>35</v>
      </c>
      <c r="AX132" s="12" t="s">
        <v>71</v>
      </c>
      <c r="AY132" s="227" t="s">
        <v>123</v>
      </c>
    </row>
    <row r="133" spans="2:51" s="13" customFormat="1" ht="13.5">
      <c r="B133" s="234"/>
      <c r="D133" s="219" t="s">
        <v>215</v>
      </c>
      <c r="E133" s="235" t="s">
        <v>5</v>
      </c>
      <c r="F133" s="236" t="s">
        <v>220</v>
      </c>
      <c r="H133" s="237">
        <v>12.5</v>
      </c>
      <c r="I133" s="238"/>
      <c r="L133" s="234"/>
      <c r="M133" s="239"/>
      <c r="N133" s="240"/>
      <c r="O133" s="240"/>
      <c r="P133" s="240"/>
      <c r="Q133" s="240"/>
      <c r="R133" s="240"/>
      <c r="S133" s="240"/>
      <c r="T133" s="241"/>
      <c r="AT133" s="235" t="s">
        <v>215</v>
      </c>
      <c r="AU133" s="235" t="s">
        <v>82</v>
      </c>
      <c r="AV133" s="13" t="s">
        <v>122</v>
      </c>
      <c r="AW133" s="13" t="s">
        <v>35</v>
      </c>
      <c r="AX133" s="13" t="s">
        <v>79</v>
      </c>
      <c r="AY133" s="235" t="s">
        <v>123</v>
      </c>
    </row>
    <row r="134" spans="2:63" s="10" customFormat="1" ht="29.85" customHeight="1">
      <c r="B134" s="187"/>
      <c r="D134" s="188" t="s">
        <v>70</v>
      </c>
      <c r="E134" s="211" t="s">
        <v>82</v>
      </c>
      <c r="F134" s="211" t="s">
        <v>267</v>
      </c>
      <c r="I134" s="190"/>
      <c r="J134" s="212">
        <f>BK134</f>
        <v>0</v>
      </c>
      <c r="L134" s="187"/>
      <c r="M134" s="192"/>
      <c r="N134" s="193"/>
      <c r="O134" s="193"/>
      <c r="P134" s="194">
        <f>SUM(P135:P147)</f>
        <v>0</v>
      </c>
      <c r="Q134" s="193"/>
      <c r="R134" s="194">
        <f>SUM(R135:R147)</f>
        <v>13.23786868</v>
      </c>
      <c r="S134" s="193"/>
      <c r="T134" s="195">
        <f>SUM(T135:T147)</f>
        <v>0</v>
      </c>
      <c r="AR134" s="188" t="s">
        <v>79</v>
      </c>
      <c r="AT134" s="196" t="s">
        <v>70</v>
      </c>
      <c r="AU134" s="196" t="s">
        <v>79</v>
      </c>
      <c r="AY134" s="188" t="s">
        <v>123</v>
      </c>
      <c r="BK134" s="197">
        <f>SUM(BK135:BK147)</f>
        <v>0</v>
      </c>
    </row>
    <row r="135" spans="2:65" s="1" customFormat="1" ht="25.5" customHeight="1">
      <c r="B135" s="198"/>
      <c r="C135" s="199" t="s">
        <v>268</v>
      </c>
      <c r="D135" s="199" t="s">
        <v>124</v>
      </c>
      <c r="E135" s="200" t="s">
        <v>269</v>
      </c>
      <c r="F135" s="201" t="s">
        <v>270</v>
      </c>
      <c r="G135" s="202" t="s">
        <v>208</v>
      </c>
      <c r="H135" s="203">
        <v>12</v>
      </c>
      <c r="I135" s="204"/>
      <c r="J135" s="205">
        <f>ROUND(I135*H135,2)</f>
        <v>0</v>
      </c>
      <c r="K135" s="201" t="s">
        <v>209</v>
      </c>
      <c r="L135" s="46"/>
      <c r="M135" s="206" t="s">
        <v>5</v>
      </c>
      <c r="N135" s="207" t="s">
        <v>42</v>
      </c>
      <c r="O135" s="47"/>
      <c r="P135" s="208">
        <f>O135*H135</f>
        <v>0</v>
      </c>
      <c r="Q135" s="208">
        <v>0.00031</v>
      </c>
      <c r="R135" s="208">
        <f>Q135*H135</f>
        <v>0.00372</v>
      </c>
      <c r="S135" s="208">
        <v>0</v>
      </c>
      <c r="T135" s="209">
        <f>S135*H135</f>
        <v>0</v>
      </c>
      <c r="AR135" s="24" t="s">
        <v>122</v>
      </c>
      <c r="AT135" s="24" t="s">
        <v>124</v>
      </c>
      <c r="AU135" s="24" t="s">
        <v>82</v>
      </c>
      <c r="AY135" s="24" t="s">
        <v>123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24" t="s">
        <v>79</v>
      </c>
      <c r="BK135" s="210">
        <f>ROUND(I135*H135,2)</f>
        <v>0</v>
      </c>
      <c r="BL135" s="24" t="s">
        <v>122</v>
      </c>
      <c r="BM135" s="24" t="s">
        <v>271</v>
      </c>
    </row>
    <row r="136" spans="2:51" s="12" customFormat="1" ht="13.5">
      <c r="B136" s="226"/>
      <c r="D136" s="219" t="s">
        <v>215</v>
      </c>
      <c r="E136" s="227" t="s">
        <v>5</v>
      </c>
      <c r="F136" s="228" t="s">
        <v>272</v>
      </c>
      <c r="H136" s="229">
        <v>12</v>
      </c>
      <c r="I136" s="230"/>
      <c r="L136" s="226"/>
      <c r="M136" s="231"/>
      <c r="N136" s="232"/>
      <c r="O136" s="232"/>
      <c r="P136" s="232"/>
      <c r="Q136" s="232"/>
      <c r="R136" s="232"/>
      <c r="S136" s="232"/>
      <c r="T136" s="233"/>
      <c r="AT136" s="227" t="s">
        <v>215</v>
      </c>
      <c r="AU136" s="227" t="s">
        <v>82</v>
      </c>
      <c r="AV136" s="12" t="s">
        <v>82</v>
      </c>
      <c r="AW136" s="12" t="s">
        <v>35</v>
      </c>
      <c r="AX136" s="12" t="s">
        <v>79</v>
      </c>
      <c r="AY136" s="227" t="s">
        <v>123</v>
      </c>
    </row>
    <row r="137" spans="2:65" s="1" customFormat="1" ht="16.5" customHeight="1">
      <c r="B137" s="198"/>
      <c r="C137" s="242" t="s">
        <v>273</v>
      </c>
      <c r="D137" s="242" t="s">
        <v>255</v>
      </c>
      <c r="E137" s="243" t="s">
        <v>274</v>
      </c>
      <c r="F137" s="244" t="s">
        <v>275</v>
      </c>
      <c r="G137" s="245" t="s">
        <v>208</v>
      </c>
      <c r="H137" s="246">
        <v>13.2</v>
      </c>
      <c r="I137" s="247"/>
      <c r="J137" s="248">
        <f>ROUND(I137*H137,2)</f>
        <v>0</v>
      </c>
      <c r="K137" s="244" t="s">
        <v>209</v>
      </c>
      <c r="L137" s="249"/>
      <c r="M137" s="250" t="s">
        <v>5</v>
      </c>
      <c r="N137" s="251" t="s">
        <v>42</v>
      </c>
      <c r="O137" s="47"/>
      <c r="P137" s="208">
        <f>O137*H137</f>
        <v>0</v>
      </c>
      <c r="Q137" s="208">
        <v>0.0003</v>
      </c>
      <c r="R137" s="208">
        <f>Q137*H137</f>
        <v>0.003959999999999999</v>
      </c>
      <c r="S137" s="208">
        <v>0</v>
      </c>
      <c r="T137" s="209">
        <f>S137*H137</f>
        <v>0</v>
      </c>
      <c r="AR137" s="24" t="s">
        <v>246</v>
      </c>
      <c r="AT137" s="24" t="s">
        <v>255</v>
      </c>
      <c r="AU137" s="24" t="s">
        <v>82</v>
      </c>
      <c r="AY137" s="24" t="s">
        <v>123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24" t="s">
        <v>79</v>
      </c>
      <c r="BK137" s="210">
        <f>ROUND(I137*H137,2)</f>
        <v>0</v>
      </c>
      <c r="BL137" s="24" t="s">
        <v>122</v>
      </c>
      <c r="BM137" s="24" t="s">
        <v>276</v>
      </c>
    </row>
    <row r="138" spans="2:51" s="12" customFormat="1" ht="13.5">
      <c r="B138" s="226"/>
      <c r="D138" s="219" t="s">
        <v>215</v>
      </c>
      <c r="E138" s="227" t="s">
        <v>5</v>
      </c>
      <c r="F138" s="228" t="s">
        <v>277</v>
      </c>
      <c r="H138" s="229">
        <v>13.2</v>
      </c>
      <c r="I138" s="230"/>
      <c r="L138" s="226"/>
      <c r="M138" s="231"/>
      <c r="N138" s="232"/>
      <c r="O138" s="232"/>
      <c r="P138" s="232"/>
      <c r="Q138" s="232"/>
      <c r="R138" s="232"/>
      <c r="S138" s="232"/>
      <c r="T138" s="233"/>
      <c r="AT138" s="227" t="s">
        <v>215</v>
      </c>
      <c r="AU138" s="227" t="s">
        <v>82</v>
      </c>
      <c r="AV138" s="12" t="s">
        <v>82</v>
      </c>
      <c r="AW138" s="12" t="s">
        <v>35</v>
      </c>
      <c r="AX138" s="12" t="s">
        <v>79</v>
      </c>
      <c r="AY138" s="227" t="s">
        <v>123</v>
      </c>
    </row>
    <row r="139" spans="2:65" s="1" customFormat="1" ht="25.5" customHeight="1">
      <c r="B139" s="198"/>
      <c r="C139" s="199" t="s">
        <v>278</v>
      </c>
      <c r="D139" s="199" t="s">
        <v>124</v>
      </c>
      <c r="E139" s="200" t="s">
        <v>279</v>
      </c>
      <c r="F139" s="201" t="s">
        <v>280</v>
      </c>
      <c r="G139" s="202" t="s">
        <v>281</v>
      </c>
      <c r="H139" s="203">
        <v>10</v>
      </c>
      <c r="I139" s="204"/>
      <c r="J139" s="205">
        <f>ROUND(I139*H139,2)</f>
        <v>0</v>
      </c>
      <c r="K139" s="201" t="s">
        <v>209</v>
      </c>
      <c r="L139" s="46"/>
      <c r="M139" s="206" t="s">
        <v>5</v>
      </c>
      <c r="N139" s="207" t="s">
        <v>42</v>
      </c>
      <c r="O139" s="47"/>
      <c r="P139" s="208">
        <f>O139*H139</f>
        <v>0</v>
      </c>
      <c r="Q139" s="208">
        <v>0.22657</v>
      </c>
      <c r="R139" s="208">
        <f>Q139*H139</f>
        <v>2.2657</v>
      </c>
      <c r="S139" s="208">
        <v>0</v>
      </c>
      <c r="T139" s="209">
        <f>S139*H139</f>
        <v>0</v>
      </c>
      <c r="AR139" s="24" t="s">
        <v>122</v>
      </c>
      <c r="AT139" s="24" t="s">
        <v>124</v>
      </c>
      <c r="AU139" s="24" t="s">
        <v>82</v>
      </c>
      <c r="AY139" s="24" t="s">
        <v>123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24" t="s">
        <v>79</v>
      </c>
      <c r="BK139" s="210">
        <f>ROUND(I139*H139,2)</f>
        <v>0</v>
      </c>
      <c r="BL139" s="24" t="s">
        <v>122</v>
      </c>
      <c r="BM139" s="24" t="s">
        <v>282</v>
      </c>
    </row>
    <row r="140" spans="2:65" s="1" customFormat="1" ht="25.5" customHeight="1">
      <c r="B140" s="198"/>
      <c r="C140" s="199" t="s">
        <v>11</v>
      </c>
      <c r="D140" s="199" t="s">
        <v>124</v>
      </c>
      <c r="E140" s="200" t="s">
        <v>283</v>
      </c>
      <c r="F140" s="201" t="s">
        <v>284</v>
      </c>
      <c r="G140" s="202" t="s">
        <v>213</v>
      </c>
      <c r="H140" s="203">
        <v>1.11</v>
      </c>
      <c r="I140" s="204"/>
      <c r="J140" s="205">
        <f>ROUND(I140*H140,2)</f>
        <v>0</v>
      </c>
      <c r="K140" s="201" t="s">
        <v>209</v>
      </c>
      <c r="L140" s="46"/>
      <c r="M140" s="206" t="s">
        <v>5</v>
      </c>
      <c r="N140" s="207" t="s">
        <v>42</v>
      </c>
      <c r="O140" s="47"/>
      <c r="P140" s="208">
        <f>O140*H140</f>
        <v>0</v>
      </c>
      <c r="Q140" s="208">
        <v>2.16</v>
      </c>
      <c r="R140" s="208">
        <f>Q140*H140</f>
        <v>2.3976</v>
      </c>
      <c r="S140" s="208">
        <v>0</v>
      </c>
      <c r="T140" s="209">
        <f>S140*H140</f>
        <v>0</v>
      </c>
      <c r="AR140" s="24" t="s">
        <v>122</v>
      </c>
      <c r="AT140" s="24" t="s">
        <v>124</v>
      </c>
      <c r="AU140" s="24" t="s">
        <v>82</v>
      </c>
      <c r="AY140" s="24" t="s">
        <v>123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24" t="s">
        <v>79</v>
      </c>
      <c r="BK140" s="210">
        <f>ROUND(I140*H140,2)</f>
        <v>0</v>
      </c>
      <c r="BL140" s="24" t="s">
        <v>122</v>
      </c>
      <c r="BM140" s="24" t="s">
        <v>285</v>
      </c>
    </row>
    <row r="141" spans="2:51" s="12" customFormat="1" ht="13.5">
      <c r="B141" s="226"/>
      <c r="D141" s="219" t="s">
        <v>215</v>
      </c>
      <c r="E141" s="227" t="s">
        <v>5</v>
      </c>
      <c r="F141" s="228" t="s">
        <v>286</v>
      </c>
      <c r="H141" s="229">
        <v>1.11</v>
      </c>
      <c r="I141" s="230"/>
      <c r="L141" s="226"/>
      <c r="M141" s="231"/>
      <c r="N141" s="232"/>
      <c r="O141" s="232"/>
      <c r="P141" s="232"/>
      <c r="Q141" s="232"/>
      <c r="R141" s="232"/>
      <c r="S141" s="232"/>
      <c r="T141" s="233"/>
      <c r="AT141" s="227" t="s">
        <v>215</v>
      </c>
      <c r="AU141" s="227" t="s">
        <v>82</v>
      </c>
      <c r="AV141" s="12" t="s">
        <v>82</v>
      </c>
      <c r="AW141" s="12" t="s">
        <v>35</v>
      </c>
      <c r="AX141" s="12" t="s">
        <v>79</v>
      </c>
      <c r="AY141" s="227" t="s">
        <v>123</v>
      </c>
    </row>
    <row r="142" spans="2:65" s="1" customFormat="1" ht="16.5" customHeight="1">
      <c r="B142" s="198"/>
      <c r="C142" s="199" t="s">
        <v>287</v>
      </c>
      <c r="D142" s="199" t="s">
        <v>124</v>
      </c>
      <c r="E142" s="200" t="s">
        <v>288</v>
      </c>
      <c r="F142" s="201" t="s">
        <v>289</v>
      </c>
      <c r="G142" s="202" t="s">
        <v>213</v>
      </c>
      <c r="H142" s="203">
        <v>3.492</v>
      </c>
      <c r="I142" s="204"/>
      <c r="J142" s="205">
        <f>ROUND(I142*H142,2)</f>
        <v>0</v>
      </c>
      <c r="K142" s="201" t="s">
        <v>209</v>
      </c>
      <c r="L142" s="46"/>
      <c r="M142" s="206" t="s">
        <v>5</v>
      </c>
      <c r="N142" s="207" t="s">
        <v>42</v>
      </c>
      <c r="O142" s="47"/>
      <c r="P142" s="208">
        <f>O142*H142</f>
        <v>0</v>
      </c>
      <c r="Q142" s="208">
        <v>2.45329</v>
      </c>
      <c r="R142" s="208">
        <f>Q142*H142</f>
        <v>8.56688868</v>
      </c>
      <c r="S142" s="208">
        <v>0</v>
      </c>
      <c r="T142" s="209">
        <f>S142*H142</f>
        <v>0</v>
      </c>
      <c r="AR142" s="24" t="s">
        <v>122</v>
      </c>
      <c r="AT142" s="24" t="s">
        <v>124</v>
      </c>
      <c r="AU142" s="24" t="s">
        <v>82</v>
      </c>
      <c r="AY142" s="24" t="s">
        <v>123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24" t="s">
        <v>79</v>
      </c>
      <c r="BK142" s="210">
        <f>ROUND(I142*H142,2)</f>
        <v>0</v>
      </c>
      <c r="BL142" s="24" t="s">
        <v>122</v>
      </c>
      <c r="BM142" s="24" t="s">
        <v>290</v>
      </c>
    </row>
    <row r="143" spans="2:51" s="11" customFormat="1" ht="13.5">
      <c r="B143" s="218"/>
      <c r="D143" s="219" t="s">
        <v>215</v>
      </c>
      <c r="E143" s="220" t="s">
        <v>5</v>
      </c>
      <c r="F143" s="221" t="s">
        <v>291</v>
      </c>
      <c r="H143" s="220" t="s">
        <v>5</v>
      </c>
      <c r="I143" s="222"/>
      <c r="L143" s="218"/>
      <c r="M143" s="223"/>
      <c r="N143" s="224"/>
      <c r="O143" s="224"/>
      <c r="P143" s="224"/>
      <c r="Q143" s="224"/>
      <c r="R143" s="224"/>
      <c r="S143" s="224"/>
      <c r="T143" s="225"/>
      <c r="AT143" s="220" t="s">
        <v>215</v>
      </c>
      <c r="AU143" s="220" t="s">
        <v>82</v>
      </c>
      <c r="AV143" s="11" t="s">
        <v>79</v>
      </c>
      <c r="AW143" s="11" t="s">
        <v>35</v>
      </c>
      <c r="AX143" s="11" t="s">
        <v>71</v>
      </c>
      <c r="AY143" s="220" t="s">
        <v>123</v>
      </c>
    </row>
    <row r="144" spans="2:51" s="12" customFormat="1" ht="13.5">
      <c r="B144" s="226"/>
      <c r="D144" s="219" t="s">
        <v>215</v>
      </c>
      <c r="E144" s="227" t="s">
        <v>5</v>
      </c>
      <c r="F144" s="228" t="s">
        <v>217</v>
      </c>
      <c r="H144" s="229">
        <v>2.4</v>
      </c>
      <c r="I144" s="230"/>
      <c r="L144" s="226"/>
      <c r="M144" s="231"/>
      <c r="N144" s="232"/>
      <c r="O144" s="232"/>
      <c r="P144" s="232"/>
      <c r="Q144" s="232"/>
      <c r="R144" s="232"/>
      <c r="S144" s="232"/>
      <c r="T144" s="233"/>
      <c r="AT144" s="227" t="s">
        <v>215</v>
      </c>
      <c r="AU144" s="227" t="s">
        <v>82</v>
      </c>
      <c r="AV144" s="12" t="s">
        <v>82</v>
      </c>
      <c r="AW144" s="12" t="s">
        <v>35</v>
      </c>
      <c r="AX144" s="12" t="s">
        <v>71</v>
      </c>
      <c r="AY144" s="227" t="s">
        <v>123</v>
      </c>
    </row>
    <row r="145" spans="2:51" s="12" customFormat="1" ht="13.5">
      <c r="B145" s="226"/>
      <c r="D145" s="219" t="s">
        <v>215</v>
      </c>
      <c r="E145" s="227" t="s">
        <v>5</v>
      </c>
      <c r="F145" s="228" t="s">
        <v>218</v>
      </c>
      <c r="H145" s="229">
        <v>0.696</v>
      </c>
      <c r="I145" s="230"/>
      <c r="L145" s="226"/>
      <c r="M145" s="231"/>
      <c r="N145" s="232"/>
      <c r="O145" s="232"/>
      <c r="P145" s="232"/>
      <c r="Q145" s="232"/>
      <c r="R145" s="232"/>
      <c r="S145" s="232"/>
      <c r="T145" s="233"/>
      <c r="AT145" s="227" t="s">
        <v>215</v>
      </c>
      <c r="AU145" s="227" t="s">
        <v>82</v>
      </c>
      <c r="AV145" s="12" t="s">
        <v>82</v>
      </c>
      <c r="AW145" s="12" t="s">
        <v>35</v>
      </c>
      <c r="AX145" s="12" t="s">
        <v>71</v>
      </c>
      <c r="AY145" s="227" t="s">
        <v>123</v>
      </c>
    </row>
    <row r="146" spans="2:51" s="12" customFormat="1" ht="13.5">
      <c r="B146" s="226"/>
      <c r="D146" s="219" t="s">
        <v>215</v>
      </c>
      <c r="E146" s="227" t="s">
        <v>5</v>
      </c>
      <c r="F146" s="228" t="s">
        <v>219</v>
      </c>
      <c r="H146" s="229">
        <v>0.396</v>
      </c>
      <c r="I146" s="230"/>
      <c r="L146" s="226"/>
      <c r="M146" s="231"/>
      <c r="N146" s="232"/>
      <c r="O146" s="232"/>
      <c r="P146" s="232"/>
      <c r="Q146" s="232"/>
      <c r="R146" s="232"/>
      <c r="S146" s="232"/>
      <c r="T146" s="233"/>
      <c r="AT146" s="227" t="s">
        <v>215</v>
      </c>
      <c r="AU146" s="227" t="s">
        <v>82</v>
      </c>
      <c r="AV146" s="12" t="s">
        <v>82</v>
      </c>
      <c r="AW146" s="12" t="s">
        <v>35</v>
      </c>
      <c r="AX146" s="12" t="s">
        <v>71</v>
      </c>
      <c r="AY146" s="227" t="s">
        <v>123</v>
      </c>
    </row>
    <row r="147" spans="2:51" s="13" customFormat="1" ht="13.5">
      <c r="B147" s="234"/>
      <c r="D147" s="219" t="s">
        <v>215</v>
      </c>
      <c r="E147" s="235" t="s">
        <v>5</v>
      </c>
      <c r="F147" s="236" t="s">
        <v>220</v>
      </c>
      <c r="H147" s="237">
        <v>3.492</v>
      </c>
      <c r="I147" s="238"/>
      <c r="L147" s="234"/>
      <c r="M147" s="239"/>
      <c r="N147" s="240"/>
      <c r="O147" s="240"/>
      <c r="P147" s="240"/>
      <c r="Q147" s="240"/>
      <c r="R147" s="240"/>
      <c r="S147" s="240"/>
      <c r="T147" s="241"/>
      <c r="AT147" s="235" t="s">
        <v>215</v>
      </c>
      <c r="AU147" s="235" t="s">
        <v>82</v>
      </c>
      <c r="AV147" s="13" t="s">
        <v>122</v>
      </c>
      <c r="AW147" s="13" t="s">
        <v>35</v>
      </c>
      <c r="AX147" s="13" t="s">
        <v>79</v>
      </c>
      <c r="AY147" s="235" t="s">
        <v>123</v>
      </c>
    </row>
    <row r="148" spans="2:63" s="10" customFormat="1" ht="29.85" customHeight="1">
      <c r="B148" s="187"/>
      <c r="D148" s="188" t="s">
        <v>70</v>
      </c>
      <c r="E148" s="211" t="s">
        <v>138</v>
      </c>
      <c r="F148" s="211" t="s">
        <v>292</v>
      </c>
      <c r="I148" s="190"/>
      <c r="J148" s="212">
        <f>BK148</f>
        <v>0</v>
      </c>
      <c r="L148" s="187"/>
      <c r="M148" s="192"/>
      <c r="N148" s="193"/>
      <c r="O148" s="193"/>
      <c r="P148" s="194">
        <f>SUM(P149:P156)</f>
        <v>0</v>
      </c>
      <c r="Q148" s="193"/>
      <c r="R148" s="194">
        <f>SUM(R149:R156)</f>
        <v>0.008424</v>
      </c>
      <c r="S148" s="193"/>
      <c r="T148" s="195">
        <f>SUM(T149:T156)</f>
        <v>0.0001053</v>
      </c>
      <c r="AR148" s="188" t="s">
        <v>79</v>
      </c>
      <c r="AT148" s="196" t="s">
        <v>70</v>
      </c>
      <c r="AU148" s="196" t="s">
        <v>79</v>
      </c>
      <c r="AY148" s="188" t="s">
        <v>123</v>
      </c>
      <c r="BK148" s="197">
        <f>SUM(BK149:BK156)</f>
        <v>0</v>
      </c>
    </row>
    <row r="149" spans="2:65" s="1" customFormat="1" ht="16.5" customHeight="1">
      <c r="B149" s="198"/>
      <c r="C149" s="199" t="s">
        <v>293</v>
      </c>
      <c r="D149" s="199" t="s">
        <v>124</v>
      </c>
      <c r="E149" s="200" t="s">
        <v>294</v>
      </c>
      <c r="F149" s="201" t="s">
        <v>295</v>
      </c>
      <c r="G149" s="202" t="s">
        <v>281</v>
      </c>
      <c r="H149" s="203">
        <v>10</v>
      </c>
      <c r="I149" s="204"/>
      <c r="J149" s="205">
        <f>ROUND(I149*H149,2)</f>
        <v>0</v>
      </c>
      <c r="K149" s="201" t="s">
        <v>5</v>
      </c>
      <c r="L149" s="46"/>
      <c r="M149" s="206" t="s">
        <v>5</v>
      </c>
      <c r="N149" s="207" t="s">
        <v>42</v>
      </c>
      <c r="O149" s="47"/>
      <c r="P149" s="208">
        <f>O149*H149</f>
        <v>0</v>
      </c>
      <c r="Q149" s="208">
        <v>0</v>
      </c>
      <c r="R149" s="208">
        <f>Q149*H149</f>
        <v>0</v>
      </c>
      <c r="S149" s="208">
        <v>0</v>
      </c>
      <c r="T149" s="209">
        <f>S149*H149</f>
        <v>0</v>
      </c>
      <c r="AR149" s="24" t="s">
        <v>122</v>
      </c>
      <c r="AT149" s="24" t="s">
        <v>124</v>
      </c>
      <c r="AU149" s="24" t="s">
        <v>82</v>
      </c>
      <c r="AY149" s="24" t="s">
        <v>123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24" t="s">
        <v>79</v>
      </c>
      <c r="BK149" s="210">
        <f>ROUND(I149*H149,2)</f>
        <v>0</v>
      </c>
      <c r="BL149" s="24" t="s">
        <v>122</v>
      </c>
      <c r="BM149" s="24" t="s">
        <v>296</v>
      </c>
    </row>
    <row r="150" spans="2:47" s="1" customFormat="1" ht="13.5">
      <c r="B150" s="46"/>
      <c r="D150" s="219" t="s">
        <v>297</v>
      </c>
      <c r="F150" s="252" t="s">
        <v>298</v>
      </c>
      <c r="I150" s="253"/>
      <c r="L150" s="46"/>
      <c r="M150" s="254"/>
      <c r="N150" s="47"/>
      <c r="O150" s="47"/>
      <c r="P150" s="47"/>
      <c r="Q150" s="47"/>
      <c r="R150" s="47"/>
      <c r="S150" s="47"/>
      <c r="T150" s="85"/>
      <c r="AT150" s="24" t="s">
        <v>297</v>
      </c>
      <c r="AU150" s="24" t="s">
        <v>82</v>
      </c>
    </row>
    <row r="151" spans="2:51" s="12" customFormat="1" ht="13.5">
      <c r="B151" s="226"/>
      <c r="D151" s="219" t="s">
        <v>215</v>
      </c>
      <c r="E151" s="227" t="s">
        <v>5</v>
      </c>
      <c r="F151" s="228" t="s">
        <v>299</v>
      </c>
      <c r="H151" s="229">
        <v>10</v>
      </c>
      <c r="I151" s="230"/>
      <c r="L151" s="226"/>
      <c r="M151" s="231"/>
      <c r="N151" s="232"/>
      <c r="O151" s="232"/>
      <c r="P151" s="232"/>
      <c r="Q151" s="232"/>
      <c r="R151" s="232"/>
      <c r="S151" s="232"/>
      <c r="T151" s="233"/>
      <c r="AT151" s="227" t="s">
        <v>215</v>
      </c>
      <c r="AU151" s="227" t="s">
        <v>82</v>
      </c>
      <c r="AV151" s="12" t="s">
        <v>82</v>
      </c>
      <c r="AW151" s="12" t="s">
        <v>35</v>
      </c>
      <c r="AX151" s="12" t="s">
        <v>79</v>
      </c>
      <c r="AY151" s="227" t="s">
        <v>123</v>
      </c>
    </row>
    <row r="152" spans="2:65" s="1" customFormat="1" ht="16.5" customHeight="1">
      <c r="B152" s="198"/>
      <c r="C152" s="199" t="s">
        <v>300</v>
      </c>
      <c r="D152" s="199" t="s">
        <v>124</v>
      </c>
      <c r="E152" s="200" t="s">
        <v>301</v>
      </c>
      <c r="F152" s="201" t="s">
        <v>302</v>
      </c>
      <c r="G152" s="202" t="s">
        <v>281</v>
      </c>
      <c r="H152" s="203">
        <v>10.53</v>
      </c>
      <c r="I152" s="204"/>
      <c r="J152" s="205">
        <f>ROUND(I152*H152,2)</f>
        <v>0</v>
      </c>
      <c r="K152" s="201" t="s">
        <v>5</v>
      </c>
      <c r="L152" s="46"/>
      <c r="M152" s="206" t="s">
        <v>5</v>
      </c>
      <c r="N152" s="207" t="s">
        <v>42</v>
      </c>
      <c r="O152" s="47"/>
      <c r="P152" s="208">
        <f>O152*H152</f>
        <v>0</v>
      </c>
      <c r="Q152" s="208">
        <v>0.0008</v>
      </c>
      <c r="R152" s="208">
        <f>Q152*H152</f>
        <v>0.008424</v>
      </c>
      <c r="S152" s="208">
        <v>1E-05</v>
      </c>
      <c r="T152" s="209">
        <f>S152*H152</f>
        <v>0.0001053</v>
      </c>
      <c r="AR152" s="24" t="s">
        <v>122</v>
      </c>
      <c r="AT152" s="24" t="s">
        <v>124</v>
      </c>
      <c r="AU152" s="24" t="s">
        <v>82</v>
      </c>
      <c r="AY152" s="24" t="s">
        <v>123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24" t="s">
        <v>79</v>
      </c>
      <c r="BK152" s="210">
        <f>ROUND(I152*H152,2)</f>
        <v>0</v>
      </c>
      <c r="BL152" s="24" t="s">
        <v>122</v>
      </c>
      <c r="BM152" s="24" t="s">
        <v>303</v>
      </c>
    </row>
    <row r="153" spans="2:51" s="12" customFormat="1" ht="13.5">
      <c r="B153" s="226"/>
      <c r="D153" s="219" t="s">
        <v>215</v>
      </c>
      <c r="E153" s="227" t="s">
        <v>5</v>
      </c>
      <c r="F153" s="228" t="s">
        <v>304</v>
      </c>
      <c r="H153" s="229">
        <v>1.61</v>
      </c>
      <c r="I153" s="230"/>
      <c r="L153" s="226"/>
      <c r="M153" s="231"/>
      <c r="N153" s="232"/>
      <c r="O153" s="232"/>
      <c r="P153" s="232"/>
      <c r="Q153" s="232"/>
      <c r="R153" s="232"/>
      <c r="S153" s="232"/>
      <c r="T153" s="233"/>
      <c r="AT153" s="227" t="s">
        <v>215</v>
      </c>
      <c r="AU153" s="227" t="s">
        <v>82</v>
      </c>
      <c r="AV153" s="12" t="s">
        <v>82</v>
      </c>
      <c r="AW153" s="12" t="s">
        <v>35</v>
      </c>
      <c r="AX153" s="12" t="s">
        <v>71</v>
      </c>
      <c r="AY153" s="227" t="s">
        <v>123</v>
      </c>
    </row>
    <row r="154" spans="2:51" s="12" customFormat="1" ht="13.5">
      <c r="B154" s="226"/>
      <c r="D154" s="219" t="s">
        <v>215</v>
      </c>
      <c r="E154" s="227" t="s">
        <v>5</v>
      </c>
      <c r="F154" s="228" t="s">
        <v>305</v>
      </c>
      <c r="H154" s="229">
        <v>3.73</v>
      </c>
      <c r="I154" s="230"/>
      <c r="L154" s="226"/>
      <c r="M154" s="231"/>
      <c r="N154" s="232"/>
      <c r="O154" s="232"/>
      <c r="P154" s="232"/>
      <c r="Q154" s="232"/>
      <c r="R154" s="232"/>
      <c r="S154" s="232"/>
      <c r="T154" s="233"/>
      <c r="AT154" s="227" t="s">
        <v>215</v>
      </c>
      <c r="AU154" s="227" t="s">
        <v>82</v>
      </c>
      <c r="AV154" s="12" t="s">
        <v>82</v>
      </c>
      <c r="AW154" s="12" t="s">
        <v>35</v>
      </c>
      <c r="AX154" s="12" t="s">
        <v>71</v>
      </c>
      <c r="AY154" s="227" t="s">
        <v>123</v>
      </c>
    </row>
    <row r="155" spans="2:51" s="12" customFormat="1" ht="13.5">
      <c r="B155" s="226"/>
      <c r="D155" s="219" t="s">
        <v>215</v>
      </c>
      <c r="E155" s="227" t="s">
        <v>5</v>
      </c>
      <c r="F155" s="228" t="s">
        <v>306</v>
      </c>
      <c r="H155" s="229">
        <v>5.19</v>
      </c>
      <c r="I155" s="230"/>
      <c r="L155" s="226"/>
      <c r="M155" s="231"/>
      <c r="N155" s="232"/>
      <c r="O155" s="232"/>
      <c r="P155" s="232"/>
      <c r="Q155" s="232"/>
      <c r="R155" s="232"/>
      <c r="S155" s="232"/>
      <c r="T155" s="233"/>
      <c r="AT155" s="227" t="s">
        <v>215</v>
      </c>
      <c r="AU155" s="227" t="s">
        <v>82</v>
      </c>
      <c r="AV155" s="12" t="s">
        <v>82</v>
      </c>
      <c r="AW155" s="12" t="s">
        <v>35</v>
      </c>
      <c r="AX155" s="12" t="s">
        <v>71</v>
      </c>
      <c r="AY155" s="227" t="s">
        <v>123</v>
      </c>
    </row>
    <row r="156" spans="2:51" s="13" customFormat="1" ht="13.5">
      <c r="B156" s="234"/>
      <c r="D156" s="219" t="s">
        <v>215</v>
      </c>
      <c r="E156" s="235" t="s">
        <v>5</v>
      </c>
      <c r="F156" s="236" t="s">
        <v>220</v>
      </c>
      <c r="H156" s="237">
        <v>10.53</v>
      </c>
      <c r="I156" s="238"/>
      <c r="L156" s="234"/>
      <c r="M156" s="239"/>
      <c r="N156" s="240"/>
      <c r="O156" s="240"/>
      <c r="P156" s="240"/>
      <c r="Q156" s="240"/>
      <c r="R156" s="240"/>
      <c r="S156" s="240"/>
      <c r="T156" s="241"/>
      <c r="AT156" s="235" t="s">
        <v>215</v>
      </c>
      <c r="AU156" s="235" t="s">
        <v>82</v>
      </c>
      <c r="AV156" s="13" t="s">
        <v>122</v>
      </c>
      <c r="AW156" s="13" t="s">
        <v>35</v>
      </c>
      <c r="AX156" s="13" t="s">
        <v>79</v>
      </c>
      <c r="AY156" s="235" t="s">
        <v>123</v>
      </c>
    </row>
    <row r="157" spans="2:63" s="10" customFormat="1" ht="29.85" customHeight="1">
      <c r="B157" s="187"/>
      <c r="D157" s="188" t="s">
        <v>70</v>
      </c>
      <c r="E157" s="211" t="s">
        <v>122</v>
      </c>
      <c r="F157" s="211" t="s">
        <v>307</v>
      </c>
      <c r="I157" s="190"/>
      <c r="J157" s="212">
        <f>BK157</f>
        <v>0</v>
      </c>
      <c r="L157" s="187"/>
      <c r="M157" s="192"/>
      <c r="N157" s="193"/>
      <c r="O157" s="193"/>
      <c r="P157" s="194">
        <f>SUM(P158:P164)</f>
        <v>0</v>
      </c>
      <c r="Q157" s="193"/>
      <c r="R157" s="194">
        <f>SUM(R158:R164)</f>
        <v>0</v>
      </c>
      <c r="S157" s="193"/>
      <c r="T157" s="195">
        <f>SUM(T158:T164)</f>
        <v>0</v>
      </c>
      <c r="AR157" s="188" t="s">
        <v>79</v>
      </c>
      <c r="AT157" s="196" t="s">
        <v>70</v>
      </c>
      <c r="AU157" s="196" t="s">
        <v>79</v>
      </c>
      <c r="AY157" s="188" t="s">
        <v>123</v>
      </c>
      <c r="BK157" s="197">
        <f>SUM(BK158:BK164)</f>
        <v>0</v>
      </c>
    </row>
    <row r="158" spans="2:65" s="1" customFormat="1" ht="25.5" customHeight="1">
      <c r="B158" s="198"/>
      <c r="C158" s="199" t="s">
        <v>308</v>
      </c>
      <c r="D158" s="199" t="s">
        <v>124</v>
      </c>
      <c r="E158" s="200" t="s">
        <v>309</v>
      </c>
      <c r="F158" s="201" t="s">
        <v>310</v>
      </c>
      <c r="G158" s="202" t="s">
        <v>281</v>
      </c>
      <c r="H158" s="203">
        <v>44.85</v>
      </c>
      <c r="I158" s="204"/>
      <c r="J158" s="205">
        <f>ROUND(I158*H158,2)</f>
        <v>0</v>
      </c>
      <c r="K158" s="201" t="s">
        <v>5</v>
      </c>
      <c r="L158" s="46"/>
      <c r="M158" s="206" t="s">
        <v>5</v>
      </c>
      <c r="N158" s="207" t="s">
        <v>42</v>
      </c>
      <c r="O158" s="47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AR158" s="24" t="s">
        <v>122</v>
      </c>
      <c r="AT158" s="24" t="s">
        <v>124</v>
      </c>
      <c r="AU158" s="24" t="s">
        <v>82</v>
      </c>
      <c r="AY158" s="24" t="s">
        <v>123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24" t="s">
        <v>79</v>
      </c>
      <c r="BK158" s="210">
        <f>ROUND(I158*H158,2)</f>
        <v>0</v>
      </c>
      <c r="BL158" s="24" t="s">
        <v>122</v>
      </c>
      <c r="BM158" s="24" t="s">
        <v>311</v>
      </c>
    </row>
    <row r="159" spans="2:47" s="1" customFormat="1" ht="13.5">
      <c r="B159" s="46"/>
      <c r="D159" s="219" t="s">
        <v>297</v>
      </c>
      <c r="F159" s="252" t="s">
        <v>312</v>
      </c>
      <c r="I159" s="253"/>
      <c r="L159" s="46"/>
      <c r="M159" s="254"/>
      <c r="N159" s="47"/>
      <c r="O159" s="47"/>
      <c r="P159" s="47"/>
      <c r="Q159" s="47"/>
      <c r="R159" s="47"/>
      <c r="S159" s="47"/>
      <c r="T159" s="85"/>
      <c r="AT159" s="24" t="s">
        <v>297</v>
      </c>
      <c r="AU159" s="24" t="s">
        <v>82</v>
      </c>
    </row>
    <row r="160" spans="2:51" s="11" customFormat="1" ht="13.5">
      <c r="B160" s="218"/>
      <c r="D160" s="219" t="s">
        <v>215</v>
      </c>
      <c r="E160" s="220" t="s">
        <v>5</v>
      </c>
      <c r="F160" s="221" t="s">
        <v>313</v>
      </c>
      <c r="H160" s="220" t="s">
        <v>5</v>
      </c>
      <c r="I160" s="222"/>
      <c r="L160" s="218"/>
      <c r="M160" s="223"/>
      <c r="N160" s="224"/>
      <c r="O160" s="224"/>
      <c r="P160" s="224"/>
      <c r="Q160" s="224"/>
      <c r="R160" s="224"/>
      <c r="S160" s="224"/>
      <c r="T160" s="225"/>
      <c r="AT160" s="220" t="s">
        <v>215</v>
      </c>
      <c r="AU160" s="220" t="s">
        <v>82</v>
      </c>
      <c r="AV160" s="11" t="s">
        <v>79</v>
      </c>
      <c r="AW160" s="11" t="s">
        <v>35</v>
      </c>
      <c r="AX160" s="11" t="s">
        <v>71</v>
      </c>
      <c r="AY160" s="220" t="s">
        <v>123</v>
      </c>
    </row>
    <row r="161" spans="2:51" s="12" customFormat="1" ht="13.5">
      <c r="B161" s="226"/>
      <c r="D161" s="219" t="s">
        <v>215</v>
      </c>
      <c r="E161" s="227" t="s">
        <v>5</v>
      </c>
      <c r="F161" s="228" t="s">
        <v>314</v>
      </c>
      <c r="H161" s="229">
        <v>3.05</v>
      </c>
      <c r="I161" s="230"/>
      <c r="L161" s="226"/>
      <c r="M161" s="231"/>
      <c r="N161" s="232"/>
      <c r="O161" s="232"/>
      <c r="P161" s="232"/>
      <c r="Q161" s="232"/>
      <c r="R161" s="232"/>
      <c r="S161" s="232"/>
      <c r="T161" s="233"/>
      <c r="AT161" s="227" t="s">
        <v>215</v>
      </c>
      <c r="AU161" s="227" t="s">
        <v>82</v>
      </c>
      <c r="AV161" s="12" t="s">
        <v>82</v>
      </c>
      <c r="AW161" s="12" t="s">
        <v>35</v>
      </c>
      <c r="AX161" s="12" t="s">
        <v>71</v>
      </c>
      <c r="AY161" s="227" t="s">
        <v>123</v>
      </c>
    </row>
    <row r="162" spans="2:51" s="11" customFormat="1" ht="13.5">
      <c r="B162" s="218"/>
      <c r="D162" s="219" t="s">
        <v>215</v>
      </c>
      <c r="E162" s="220" t="s">
        <v>5</v>
      </c>
      <c r="F162" s="221" t="s">
        <v>315</v>
      </c>
      <c r="H162" s="220" t="s">
        <v>5</v>
      </c>
      <c r="I162" s="222"/>
      <c r="L162" s="218"/>
      <c r="M162" s="223"/>
      <c r="N162" s="224"/>
      <c r="O162" s="224"/>
      <c r="P162" s="224"/>
      <c r="Q162" s="224"/>
      <c r="R162" s="224"/>
      <c r="S162" s="224"/>
      <c r="T162" s="225"/>
      <c r="AT162" s="220" t="s">
        <v>215</v>
      </c>
      <c r="AU162" s="220" t="s">
        <v>82</v>
      </c>
      <c r="AV162" s="11" t="s">
        <v>79</v>
      </c>
      <c r="AW162" s="11" t="s">
        <v>35</v>
      </c>
      <c r="AX162" s="11" t="s">
        <v>71</v>
      </c>
      <c r="AY162" s="220" t="s">
        <v>123</v>
      </c>
    </row>
    <row r="163" spans="2:51" s="12" customFormat="1" ht="13.5">
      <c r="B163" s="226"/>
      <c r="D163" s="219" t="s">
        <v>215</v>
      </c>
      <c r="E163" s="227" t="s">
        <v>5</v>
      </c>
      <c r="F163" s="228" t="s">
        <v>316</v>
      </c>
      <c r="H163" s="229">
        <v>41.8</v>
      </c>
      <c r="I163" s="230"/>
      <c r="L163" s="226"/>
      <c r="M163" s="231"/>
      <c r="N163" s="232"/>
      <c r="O163" s="232"/>
      <c r="P163" s="232"/>
      <c r="Q163" s="232"/>
      <c r="R163" s="232"/>
      <c r="S163" s="232"/>
      <c r="T163" s="233"/>
      <c r="AT163" s="227" t="s">
        <v>215</v>
      </c>
      <c r="AU163" s="227" t="s">
        <v>82</v>
      </c>
      <c r="AV163" s="12" t="s">
        <v>82</v>
      </c>
      <c r="AW163" s="12" t="s">
        <v>35</v>
      </c>
      <c r="AX163" s="12" t="s">
        <v>71</v>
      </c>
      <c r="AY163" s="227" t="s">
        <v>123</v>
      </c>
    </row>
    <row r="164" spans="2:51" s="13" customFormat="1" ht="13.5">
      <c r="B164" s="234"/>
      <c r="D164" s="219" t="s">
        <v>215</v>
      </c>
      <c r="E164" s="235" t="s">
        <v>5</v>
      </c>
      <c r="F164" s="236" t="s">
        <v>220</v>
      </c>
      <c r="H164" s="237">
        <v>44.85</v>
      </c>
      <c r="I164" s="238"/>
      <c r="L164" s="234"/>
      <c r="M164" s="239"/>
      <c r="N164" s="240"/>
      <c r="O164" s="240"/>
      <c r="P164" s="240"/>
      <c r="Q164" s="240"/>
      <c r="R164" s="240"/>
      <c r="S164" s="240"/>
      <c r="T164" s="241"/>
      <c r="AT164" s="235" t="s">
        <v>215</v>
      </c>
      <c r="AU164" s="235" t="s">
        <v>82</v>
      </c>
      <c r="AV164" s="13" t="s">
        <v>122</v>
      </c>
      <c r="AW164" s="13" t="s">
        <v>35</v>
      </c>
      <c r="AX164" s="13" t="s">
        <v>79</v>
      </c>
      <c r="AY164" s="235" t="s">
        <v>123</v>
      </c>
    </row>
    <row r="165" spans="2:63" s="10" customFormat="1" ht="29.85" customHeight="1">
      <c r="B165" s="187"/>
      <c r="D165" s="188" t="s">
        <v>70</v>
      </c>
      <c r="E165" s="211" t="s">
        <v>131</v>
      </c>
      <c r="F165" s="211" t="s">
        <v>317</v>
      </c>
      <c r="I165" s="190"/>
      <c r="J165" s="212">
        <f>BK165</f>
        <v>0</v>
      </c>
      <c r="L165" s="187"/>
      <c r="M165" s="192"/>
      <c r="N165" s="193"/>
      <c r="O165" s="193"/>
      <c r="P165" s="194">
        <f>SUM(P166:P178)</f>
        <v>0</v>
      </c>
      <c r="Q165" s="193"/>
      <c r="R165" s="194">
        <f>SUM(R166:R178)</f>
        <v>1.077375</v>
      </c>
      <c r="S165" s="193"/>
      <c r="T165" s="195">
        <f>SUM(T166:T178)</f>
        <v>0</v>
      </c>
      <c r="AR165" s="188" t="s">
        <v>79</v>
      </c>
      <c r="AT165" s="196" t="s">
        <v>70</v>
      </c>
      <c r="AU165" s="196" t="s">
        <v>79</v>
      </c>
      <c r="AY165" s="188" t="s">
        <v>123</v>
      </c>
      <c r="BK165" s="197">
        <f>SUM(BK166:BK178)</f>
        <v>0</v>
      </c>
    </row>
    <row r="166" spans="2:65" s="1" customFormat="1" ht="16.5" customHeight="1">
      <c r="B166" s="198"/>
      <c r="C166" s="199" t="s">
        <v>318</v>
      </c>
      <c r="D166" s="199" t="s">
        <v>124</v>
      </c>
      <c r="E166" s="200" t="s">
        <v>319</v>
      </c>
      <c r="F166" s="201" t="s">
        <v>320</v>
      </c>
      <c r="G166" s="202" t="s">
        <v>208</v>
      </c>
      <c r="H166" s="203">
        <v>14.92</v>
      </c>
      <c r="I166" s="204"/>
      <c r="J166" s="205">
        <f>ROUND(I166*H166,2)</f>
        <v>0</v>
      </c>
      <c r="K166" s="201" t="s">
        <v>209</v>
      </c>
      <c r="L166" s="46"/>
      <c r="M166" s="206" t="s">
        <v>5</v>
      </c>
      <c r="N166" s="207" t="s">
        <v>42</v>
      </c>
      <c r="O166" s="47"/>
      <c r="P166" s="208">
        <f>O166*H166</f>
        <v>0</v>
      </c>
      <c r="Q166" s="208">
        <v>0</v>
      </c>
      <c r="R166" s="208">
        <f>Q166*H166</f>
        <v>0</v>
      </c>
      <c r="S166" s="208">
        <v>0</v>
      </c>
      <c r="T166" s="209">
        <f>S166*H166</f>
        <v>0</v>
      </c>
      <c r="AR166" s="24" t="s">
        <v>122</v>
      </c>
      <c r="AT166" s="24" t="s">
        <v>124</v>
      </c>
      <c r="AU166" s="24" t="s">
        <v>82</v>
      </c>
      <c r="AY166" s="24" t="s">
        <v>123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24" t="s">
        <v>79</v>
      </c>
      <c r="BK166" s="210">
        <f>ROUND(I166*H166,2)</f>
        <v>0</v>
      </c>
      <c r="BL166" s="24" t="s">
        <v>122</v>
      </c>
      <c r="BM166" s="24" t="s">
        <v>321</v>
      </c>
    </row>
    <row r="167" spans="2:51" s="11" customFormat="1" ht="13.5">
      <c r="B167" s="218"/>
      <c r="D167" s="219" t="s">
        <v>215</v>
      </c>
      <c r="E167" s="220" t="s">
        <v>5</v>
      </c>
      <c r="F167" s="221" t="s">
        <v>322</v>
      </c>
      <c r="H167" s="220" t="s">
        <v>5</v>
      </c>
      <c r="I167" s="222"/>
      <c r="L167" s="218"/>
      <c r="M167" s="223"/>
      <c r="N167" s="224"/>
      <c r="O167" s="224"/>
      <c r="P167" s="224"/>
      <c r="Q167" s="224"/>
      <c r="R167" s="224"/>
      <c r="S167" s="224"/>
      <c r="T167" s="225"/>
      <c r="AT167" s="220" t="s">
        <v>215</v>
      </c>
      <c r="AU167" s="220" t="s">
        <v>82</v>
      </c>
      <c r="AV167" s="11" t="s">
        <v>79</v>
      </c>
      <c r="AW167" s="11" t="s">
        <v>35</v>
      </c>
      <c r="AX167" s="11" t="s">
        <v>71</v>
      </c>
      <c r="AY167" s="220" t="s">
        <v>123</v>
      </c>
    </row>
    <row r="168" spans="2:51" s="12" customFormat="1" ht="13.5">
      <c r="B168" s="226"/>
      <c r="D168" s="219" t="s">
        <v>215</v>
      </c>
      <c r="E168" s="227" t="s">
        <v>5</v>
      </c>
      <c r="F168" s="228" t="s">
        <v>323</v>
      </c>
      <c r="H168" s="229">
        <v>4.9</v>
      </c>
      <c r="I168" s="230"/>
      <c r="L168" s="226"/>
      <c r="M168" s="231"/>
      <c r="N168" s="232"/>
      <c r="O168" s="232"/>
      <c r="P168" s="232"/>
      <c r="Q168" s="232"/>
      <c r="R168" s="232"/>
      <c r="S168" s="232"/>
      <c r="T168" s="233"/>
      <c r="AT168" s="227" t="s">
        <v>215</v>
      </c>
      <c r="AU168" s="227" t="s">
        <v>82</v>
      </c>
      <c r="AV168" s="12" t="s">
        <v>82</v>
      </c>
      <c r="AW168" s="12" t="s">
        <v>35</v>
      </c>
      <c r="AX168" s="12" t="s">
        <v>71</v>
      </c>
      <c r="AY168" s="227" t="s">
        <v>123</v>
      </c>
    </row>
    <row r="169" spans="2:51" s="11" customFormat="1" ht="13.5">
      <c r="B169" s="218"/>
      <c r="D169" s="219" t="s">
        <v>215</v>
      </c>
      <c r="E169" s="220" t="s">
        <v>5</v>
      </c>
      <c r="F169" s="221" t="s">
        <v>324</v>
      </c>
      <c r="H169" s="220" t="s">
        <v>5</v>
      </c>
      <c r="I169" s="222"/>
      <c r="L169" s="218"/>
      <c r="M169" s="223"/>
      <c r="N169" s="224"/>
      <c r="O169" s="224"/>
      <c r="P169" s="224"/>
      <c r="Q169" s="224"/>
      <c r="R169" s="224"/>
      <c r="S169" s="224"/>
      <c r="T169" s="225"/>
      <c r="AT169" s="220" t="s">
        <v>215</v>
      </c>
      <c r="AU169" s="220" t="s">
        <v>82</v>
      </c>
      <c r="AV169" s="11" t="s">
        <v>79</v>
      </c>
      <c r="AW169" s="11" t="s">
        <v>35</v>
      </c>
      <c r="AX169" s="11" t="s">
        <v>71</v>
      </c>
      <c r="AY169" s="220" t="s">
        <v>123</v>
      </c>
    </row>
    <row r="170" spans="2:51" s="12" customFormat="1" ht="13.5">
      <c r="B170" s="226"/>
      <c r="D170" s="219" t="s">
        <v>215</v>
      </c>
      <c r="E170" s="227" t="s">
        <v>5</v>
      </c>
      <c r="F170" s="228" t="s">
        <v>266</v>
      </c>
      <c r="H170" s="229">
        <v>5.1</v>
      </c>
      <c r="I170" s="230"/>
      <c r="L170" s="226"/>
      <c r="M170" s="231"/>
      <c r="N170" s="232"/>
      <c r="O170" s="232"/>
      <c r="P170" s="232"/>
      <c r="Q170" s="232"/>
      <c r="R170" s="232"/>
      <c r="S170" s="232"/>
      <c r="T170" s="233"/>
      <c r="AT170" s="227" t="s">
        <v>215</v>
      </c>
      <c r="AU170" s="227" t="s">
        <v>82</v>
      </c>
      <c r="AV170" s="12" t="s">
        <v>82</v>
      </c>
      <c r="AW170" s="12" t="s">
        <v>35</v>
      </c>
      <c r="AX170" s="12" t="s">
        <v>71</v>
      </c>
      <c r="AY170" s="227" t="s">
        <v>123</v>
      </c>
    </row>
    <row r="171" spans="2:51" s="11" customFormat="1" ht="13.5">
      <c r="B171" s="218"/>
      <c r="D171" s="219" t="s">
        <v>215</v>
      </c>
      <c r="E171" s="220" t="s">
        <v>5</v>
      </c>
      <c r="F171" s="221" t="s">
        <v>325</v>
      </c>
      <c r="H171" s="220" t="s">
        <v>5</v>
      </c>
      <c r="I171" s="222"/>
      <c r="L171" s="218"/>
      <c r="M171" s="223"/>
      <c r="N171" s="224"/>
      <c r="O171" s="224"/>
      <c r="P171" s="224"/>
      <c r="Q171" s="224"/>
      <c r="R171" s="224"/>
      <c r="S171" s="224"/>
      <c r="T171" s="225"/>
      <c r="AT171" s="220" t="s">
        <v>215</v>
      </c>
      <c r="AU171" s="220" t="s">
        <v>82</v>
      </c>
      <c r="AV171" s="11" t="s">
        <v>79</v>
      </c>
      <c r="AW171" s="11" t="s">
        <v>35</v>
      </c>
      <c r="AX171" s="11" t="s">
        <v>71</v>
      </c>
      <c r="AY171" s="220" t="s">
        <v>123</v>
      </c>
    </row>
    <row r="172" spans="2:51" s="12" customFormat="1" ht="13.5">
      <c r="B172" s="226"/>
      <c r="D172" s="219" t="s">
        <v>215</v>
      </c>
      <c r="E172" s="227" t="s">
        <v>5</v>
      </c>
      <c r="F172" s="228" t="s">
        <v>326</v>
      </c>
      <c r="H172" s="229">
        <v>4.92</v>
      </c>
      <c r="I172" s="230"/>
      <c r="L172" s="226"/>
      <c r="M172" s="231"/>
      <c r="N172" s="232"/>
      <c r="O172" s="232"/>
      <c r="P172" s="232"/>
      <c r="Q172" s="232"/>
      <c r="R172" s="232"/>
      <c r="S172" s="232"/>
      <c r="T172" s="233"/>
      <c r="AT172" s="227" t="s">
        <v>215</v>
      </c>
      <c r="AU172" s="227" t="s">
        <v>82</v>
      </c>
      <c r="AV172" s="12" t="s">
        <v>82</v>
      </c>
      <c r="AW172" s="12" t="s">
        <v>35</v>
      </c>
      <c r="AX172" s="12" t="s">
        <v>71</v>
      </c>
      <c r="AY172" s="227" t="s">
        <v>123</v>
      </c>
    </row>
    <row r="173" spans="2:51" s="13" customFormat="1" ht="13.5">
      <c r="B173" s="234"/>
      <c r="D173" s="219" t="s">
        <v>215</v>
      </c>
      <c r="E173" s="235" t="s">
        <v>5</v>
      </c>
      <c r="F173" s="236" t="s">
        <v>220</v>
      </c>
      <c r="H173" s="237">
        <v>14.92</v>
      </c>
      <c r="I173" s="238"/>
      <c r="L173" s="234"/>
      <c r="M173" s="239"/>
      <c r="N173" s="240"/>
      <c r="O173" s="240"/>
      <c r="P173" s="240"/>
      <c r="Q173" s="240"/>
      <c r="R173" s="240"/>
      <c r="S173" s="240"/>
      <c r="T173" s="241"/>
      <c r="AT173" s="235" t="s">
        <v>215</v>
      </c>
      <c r="AU173" s="235" t="s">
        <v>82</v>
      </c>
      <c r="AV173" s="13" t="s">
        <v>122</v>
      </c>
      <c r="AW173" s="13" t="s">
        <v>35</v>
      </c>
      <c r="AX173" s="13" t="s">
        <v>79</v>
      </c>
      <c r="AY173" s="235" t="s">
        <v>123</v>
      </c>
    </row>
    <row r="174" spans="2:65" s="1" customFormat="1" ht="16.5" customHeight="1">
      <c r="B174" s="198"/>
      <c r="C174" s="199" t="s">
        <v>10</v>
      </c>
      <c r="D174" s="199" t="s">
        <v>124</v>
      </c>
      <c r="E174" s="200" t="s">
        <v>327</v>
      </c>
      <c r="F174" s="201" t="s">
        <v>328</v>
      </c>
      <c r="G174" s="202" t="s">
        <v>208</v>
      </c>
      <c r="H174" s="203">
        <v>5.1</v>
      </c>
      <c r="I174" s="204"/>
      <c r="J174" s="205">
        <f>ROUND(I174*H174,2)</f>
        <v>0</v>
      </c>
      <c r="K174" s="201" t="s">
        <v>5</v>
      </c>
      <c r="L174" s="46"/>
      <c r="M174" s="206" t="s">
        <v>5</v>
      </c>
      <c r="N174" s="207" t="s">
        <v>42</v>
      </c>
      <c r="O174" s="47"/>
      <c r="P174" s="208">
        <f>O174*H174</f>
        <v>0</v>
      </c>
      <c r="Q174" s="208">
        <v>0.101</v>
      </c>
      <c r="R174" s="208">
        <f>Q174*H174</f>
        <v>0.5151</v>
      </c>
      <c r="S174" s="208">
        <v>0</v>
      </c>
      <c r="T174" s="209">
        <f>S174*H174</f>
        <v>0</v>
      </c>
      <c r="AR174" s="24" t="s">
        <v>122</v>
      </c>
      <c r="AT174" s="24" t="s">
        <v>124</v>
      </c>
      <c r="AU174" s="24" t="s">
        <v>82</v>
      </c>
      <c r="AY174" s="24" t="s">
        <v>123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24" t="s">
        <v>79</v>
      </c>
      <c r="BK174" s="210">
        <f>ROUND(I174*H174,2)</f>
        <v>0</v>
      </c>
      <c r="BL174" s="24" t="s">
        <v>122</v>
      </c>
      <c r="BM174" s="24" t="s">
        <v>329</v>
      </c>
    </row>
    <row r="175" spans="2:51" s="11" customFormat="1" ht="13.5">
      <c r="B175" s="218"/>
      <c r="D175" s="219" t="s">
        <v>215</v>
      </c>
      <c r="E175" s="220" t="s">
        <v>5</v>
      </c>
      <c r="F175" s="221" t="s">
        <v>330</v>
      </c>
      <c r="H175" s="220" t="s">
        <v>5</v>
      </c>
      <c r="I175" s="222"/>
      <c r="L175" s="218"/>
      <c r="M175" s="223"/>
      <c r="N175" s="224"/>
      <c r="O175" s="224"/>
      <c r="P175" s="224"/>
      <c r="Q175" s="224"/>
      <c r="R175" s="224"/>
      <c r="S175" s="224"/>
      <c r="T175" s="225"/>
      <c r="AT175" s="220" t="s">
        <v>215</v>
      </c>
      <c r="AU175" s="220" t="s">
        <v>82</v>
      </c>
      <c r="AV175" s="11" t="s">
        <v>79</v>
      </c>
      <c r="AW175" s="11" t="s">
        <v>35</v>
      </c>
      <c r="AX175" s="11" t="s">
        <v>71</v>
      </c>
      <c r="AY175" s="220" t="s">
        <v>123</v>
      </c>
    </row>
    <row r="176" spans="2:51" s="12" customFormat="1" ht="13.5">
      <c r="B176" s="226"/>
      <c r="D176" s="219" t="s">
        <v>215</v>
      </c>
      <c r="E176" s="227" t="s">
        <v>5</v>
      </c>
      <c r="F176" s="228" t="s">
        <v>266</v>
      </c>
      <c r="H176" s="229">
        <v>5.1</v>
      </c>
      <c r="I176" s="230"/>
      <c r="L176" s="226"/>
      <c r="M176" s="231"/>
      <c r="N176" s="232"/>
      <c r="O176" s="232"/>
      <c r="P176" s="232"/>
      <c r="Q176" s="232"/>
      <c r="R176" s="232"/>
      <c r="S176" s="232"/>
      <c r="T176" s="233"/>
      <c r="AT176" s="227" t="s">
        <v>215</v>
      </c>
      <c r="AU176" s="227" t="s">
        <v>82</v>
      </c>
      <c r="AV176" s="12" t="s">
        <v>82</v>
      </c>
      <c r="AW176" s="12" t="s">
        <v>35</v>
      </c>
      <c r="AX176" s="12" t="s">
        <v>79</v>
      </c>
      <c r="AY176" s="227" t="s">
        <v>123</v>
      </c>
    </row>
    <row r="177" spans="2:65" s="1" customFormat="1" ht="16.5" customHeight="1">
      <c r="B177" s="198"/>
      <c r="C177" s="242" t="s">
        <v>331</v>
      </c>
      <c r="D177" s="242" t="s">
        <v>255</v>
      </c>
      <c r="E177" s="243" t="s">
        <v>332</v>
      </c>
      <c r="F177" s="244" t="s">
        <v>333</v>
      </c>
      <c r="G177" s="245" t="s">
        <v>208</v>
      </c>
      <c r="H177" s="246">
        <v>5.355</v>
      </c>
      <c r="I177" s="247"/>
      <c r="J177" s="248">
        <f>ROUND(I177*H177,2)</f>
        <v>0</v>
      </c>
      <c r="K177" s="244" t="s">
        <v>5</v>
      </c>
      <c r="L177" s="249"/>
      <c r="M177" s="250" t="s">
        <v>5</v>
      </c>
      <c r="N177" s="251" t="s">
        <v>42</v>
      </c>
      <c r="O177" s="47"/>
      <c r="P177" s="208">
        <f>O177*H177</f>
        <v>0</v>
      </c>
      <c r="Q177" s="208">
        <v>0.105</v>
      </c>
      <c r="R177" s="208">
        <f>Q177*H177</f>
        <v>0.562275</v>
      </c>
      <c r="S177" s="208">
        <v>0</v>
      </c>
      <c r="T177" s="209">
        <f>S177*H177</f>
        <v>0</v>
      </c>
      <c r="AR177" s="24" t="s">
        <v>246</v>
      </c>
      <c r="AT177" s="24" t="s">
        <v>255</v>
      </c>
      <c r="AU177" s="24" t="s">
        <v>82</v>
      </c>
      <c r="AY177" s="24" t="s">
        <v>123</v>
      </c>
      <c r="BE177" s="210">
        <f>IF(N177="základní",J177,0)</f>
        <v>0</v>
      </c>
      <c r="BF177" s="210">
        <f>IF(N177="snížená",J177,0)</f>
        <v>0</v>
      </c>
      <c r="BG177" s="210">
        <f>IF(N177="zákl. přenesená",J177,0)</f>
        <v>0</v>
      </c>
      <c r="BH177" s="210">
        <f>IF(N177="sníž. přenesená",J177,0)</f>
        <v>0</v>
      </c>
      <c r="BI177" s="210">
        <f>IF(N177="nulová",J177,0)</f>
        <v>0</v>
      </c>
      <c r="BJ177" s="24" t="s">
        <v>79</v>
      </c>
      <c r="BK177" s="210">
        <f>ROUND(I177*H177,2)</f>
        <v>0</v>
      </c>
      <c r="BL177" s="24" t="s">
        <v>122</v>
      </c>
      <c r="BM177" s="24" t="s">
        <v>334</v>
      </c>
    </row>
    <row r="178" spans="2:51" s="12" customFormat="1" ht="13.5">
      <c r="B178" s="226"/>
      <c r="D178" s="219" t="s">
        <v>215</v>
      </c>
      <c r="E178" s="227" t="s">
        <v>5</v>
      </c>
      <c r="F178" s="228" t="s">
        <v>335</v>
      </c>
      <c r="H178" s="229">
        <v>5.355</v>
      </c>
      <c r="I178" s="230"/>
      <c r="L178" s="226"/>
      <c r="M178" s="231"/>
      <c r="N178" s="232"/>
      <c r="O178" s="232"/>
      <c r="P178" s="232"/>
      <c r="Q178" s="232"/>
      <c r="R178" s="232"/>
      <c r="S178" s="232"/>
      <c r="T178" s="233"/>
      <c r="AT178" s="227" t="s">
        <v>215</v>
      </c>
      <c r="AU178" s="227" t="s">
        <v>82</v>
      </c>
      <c r="AV178" s="12" t="s">
        <v>82</v>
      </c>
      <c r="AW178" s="12" t="s">
        <v>35</v>
      </c>
      <c r="AX178" s="12" t="s">
        <v>79</v>
      </c>
      <c r="AY178" s="227" t="s">
        <v>123</v>
      </c>
    </row>
    <row r="179" spans="2:63" s="10" customFormat="1" ht="29.85" customHeight="1">
      <c r="B179" s="187"/>
      <c r="D179" s="188" t="s">
        <v>70</v>
      </c>
      <c r="E179" s="211" t="s">
        <v>152</v>
      </c>
      <c r="F179" s="211" t="s">
        <v>336</v>
      </c>
      <c r="I179" s="190"/>
      <c r="J179" s="212">
        <f>BK179</f>
        <v>0</v>
      </c>
      <c r="L179" s="187"/>
      <c r="M179" s="192"/>
      <c r="N179" s="193"/>
      <c r="O179" s="193"/>
      <c r="P179" s="194">
        <f>SUM(P180:P214)</f>
        <v>0</v>
      </c>
      <c r="Q179" s="193"/>
      <c r="R179" s="194">
        <f>SUM(R180:R214)</f>
        <v>7.41724418</v>
      </c>
      <c r="S179" s="193"/>
      <c r="T179" s="195">
        <f>SUM(T180:T214)</f>
        <v>0</v>
      </c>
      <c r="AR179" s="188" t="s">
        <v>79</v>
      </c>
      <c r="AT179" s="196" t="s">
        <v>70</v>
      </c>
      <c r="AU179" s="196" t="s">
        <v>79</v>
      </c>
      <c r="AY179" s="188" t="s">
        <v>123</v>
      </c>
      <c r="BK179" s="197">
        <f>SUM(BK180:BK214)</f>
        <v>0</v>
      </c>
    </row>
    <row r="180" spans="2:65" s="1" customFormat="1" ht="25.5" customHeight="1">
      <c r="B180" s="198"/>
      <c r="C180" s="199" t="s">
        <v>337</v>
      </c>
      <c r="D180" s="199" t="s">
        <v>124</v>
      </c>
      <c r="E180" s="200" t="s">
        <v>338</v>
      </c>
      <c r="F180" s="201" t="s">
        <v>339</v>
      </c>
      <c r="G180" s="202" t="s">
        <v>208</v>
      </c>
      <c r="H180" s="203">
        <v>8.88</v>
      </c>
      <c r="I180" s="204"/>
      <c r="J180" s="205">
        <f>ROUND(I180*H180,2)</f>
        <v>0</v>
      </c>
      <c r="K180" s="201" t="s">
        <v>209</v>
      </c>
      <c r="L180" s="46"/>
      <c r="M180" s="206" t="s">
        <v>5</v>
      </c>
      <c r="N180" s="207" t="s">
        <v>42</v>
      </c>
      <c r="O180" s="47"/>
      <c r="P180" s="208">
        <f>O180*H180</f>
        <v>0</v>
      </c>
      <c r="Q180" s="208">
        <v>0.017</v>
      </c>
      <c r="R180" s="208">
        <f>Q180*H180</f>
        <v>0.15096</v>
      </c>
      <c r="S180" s="208">
        <v>0</v>
      </c>
      <c r="T180" s="209">
        <f>S180*H180</f>
        <v>0</v>
      </c>
      <c r="AR180" s="24" t="s">
        <v>122</v>
      </c>
      <c r="AT180" s="24" t="s">
        <v>124</v>
      </c>
      <c r="AU180" s="24" t="s">
        <v>82</v>
      </c>
      <c r="AY180" s="24" t="s">
        <v>123</v>
      </c>
      <c r="BE180" s="210">
        <f>IF(N180="základní",J180,0)</f>
        <v>0</v>
      </c>
      <c r="BF180" s="210">
        <f>IF(N180="snížená",J180,0)</f>
        <v>0</v>
      </c>
      <c r="BG180" s="210">
        <f>IF(N180="zákl. přenesená",J180,0)</f>
        <v>0</v>
      </c>
      <c r="BH180" s="210">
        <f>IF(N180="sníž. přenesená",J180,0)</f>
        <v>0</v>
      </c>
      <c r="BI180" s="210">
        <f>IF(N180="nulová",J180,0)</f>
        <v>0</v>
      </c>
      <c r="BJ180" s="24" t="s">
        <v>79</v>
      </c>
      <c r="BK180" s="210">
        <f>ROUND(I180*H180,2)</f>
        <v>0</v>
      </c>
      <c r="BL180" s="24" t="s">
        <v>122</v>
      </c>
      <c r="BM180" s="24" t="s">
        <v>340</v>
      </c>
    </row>
    <row r="181" spans="2:51" s="12" customFormat="1" ht="13.5">
      <c r="B181" s="226"/>
      <c r="D181" s="219" t="s">
        <v>215</v>
      </c>
      <c r="E181" s="227" t="s">
        <v>5</v>
      </c>
      <c r="F181" s="228" t="s">
        <v>162</v>
      </c>
      <c r="H181" s="229">
        <v>8.88</v>
      </c>
      <c r="I181" s="230"/>
      <c r="L181" s="226"/>
      <c r="M181" s="231"/>
      <c r="N181" s="232"/>
      <c r="O181" s="232"/>
      <c r="P181" s="232"/>
      <c r="Q181" s="232"/>
      <c r="R181" s="232"/>
      <c r="S181" s="232"/>
      <c r="T181" s="233"/>
      <c r="AT181" s="227" t="s">
        <v>215</v>
      </c>
      <c r="AU181" s="227" t="s">
        <v>82</v>
      </c>
      <c r="AV181" s="12" t="s">
        <v>82</v>
      </c>
      <c r="AW181" s="12" t="s">
        <v>35</v>
      </c>
      <c r="AX181" s="12" t="s">
        <v>79</v>
      </c>
      <c r="AY181" s="227" t="s">
        <v>123</v>
      </c>
    </row>
    <row r="182" spans="2:65" s="1" customFormat="1" ht="25.5" customHeight="1">
      <c r="B182" s="198"/>
      <c r="C182" s="199" t="s">
        <v>341</v>
      </c>
      <c r="D182" s="199" t="s">
        <v>124</v>
      </c>
      <c r="E182" s="200" t="s">
        <v>342</v>
      </c>
      <c r="F182" s="201" t="s">
        <v>343</v>
      </c>
      <c r="G182" s="202" t="s">
        <v>208</v>
      </c>
      <c r="H182" s="203">
        <v>13.968</v>
      </c>
      <c r="I182" s="204"/>
      <c r="J182" s="205">
        <f>ROUND(I182*H182,2)</f>
        <v>0</v>
      </c>
      <c r="K182" s="201" t="s">
        <v>209</v>
      </c>
      <c r="L182" s="46"/>
      <c r="M182" s="206" t="s">
        <v>5</v>
      </c>
      <c r="N182" s="207" t="s">
        <v>42</v>
      </c>
      <c r="O182" s="47"/>
      <c r="P182" s="208">
        <f>O182*H182</f>
        <v>0</v>
      </c>
      <c r="Q182" s="208">
        <v>0.017</v>
      </c>
      <c r="R182" s="208">
        <f>Q182*H182</f>
        <v>0.23745600000000003</v>
      </c>
      <c r="S182" s="208">
        <v>0</v>
      </c>
      <c r="T182" s="209">
        <f>S182*H182</f>
        <v>0</v>
      </c>
      <c r="AR182" s="24" t="s">
        <v>122</v>
      </c>
      <c r="AT182" s="24" t="s">
        <v>124</v>
      </c>
      <c r="AU182" s="24" t="s">
        <v>82</v>
      </c>
      <c r="AY182" s="24" t="s">
        <v>123</v>
      </c>
      <c r="BE182" s="210">
        <f>IF(N182="základní",J182,0)</f>
        <v>0</v>
      </c>
      <c r="BF182" s="210">
        <f>IF(N182="snížená",J182,0)</f>
        <v>0</v>
      </c>
      <c r="BG182" s="210">
        <f>IF(N182="zákl. přenesená",J182,0)</f>
        <v>0</v>
      </c>
      <c r="BH182" s="210">
        <f>IF(N182="sníž. přenesená",J182,0)</f>
        <v>0</v>
      </c>
      <c r="BI182" s="210">
        <f>IF(N182="nulová",J182,0)</f>
        <v>0</v>
      </c>
      <c r="BJ182" s="24" t="s">
        <v>79</v>
      </c>
      <c r="BK182" s="210">
        <f>ROUND(I182*H182,2)</f>
        <v>0</v>
      </c>
      <c r="BL182" s="24" t="s">
        <v>122</v>
      </c>
      <c r="BM182" s="24" t="s">
        <v>344</v>
      </c>
    </row>
    <row r="183" spans="2:51" s="12" customFormat="1" ht="13.5">
      <c r="B183" s="226"/>
      <c r="D183" s="219" t="s">
        <v>215</v>
      </c>
      <c r="E183" s="227" t="s">
        <v>5</v>
      </c>
      <c r="F183" s="228" t="s">
        <v>164</v>
      </c>
      <c r="H183" s="229">
        <v>13.968</v>
      </c>
      <c r="I183" s="230"/>
      <c r="L183" s="226"/>
      <c r="M183" s="231"/>
      <c r="N183" s="232"/>
      <c r="O183" s="232"/>
      <c r="P183" s="232"/>
      <c r="Q183" s="232"/>
      <c r="R183" s="232"/>
      <c r="S183" s="232"/>
      <c r="T183" s="233"/>
      <c r="AT183" s="227" t="s">
        <v>215</v>
      </c>
      <c r="AU183" s="227" t="s">
        <v>82</v>
      </c>
      <c r="AV183" s="12" t="s">
        <v>82</v>
      </c>
      <c r="AW183" s="12" t="s">
        <v>35</v>
      </c>
      <c r="AX183" s="12" t="s">
        <v>79</v>
      </c>
      <c r="AY183" s="227" t="s">
        <v>123</v>
      </c>
    </row>
    <row r="184" spans="2:65" s="1" customFormat="1" ht="16.5" customHeight="1">
      <c r="B184" s="198"/>
      <c r="C184" s="199" t="s">
        <v>345</v>
      </c>
      <c r="D184" s="199" t="s">
        <v>124</v>
      </c>
      <c r="E184" s="200" t="s">
        <v>346</v>
      </c>
      <c r="F184" s="201" t="s">
        <v>347</v>
      </c>
      <c r="G184" s="202" t="s">
        <v>208</v>
      </c>
      <c r="H184" s="203">
        <v>15.225</v>
      </c>
      <c r="I184" s="204"/>
      <c r="J184" s="205">
        <f>ROUND(I184*H184,2)</f>
        <v>0</v>
      </c>
      <c r="K184" s="201" t="s">
        <v>209</v>
      </c>
      <c r="L184" s="46"/>
      <c r="M184" s="206" t="s">
        <v>5</v>
      </c>
      <c r="N184" s="207" t="s">
        <v>42</v>
      </c>
      <c r="O184" s="47"/>
      <c r="P184" s="208">
        <f>O184*H184</f>
        <v>0</v>
      </c>
      <c r="Q184" s="208">
        <v>0.0345</v>
      </c>
      <c r="R184" s="208">
        <f>Q184*H184</f>
        <v>0.5252625000000001</v>
      </c>
      <c r="S184" s="208">
        <v>0</v>
      </c>
      <c r="T184" s="209">
        <f>S184*H184</f>
        <v>0</v>
      </c>
      <c r="AR184" s="24" t="s">
        <v>122</v>
      </c>
      <c r="AT184" s="24" t="s">
        <v>124</v>
      </c>
      <c r="AU184" s="24" t="s">
        <v>82</v>
      </c>
      <c r="AY184" s="24" t="s">
        <v>123</v>
      </c>
      <c r="BE184" s="210">
        <f>IF(N184="základní",J184,0)</f>
        <v>0</v>
      </c>
      <c r="BF184" s="210">
        <f>IF(N184="snížená",J184,0)</f>
        <v>0</v>
      </c>
      <c r="BG184" s="210">
        <f>IF(N184="zákl. přenesená",J184,0)</f>
        <v>0</v>
      </c>
      <c r="BH184" s="210">
        <f>IF(N184="sníž. přenesená",J184,0)</f>
        <v>0</v>
      </c>
      <c r="BI184" s="210">
        <f>IF(N184="nulová",J184,0)</f>
        <v>0</v>
      </c>
      <c r="BJ184" s="24" t="s">
        <v>79</v>
      </c>
      <c r="BK184" s="210">
        <f>ROUND(I184*H184,2)</f>
        <v>0</v>
      </c>
      <c r="BL184" s="24" t="s">
        <v>122</v>
      </c>
      <c r="BM184" s="24" t="s">
        <v>348</v>
      </c>
    </row>
    <row r="185" spans="2:51" s="12" customFormat="1" ht="13.5">
      <c r="B185" s="226"/>
      <c r="D185" s="219" t="s">
        <v>215</v>
      </c>
      <c r="E185" s="227" t="s">
        <v>5</v>
      </c>
      <c r="F185" s="228" t="s">
        <v>349</v>
      </c>
      <c r="H185" s="229">
        <v>15.225</v>
      </c>
      <c r="I185" s="230"/>
      <c r="L185" s="226"/>
      <c r="M185" s="231"/>
      <c r="N185" s="232"/>
      <c r="O185" s="232"/>
      <c r="P185" s="232"/>
      <c r="Q185" s="232"/>
      <c r="R185" s="232"/>
      <c r="S185" s="232"/>
      <c r="T185" s="233"/>
      <c r="AT185" s="227" t="s">
        <v>215</v>
      </c>
      <c r="AU185" s="227" t="s">
        <v>82</v>
      </c>
      <c r="AV185" s="12" t="s">
        <v>82</v>
      </c>
      <c r="AW185" s="12" t="s">
        <v>35</v>
      </c>
      <c r="AX185" s="12" t="s">
        <v>71</v>
      </c>
      <c r="AY185" s="227" t="s">
        <v>123</v>
      </c>
    </row>
    <row r="186" spans="2:51" s="13" customFormat="1" ht="13.5">
      <c r="B186" s="234"/>
      <c r="D186" s="219" t="s">
        <v>215</v>
      </c>
      <c r="E186" s="235" t="s">
        <v>166</v>
      </c>
      <c r="F186" s="236" t="s">
        <v>220</v>
      </c>
      <c r="H186" s="237">
        <v>15.225</v>
      </c>
      <c r="I186" s="238"/>
      <c r="L186" s="234"/>
      <c r="M186" s="239"/>
      <c r="N186" s="240"/>
      <c r="O186" s="240"/>
      <c r="P186" s="240"/>
      <c r="Q186" s="240"/>
      <c r="R186" s="240"/>
      <c r="S186" s="240"/>
      <c r="T186" s="241"/>
      <c r="AT186" s="235" t="s">
        <v>215</v>
      </c>
      <c r="AU186" s="235" t="s">
        <v>82</v>
      </c>
      <c r="AV186" s="13" t="s">
        <v>122</v>
      </c>
      <c r="AW186" s="13" t="s">
        <v>35</v>
      </c>
      <c r="AX186" s="13" t="s">
        <v>79</v>
      </c>
      <c r="AY186" s="235" t="s">
        <v>123</v>
      </c>
    </row>
    <row r="187" spans="2:65" s="1" customFormat="1" ht="16.5" customHeight="1">
      <c r="B187" s="198"/>
      <c r="C187" s="199" t="s">
        <v>350</v>
      </c>
      <c r="D187" s="199" t="s">
        <v>124</v>
      </c>
      <c r="E187" s="200" t="s">
        <v>351</v>
      </c>
      <c r="F187" s="201" t="s">
        <v>352</v>
      </c>
      <c r="G187" s="202" t="s">
        <v>208</v>
      </c>
      <c r="H187" s="203">
        <v>52.125</v>
      </c>
      <c r="I187" s="204"/>
      <c r="J187" s="205">
        <f>ROUND(I187*H187,2)</f>
        <v>0</v>
      </c>
      <c r="K187" s="201" t="s">
        <v>5</v>
      </c>
      <c r="L187" s="46"/>
      <c r="M187" s="206" t="s">
        <v>5</v>
      </c>
      <c r="N187" s="207" t="s">
        <v>42</v>
      </c>
      <c r="O187" s="47"/>
      <c r="P187" s="208">
        <f>O187*H187</f>
        <v>0</v>
      </c>
      <c r="Q187" s="208">
        <v>0.0297</v>
      </c>
      <c r="R187" s="208">
        <f>Q187*H187</f>
        <v>1.5481125</v>
      </c>
      <c r="S187" s="208">
        <v>0</v>
      </c>
      <c r="T187" s="209">
        <f>S187*H187</f>
        <v>0</v>
      </c>
      <c r="AR187" s="24" t="s">
        <v>122</v>
      </c>
      <c r="AT187" s="24" t="s">
        <v>124</v>
      </c>
      <c r="AU187" s="24" t="s">
        <v>82</v>
      </c>
      <c r="AY187" s="24" t="s">
        <v>123</v>
      </c>
      <c r="BE187" s="210">
        <f>IF(N187="základní",J187,0)</f>
        <v>0</v>
      </c>
      <c r="BF187" s="210">
        <f>IF(N187="snížená",J187,0)</f>
        <v>0</v>
      </c>
      <c r="BG187" s="210">
        <f>IF(N187="zákl. přenesená",J187,0)</f>
        <v>0</v>
      </c>
      <c r="BH187" s="210">
        <f>IF(N187="sníž. přenesená",J187,0)</f>
        <v>0</v>
      </c>
      <c r="BI187" s="210">
        <f>IF(N187="nulová",J187,0)</f>
        <v>0</v>
      </c>
      <c r="BJ187" s="24" t="s">
        <v>79</v>
      </c>
      <c r="BK187" s="210">
        <f>ROUND(I187*H187,2)</f>
        <v>0</v>
      </c>
      <c r="BL187" s="24" t="s">
        <v>122</v>
      </c>
      <c r="BM187" s="24" t="s">
        <v>353</v>
      </c>
    </row>
    <row r="188" spans="2:47" s="1" customFormat="1" ht="13.5">
      <c r="B188" s="46"/>
      <c r="D188" s="219" t="s">
        <v>297</v>
      </c>
      <c r="F188" s="252" t="s">
        <v>354</v>
      </c>
      <c r="I188" s="253"/>
      <c r="L188" s="46"/>
      <c r="M188" s="254"/>
      <c r="N188" s="47"/>
      <c r="O188" s="47"/>
      <c r="P188" s="47"/>
      <c r="Q188" s="47"/>
      <c r="R188" s="47"/>
      <c r="S188" s="47"/>
      <c r="T188" s="85"/>
      <c r="AT188" s="24" t="s">
        <v>297</v>
      </c>
      <c r="AU188" s="24" t="s">
        <v>82</v>
      </c>
    </row>
    <row r="189" spans="2:51" s="12" customFormat="1" ht="13.5">
      <c r="B189" s="226"/>
      <c r="D189" s="219" t="s">
        <v>215</v>
      </c>
      <c r="E189" s="227" t="s">
        <v>5</v>
      </c>
      <c r="F189" s="228" t="s">
        <v>355</v>
      </c>
      <c r="H189" s="229">
        <v>14.1</v>
      </c>
      <c r="I189" s="230"/>
      <c r="L189" s="226"/>
      <c r="M189" s="231"/>
      <c r="N189" s="232"/>
      <c r="O189" s="232"/>
      <c r="P189" s="232"/>
      <c r="Q189" s="232"/>
      <c r="R189" s="232"/>
      <c r="S189" s="232"/>
      <c r="T189" s="233"/>
      <c r="AT189" s="227" t="s">
        <v>215</v>
      </c>
      <c r="AU189" s="227" t="s">
        <v>82</v>
      </c>
      <c r="AV189" s="12" t="s">
        <v>82</v>
      </c>
      <c r="AW189" s="12" t="s">
        <v>35</v>
      </c>
      <c r="AX189" s="12" t="s">
        <v>71</v>
      </c>
      <c r="AY189" s="227" t="s">
        <v>123</v>
      </c>
    </row>
    <row r="190" spans="2:51" s="12" customFormat="1" ht="13.5">
      <c r="B190" s="226"/>
      <c r="D190" s="219" t="s">
        <v>215</v>
      </c>
      <c r="E190" s="227" t="s">
        <v>5</v>
      </c>
      <c r="F190" s="228" t="s">
        <v>356</v>
      </c>
      <c r="H190" s="229">
        <v>10.875</v>
      </c>
      <c r="I190" s="230"/>
      <c r="L190" s="226"/>
      <c r="M190" s="231"/>
      <c r="N190" s="232"/>
      <c r="O190" s="232"/>
      <c r="P190" s="232"/>
      <c r="Q190" s="232"/>
      <c r="R190" s="232"/>
      <c r="S190" s="232"/>
      <c r="T190" s="233"/>
      <c r="AT190" s="227" t="s">
        <v>215</v>
      </c>
      <c r="AU190" s="227" t="s">
        <v>82</v>
      </c>
      <c r="AV190" s="12" t="s">
        <v>82</v>
      </c>
      <c r="AW190" s="12" t="s">
        <v>35</v>
      </c>
      <c r="AX190" s="12" t="s">
        <v>71</v>
      </c>
      <c r="AY190" s="227" t="s">
        <v>123</v>
      </c>
    </row>
    <row r="191" spans="2:51" s="12" customFormat="1" ht="13.5">
      <c r="B191" s="226"/>
      <c r="D191" s="219" t="s">
        <v>215</v>
      </c>
      <c r="E191" s="227" t="s">
        <v>5</v>
      </c>
      <c r="F191" s="228" t="s">
        <v>355</v>
      </c>
      <c r="H191" s="229">
        <v>14.1</v>
      </c>
      <c r="I191" s="230"/>
      <c r="L191" s="226"/>
      <c r="M191" s="231"/>
      <c r="N191" s="232"/>
      <c r="O191" s="232"/>
      <c r="P191" s="232"/>
      <c r="Q191" s="232"/>
      <c r="R191" s="232"/>
      <c r="S191" s="232"/>
      <c r="T191" s="233"/>
      <c r="AT191" s="227" t="s">
        <v>215</v>
      </c>
      <c r="AU191" s="227" t="s">
        <v>82</v>
      </c>
      <c r="AV191" s="12" t="s">
        <v>82</v>
      </c>
      <c r="AW191" s="12" t="s">
        <v>35</v>
      </c>
      <c r="AX191" s="12" t="s">
        <v>71</v>
      </c>
      <c r="AY191" s="227" t="s">
        <v>123</v>
      </c>
    </row>
    <row r="192" spans="2:51" s="12" customFormat="1" ht="13.5">
      <c r="B192" s="226"/>
      <c r="D192" s="219" t="s">
        <v>215</v>
      </c>
      <c r="E192" s="227" t="s">
        <v>5</v>
      </c>
      <c r="F192" s="228" t="s">
        <v>357</v>
      </c>
      <c r="H192" s="229">
        <v>13.05</v>
      </c>
      <c r="I192" s="230"/>
      <c r="L192" s="226"/>
      <c r="M192" s="231"/>
      <c r="N192" s="232"/>
      <c r="O192" s="232"/>
      <c r="P192" s="232"/>
      <c r="Q192" s="232"/>
      <c r="R192" s="232"/>
      <c r="S192" s="232"/>
      <c r="T192" s="233"/>
      <c r="AT192" s="227" t="s">
        <v>215</v>
      </c>
      <c r="AU192" s="227" t="s">
        <v>82</v>
      </c>
      <c r="AV192" s="12" t="s">
        <v>82</v>
      </c>
      <c r="AW192" s="12" t="s">
        <v>35</v>
      </c>
      <c r="AX192" s="12" t="s">
        <v>71</v>
      </c>
      <c r="AY192" s="227" t="s">
        <v>123</v>
      </c>
    </row>
    <row r="193" spans="2:51" s="13" customFormat="1" ht="13.5">
      <c r="B193" s="234"/>
      <c r="D193" s="219" t="s">
        <v>215</v>
      </c>
      <c r="E193" s="235" t="s">
        <v>180</v>
      </c>
      <c r="F193" s="236" t="s">
        <v>220</v>
      </c>
      <c r="H193" s="237">
        <v>52.125</v>
      </c>
      <c r="I193" s="238"/>
      <c r="L193" s="234"/>
      <c r="M193" s="239"/>
      <c r="N193" s="240"/>
      <c r="O193" s="240"/>
      <c r="P193" s="240"/>
      <c r="Q193" s="240"/>
      <c r="R193" s="240"/>
      <c r="S193" s="240"/>
      <c r="T193" s="241"/>
      <c r="AT193" s="235" t="s">
        <v>215</v>
      </c>
      <c r="AU193" s="235" t="s">
        <v>82</v>
      </c>
      <c r="AV193" s="13" t="s">
        <v>122</v>
      </c>
      <c r="AW193" s="13" t="s">
        <v>35</v>
      </c>
      <c r="AX193" s="13" t="s">
        <v>79</v>
      </c>
      <c r="AY193" s="235" t="s">
        <v>123</v>
      </c>
    </row>
    <row r="194" spans="2:65" s="1" customFormat="1" ht="25.5" customHeight="1">
      <c r="B194" s="198"/>
      <c r="C194" s="199" t="s">
        <v>358</v>
      </c>
      <c r="D194" s="199" t="s">
        <v>124</v>
      </c>
      <c r="E194" s="200" t="s">
        <v>359</v>
      </c>
      <c r="F194" s="201" t="s">
        <v>360</v>
      </c>
      <c r="G194" s="202" t="s">
        <v>213</v>
      </c>
      <c r="H194" s="203">
        <v>0.444</v>
      </c>
      <c r="I194" s="204"/>
      <c r="J194" s="205">
        <f>ROUND(I194*H194,2)</f>
        <v>0</v>
      </c>
      <c r="K194" s="201" t="s">
        <v>209</v>
      </c>
      <c r="L194" s="46"/>
      <c r="M194" s="206" t="s">
        <v>5</v>
      </c>
      <c r="N194" s="207" t="s">
        <v>42</v>
      </c>
      <c r="O194" s="47"/>
      <c r="P194" s="208">
        <f>O194*H194</f>
        <v>0</v>
      </c>
      <c r="Q194" s="208">
        <v>2.45329</v>
      </c>
      <c r="R194" s="208">
        <f>Q194*H194</f>
        <v>1.08926076</v>
      </c>
      <c r="S194" s="208">
        <v>0</v>
      </c>
      <c r="T194" s="209">
        <f>S194*H194</f>
        <v>0</v>
      </c>
      <c r="AR194" s="24" t="s">
        <v>122</v>
      </c>
      <c r="AT194" s="24" t="s">
        <v>124</v>
      </c>
      <c r="AU194" s="24" t="s">
        <v>82</v>
      </c>
      <c r="AY194" s="24" t="s">
        <v>123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24" t="s">
        <v>79</v>
      </c>
      <c r="BK194" s="210">
        <f>ROUND(I194*H194,2)</f>
        <v>0</v>
      </c>
      <c r="BL194" s="24" t="s">
        <v>122</v>
      </c>
      <c r="BM194" s="24" t="s">
        <v>361</v>
      </c>
    </row>
    <row r="195" spans="2:51" s="12" customFormat="1" ht="13.5">
      <c r="B195" s="226"/>
      <c r="D195" s="219" t="s">
        <v>215</v>
      </c>
      <c r="E195" s="227" t="s">
        <v>5</v>
      </c>
      <c r="F195" s="228" t="s">
        <v>362</v>
      </c>
      <c r="H195" s="229">
        <v>0.444</v>
      </c>
      <c r="I195" s="230"/>
      <c r="L195" s="226"/>
      <c r="M195" s="231"/>
      <c r="N195" s="232"/>
      <c r="O195" s="232"/>
      <c r="P195" s="232"/>
      <c r="Q195" s="232"/>
      <c r="R195" s="232"/>
      <c r="S195" s="232"/>
      <c r="T195" s="233"/>
      <c r="AT195" s="227" t="s">
        <v>215</v>
      </c>
      <c r="AU195" s="227" t="s">
        <v>82</v>
      </c>
      <c r="AV195" s="12" t="s">
        <v>82</v>
      </c>
      <c r="AW195" s="12" t="s">
        <v>35</v>
      </c>
      <c r="AX195" s="12" t="s">
        <v>79</v>
      </c>
      <c r="AY195" s="227" t="s">
        <v>123</v>
      </c>
    </row>
    <row r="196" spans="2:65" s="1" customFormat="1" ht="25.5" customHeight="1">
      <c r="B196" s="198"/>
      <c r="C196" s="199" t="s">
        <v>363</v>
      </c>
      <c r="D196" s="199" t="s">
        <v>124</v>
      </c>
      <c r="E196" s="200" t="s">
        <v>364</v>
      </c>
      <c r="F196" s="201" t="s">
        <v>365</v>
      </c>
      <c r="G196" s="202" t="s">
        <v>213</v>
      </c>
      <c r="H196" s="203">
        <v>1.11</v>
      </c>
      <c r="I196" s="204"/>
      <c r="J196" s="205">
        <f>ROUND(I196*H196,2)</f>
        <v>0</v>
      </c>
      <c r="K196" s="201" t="s">
        <v>209</v>
      </c>
      <c r="L196" s="46"/>
      <c r="M196" s="206" t="s">
        <v>5</v>
      </c>
      <c r="N196" s="207" t="s">
        <v>42</v>
      </c>
      <c r="O196" s="47"/>
      <c r="P196" s="208">
        <f>O196*H196</f>
        <v>0</v>
      </c>
      <c r="Q196" s="208">
        <v>2.25634</v>
      </c>
      <c r="R196" s="208">
        <f>Q196*H196</f>
        <v>2.5045374</v>
      </c>
      <c r="S196" s="208">
        <v>0</v>
      </c>
      <c r="T196" s="209">
        <f>S196*H196</f>
        <v>0</v>
      </c>
      <c r="AR196" s="24" t="s">
        <v>122</v>
      </c>
      <c r="AT196" s="24" t="s">
        <v>124</v>
      </c>
      <c r="AU196" s="24" t="s">
        <v>82</v>
      </c>
      <c r="AY196" s="24" t="s">
        <v>123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24" t="s">
        <v>79</v>
      </c>
      <c r="BK196" s="210">
        <f>ROUND(I196*H196,2)</f>
        <v>0</v>
      </c>
      <c r="BL196" s="24" t="s">
        <v>122</v>
      </c>
      <c r="BM196" s="24" t="s">
        <v>366</v>
      </c>
    </row>
    <row r="197" spans="2:51" s="11" customFormat="1" ht="13.5">
      <c r="B197" s="218"/>
      <c r="D197" s="219" t="s">
        <v>215</v>
      </c>
      <c r="E197" s="220" t="s">
        <v>5</v>
      </c>
      <c r="F197" s="221" t="s">
        <v>367</v>
      </c>
      <c r="H197" s="220" t="s">
        <v>5</v>
      </c>
      <c r="I197" s="222"/>
      <c r="L197" s="218"/>
      <c r="M197" s="223"/>
      <c r="N197" s="224"/>
      <c r="O197" s="224"/>
      <c r="P197" s="224"/>
      <c r="Q197" s="224"/>
      <c r="R197" s="224"/>
      <c r="S197" s="224"/>
      <c r="T197" s="225"/>
      <c r="AT197" s="220" t="s">
        <v>215</v>
      </c>
      <c r="AU197" s="220" t="s">
        <v>82</v>
      </c>
      <c r="AV197" s="11" t="s">
        <v>79</v>
      </c>
      <c r="AW197" s="11" t="s">
        <v>35</v>
      </c>
      <c r="AX197" s="11" t="s">
        <v>71</v>
      </c>
      <c r="AY197" s="220" t="s">
        <v>123</v>
      </c>
    </row>
    <row r="198" spans="2:51" s="12" customFormat="1" ht="13.5">
      <c r="B198" s="226"/>
      <c r="D198" s="219" t="s">
        <v>215</v>
      </c>
      <c r="E198" s="227" t="s">
        <v>5</v>
      </c>
      <c r="F198" s="228" t="s">
        <v>286</v>
      </c>
      <c r="H198" s="229">
        <v>1.11</v>
      </c>
      <c r="I198" s="230"/>
      <c r="L198" s="226"/>
      <c r="M198" s="231"/>
      <c r="N198" s="232"/>
      <c r="O198" s="232"/>
      <c r="P198" s="232"/>
      <c r="Q198" s="232"/>
      <c r="R198" s="232"/>
      <c r="S198" s="232"/>
      <c r="T198" s="233"/>
      <c r="AT198" s="227" t="s">
        <v>215</v>
      </c>
      <c r="AU198" s="227" t="s">
        <v>82</v>
      </c>
      <c r="AV198" s="12" t="s">
        <v>82</v>
      </c>
      <c r="AW198" s="12" t="s">
        <v>35</v>
      </c>
      <c r="AX198" s="12" t="s">
        <v>79</v>
      </c>
      <c r="AY198" s="227" t="s">
        <v>123</v>
      </c>
    </row>
    <row r="199" spans="2:65" s="1" customFormat="1" ht="25.5" customHeight="1">
      <c r="B199" s="198"/>
      <c r="C199" s="199" t="s">
        <v>368</v>
      </c>
      <c r="D199" s="199" t="s">
        <v>124</v>
      </c>
      <c r="E199" s="200" t="s">
        <v>369</v>
      </c>
      <c r="F199" s="201" t="s">
        <v>370</v>
      </c>
      <c r="G199" s="202" t="s">
        <v>213</v>
      </c>
      <c r="H199" s="203">
        <v>0.444</v>
      </c>
      <c r="I199" s="204"/>
      <c r="J199" s="205">
        <f>ROUND(I199*H199,2)</f>
        <v>0</v>
      </c>
      <c r="K199" s="201" t="s">
        <v>209</v>
      </c>
      <c r="L199" s="46"/>
      <c r="M199" s="206" t="s">
        <v>5</v>
      </c>
      <c r="N199" s="207" t="s">
        <v>42</v>
      </c>
      <c r="O199" s="47"/>
      <c r="P199" s="208">
        <f>O199*H199</f>
        <v>0</v>
      </c>
      <c r="Q199" s="208">
        <v>0</v>
      </c>
      <c r="R199" s="208">
        <f>Q199*H199</f>
        <v>0</v>
      </c>
      <c r="S199" s="208">
        <v>0</v>
      </c>
      <c r="T199" s="209">
        <f>S199*H199</f>
        <v>0</v>
      </c>
      <c r="AR199" s="24" t="s">
        <v>122</v>
      </c>
      <c r="AT199" s="24" t="s">
        <v>124</v>
      </c>
      <c r="AU199" s="24" t="s">
        <v>82</v>
      </c>
      <c r="AY199" s="24" t="s">
        <v>123</v>
      </c>
      <c r="BE199" s="210">
        <f>IF(N199="základní",J199,0)</f>
        <v>0</v>
      </c>
      <c r="BF199" s="210">
        <f>IF(N199="snížená",J199,0)</f>
        <v>0</v>
      </c>
      <c r="BG199" s="210">
        <f>IF(N199="zákl. přenesená",J199,0)</f>
        <v>0</v>
      </c>
      <c r="BH199" s="210">
        <f>IF(N199="sníž. přenesená",J199,0)</f>
        <v>0</v>
      </c>
      <c r="BI199" s="210">
        <f>IF(N199="nulová",J199,0)</f>
        <v>0</v>
      </c>
      <c r="BJ199" s="24" t="s">
        <v>79</v>
      </c>
      <c r="BK199" s="210">
        <f>ROUND(I199*H199,2)</f>
        <v>0</v>
      </c>
      <c r="BL199" s="24" t="s">
        <v>122</v>
      </c>
      <c r="BM199" s="24" t="s">
        <v>371</v>
      </c>
    </row>
    <row r="200" spans="2:51" s="12" customFormat="1" ht="13.5">
      <c r="B200" s="226"/>
      <c r="D200" s="219" t="s">
        <v>215</v>
      </c>
      <c r="E200" s="227" t="s">
        <v>5</v>
      </c>
      <c r="F200" s="228" t="s">
        <v>362</v>
      </c>
      <c r="H200" s="229">
        <v>0.444</v>
      </c>
      <c r="I200" s="230"/>
      <c r="L200" s="226"/>
      <c r="M200" s="231"/>
      <c r="N200" s="232"/>
      <c r="O200" s="232"/>
      <c r="P200" s="232"/>
      <c r="Q200" s="232"/>
      <c r="R200" s="232"/>
      <c r="S200" s="232"/>
      <c r="T200" s="233"/>
      <c r="AT200" s="227" t="s">
        <v>215</v>
      </c>
      <c r="AU200" s="227" t="s">
        <v>82</v>
      </c>
      <c r="AV200" s="12" t="s">
        <v>82</v>
      </c>
      <c r="AW200" s="12" t="s">
        <v>35</v>
      </c>
      <c r="AX200" s="12" t="s">
        <v>79</v>
      </c>
      <c r="AY200" s="227" t="s">
        <v>123</v>
      </c>
    </row>
    <row r="201" spans="2:65" s="1" customFormat="1" ht="25.5" customHeight="1">
      <c r="B201" s="198"/>
      <c r="C201" s="199" t="s">
        <v>372</v>
      </c>
      <c r="D201" s="199" t="s">
        <v>124</v>
      </c>
      <c r="E201" s="200" t="s">
        <v>373</v>
      </c>
      <c r="F201" s="201" t="s">
        <v>374</v>
      </c>
      <c r="G201" s="202" t="s">
        <v>213</v>
      </c>
      <c r="H201" s="203">
        <v>1.11</v>
      </c>
      <c r="I201" s="204"/>
      <c r="J201" s="205">
        <f>ROUND(I201*H201,2)</f>
        <v>0</v>
      </c>
      <c r="K201" s="201" t="s">
        <v>209</v>
      </c>
      <c r="L201" s="46"/>
      <c r="M201" s="206" t="s">
        <v>5</v>
      </c>
      <c r="N201" s="207" t="s">
        <v>42</v>
      </c>
      <c r="O201" s="47"/>
      <c r="P201" s="208">
        <f>O201*H201</f>
        <v>0</v>
      </c>
      <c r="Q201" s="208">
        <v>0</v>
      </c>
      <c r="R201" s="208">
        <f>Q201*H201</f>
        <v>0</v>
      </c>
      <c r="S201" s="208">
        <v>0</v>
      </c>
      <c r="T201" s="209">
        <f>S201*H201</f>
        <v>0</v>
      </c>
      <c r="AR201" s="24" t="s">
        <v>122</v>
      </c>
      <c r="AT201" s="24" t="s">
        <v>124</v>
      </c>
      <c r="AU201" s="24" t="s">
        <v>82</v>
      </c>
      <c r="AY201" s="24" t="s">
        <v>123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24" t="s">
        <v>79</v>
      </c>
      <c r="BK201" s="210">
        <f>ROUND(I201*H201,2)</f>
        <v>0</v>
      </c>
      <c r="BL201" s="24" t="s">
        <v>122</v>
      </c>
      <c r="BM201" s="24" t="s">
        <v>375</v>
      </c>
    </row>
    <row r="202" spans="2:51" s="12" customFormat="1" ht="13.5">
      <c r="B202" s="226"/>
      <c r="D202" s="219" t="s">
        <v>215</v>
      </c>
      <c r="E202" s="227" t="s">
        <v>5</v>
      </c>
      <c r="F202" s="228" t="s">
        <v>286</v>
      </c>
      <c r="H202" s="229">
        <v>1.11</v>
      </c>
      <c r="I202" s="230"/>
      <c r="L202" s="226"/>
      <c r="M202" s="231"/>
      <c r="N202" s="232"/>
      <c r="O202" s="232"/>
      <c r="P202" s="232"/>
      <c r="Q202" s="232"/>
      <c r="R202" s="232"/>
      <c r="S202" s="232"/>
      <c r="T202" s="233"/>
      <c r="AT202" s="227" t="s">
        <v>215</v>
      </c>
      <c r="AU202" s="227" t="s">
        <v>82</v>
      </c>
      <c r="AV202" s="12" t="s">
        <v>82</v>
      </c>
      <c r="AW202" s="12" t="s">
        <v>35</v>
      </c>
      <c r="AX202" s="12" t="s">
        <v>79</v>
      </c>
      <c r="AY202" s="227" t="s">
        <v>123</v>
      </c>
    </row>
    <row r="203" spans="2:65" s="1" customFormat="1" ht="16.5" customHeight="1">
      <c r="B203" s="198"/>
      <c r="C203" s="199" t="s">
        <v>376</v>
      </c>
      <c r="D203" s="199" t="s">
        <v>124</v>
      </c>
      <c r="E203" s="200" t="s">
        <v>377</v>
      </c>
      <c r="F203" s="201" t="s">
        <v>378</v>
      </c>
      <c r="G203" s="202" t="s">
        <v>379</v>
      </c>
      <c r="H203" s="203">
        <v>0.076</v>
      </c>
      <c r="I203" s="204"/>
      <c r="J203" s="205">
        <f>ROUND(I203*H203,2)</f>
        <v>0</v>
      </c>
      <c r="K203" s="201" t="s">
        <v>209</v>
      </c>
      <c r="L203" s="46"/>
      <c r="M203" s="206" t="s">
        <v>5</v>
      </c>
      <c r="N203" s="207" t="s">
        <v>42</v>
      </c>
      <c r="O203" s="47"/>
      <c r="P203" s="208">
        <f>O203*H203</f>
        <v>0</v>
      </c>
      <c r="Q203" s="208">
        <v>1.06277</v>
      </c>
      <c r="R203" s="208">
        <f>Q203*H203</f>
        <v>0.08077052</v>
      </c>
      <c r="S203" s="208">
        <v>0</v>
      </c>
      <c r="T203" s="209">
        <f>S203*H203</f>
        <v>0</v>
      </c>
      <c r="AR203" s="24" t="s">
        <v>122</v>
      </c>
      <c r="AT203" s="24" t="s">
        <v>124</v>
      </c>
      <c r="AU203" s="24" t="s">
        <v>82</v>
      </c>
      <c r="AY203" s="24" t="s">
        <v>123</v>
      </c>
      <c r="BE203" s="210">
        <f>IF(N203="základní",J203,0)</f>
        <v>0</v>
      </c>
      <c r="BF203" s="210">
        <f>IF(N203="snížená",J203,0)</f>
        <v>0</v>
      </c>
      <c r="BG203" s="210">
        <f>IF(N203="zákl. přenesená",J203,0)</f>
        <v>0</v>
      </c>
      <c r="BH203" s="210">
        <f>IF(N203="sníž. přenesená",J203,0)</f>
        <v>0</v>
      </c>
      <c r="BI203" s="210">
        <f>IF(N203="nulová",J203,0)</f>
        <v>0</v>
      </c>
      <c r="BJ203" s="24" t="s">
        <v>79</v>
      </c>
      <c r="BK203" s="210">
        <f>ROUND(I203*H203,2)</f>
        <v>0</v>
      </c>
      <c r="BL203" s="24" t="s">
        <v>122</v>
      </c>
      <c r="BM203" s="24" t="s">
        <v>380</v>
      </c>
    </row>
    <row r="204" spans="2:51" s="11" customFormat="1" ht="13.5">
      <c r="B204" s="218"/>
      <c r="D204" s="219" t="s">
        <v>215</v>
      </c>
      <c r="E204" s="220" t="s">
        <v>5</v>
      </c>
      <c r="F204" s="221" t="s">
        <v>381</v>
      </c>
      <c r="H204" s="220" t="s">
        <v>5</v>
      </c>
      <c r="I204" s="222"/>
      <c r="L204" s="218"/>
      <c r="M204" s="223"/>
      <c r="N204" s="224"/>
      <c r="O204" s="224"/>
      <c r="P204" s="224"/>
      <c r="Q204" s="224"/>
      <c r="R204" s="224"/>
      <c r="S204" s="224"/>
      <c r="T204" s="225"/>
      <c r="AT204" s="220" t="s">
        <v>215</v>
      </c>
      <c r="AU204" s="220" t="s">
        <v>82</v>
      </c>
      <c r="AV204" s="11" t="s">
        <v>79</v>
      </c>
      <c r="AW204" s="11" t="s">
        <v>35</v>
      </c>
      <c r="AX204" s="11" t="s">
        <v>71</v>
      </c>
      <c r="AY204" s="220" t="s">
        <v>123</v>
      </c>
    </row>
    <row r="205" spans="2:51" s="12" customFormat="1" ht="13.5">
      <c r="B205" s="226"/>
      <c r="D205" s="219" t="s">
        <v>215</v>
      </c>
      <c r="E205" s="227" t="s">
        <v>5</v>
      </c>
      <c r="F205" s="228" t="s">
        <v>382</v>
      </c>
      <c r="H205" s="229">
        <v>0.038</v>
      </c>
      <c r="I205" s="230"/>
      <c r="L205" s="226"/>
      <c r="M205" s="231"/>
      <c r="N205" s="232"/>
      <c r="O205" s="232"/>
      <c r="P205" s="232"/>
      <c r="Q205" s="232"/>
      <c r="R205" s="232"/>
      <c r="S205" s="232"/>
      <c r="T205" s="233"/>
      <c r="AT205" s="227" t="s">
        <v>215</v>
      </c>
      <c r="AU205" s="227" t="s">
        <v>82</v>
      </c>
      <c r="AV205" s="12" t="s">
        <v>82</v>
      </c>
      <c r="AW205" s="12" t="s">
        <v>35</v>
      </c>
      <c r="AX205" s="12" t="s">
        <v>71</v>
      </c>
      <c r="AY205" s="227" t="s">
        <v>123</v>
      </c>
    </row>
    <row r="206" spans="2:51" s="11" customFormat="1" ht="13.5">
      <c r="B206" s="218"/>
      <c r="D206" s="219" t="s">
        <v>215</v>
      </c>
      <c r="E206" s="220" t="s">
        <v>5</v>
      </c>
      <c r="F206" s="221" t="s">
        <v>367</v>
      </c>
      <c r="H206" s="220" t="s">
        <v>5</v>
      </c>
      <c r="I206" s="222"/>
      <c r="L206" s="218"/>
      <c r="M206" s="223"/>
      <c r="N206" s="224"/>
      <c r="O206" s="224"/>
      <c r="P206" s="224"/>
      <c r="Q206" s="224"/>
      <c r="R206" s="224"/>
      <c r="S206" s="224"/>
      <c r="T206" s="225"/>
      <c r="AT206" s="220" t="s">
        <v>215</v>
      </c>
      <c r="AU206" s="220" t="s">
        <v>82</v>
      </c>
      <c r="AV206" s="11" t="s">
        <v>79</v>
      </c>
      <c r="AW206" s="11" t="s">
        <v>35</v>
      </c>
      <c r="AX206" s="11" t="s">
        <v>71</v>
      </c>
      <c r="AY206" s="220" t="s">
        <v>123</v>
      </c>
    </row>
    <row r="207" spans="2:51" s="12" customFormat="1" ht="13.5">
      <c r="B207" s="226"/>
      <c r="D207" s="219" t="s">
        <v>215</v>
      </c>
      <c r="E207" s="227" t="s">
        <v>5</v>
      </c>
      <c r="F207" s="228" t="s">
        <v>382</v>
      </c>
      <c r="H207" s="229">
        <v>0.038</v>
      </c>
      <c r="I207" s="230"/>
      <c r="L207" s="226"/>
      <c r="M207" s="231"/>
      <c r="N207" s="232"/>
      <c r="O207" s="232"/>
      <c r="P207" s="232"/>
      <c r="Q207" s="232"/>
      <c r="R207" s="232"/>
      <c r="S207" s="232"/>
      <c r="T207" s="233"/>
      <c r="AT207" s="227" t="s">
        <v>215</v>
      </c>
      <c r="AU207" s="227" t="s">
        <v>82</v>
      </c>
      <c r="AV207" s="12" t="s">
        <v>82</v>
      </c>
      <c r="AW207" s="12" t="s">
        <v>35</v>
      </c>
      <c r="AX207" s="12" t="s">
        <v>71</v>
      </c>
      <c r="AY207" s="227" t="s">
        <v>123</v>
      </c>
    </row>
    <row r="208" spans="2:51" s="13" customFormat="1" ht="13.5">
      <c r="B208" s="234"/>
      <c r="D208" s="219" t="s">
        <v>215</v>
      </c>
      <c r="E208" s="235" t="s">
        <v>5</v>
      </c>
      <c r="F208" s="236" t="s">
        <v>220</v>
      </c>
      <c r="H208" s="237">
        <v>0.076</v>
      </c>
      <c r="I208" s="238"/>
      <c r="L208" s="234"/>
      <c r="M208" s="239"/>
      <c r="N208" s="240"/>
      <c r="O208" s="240"/>
      <c r="P208" s="240"/>
      <c r="Q208" s="240"/>
      <c r="R208" s="240"/>
      <c r="S208" s="240"/>
      <c r="T208" s="241"/>
      <c r="AT208" s="235" t="s">
        <v>215</v>
      </c>
      <c r="AU208" s="235" t="s">
        <v>82</v>
      </c>
      <c r="AV208" s="13" t="s">
        <v>122</v>
      </c>
      <c r="AW208" s="13" t="s">
        <v>35</v>
      </c>
      <c r="AX208" s="13" t="s">
        <v>79</v>
      </c>
      <c r="AY208" s="235" t="s">
        <v>123</v>
      </c>
    </row>
    <row r="209" spans="2:65" s="1" customFormat="1" ht="25.5" customHeight="1">
      <c r="B209" s="198"/>
      <c r="C209" s="199" t="s">
        <v>383</v>
      </c>
      <c r="D209" s="199" t="s">
        <v>124</v>
      </c>
      <c r="E209" s="200" t="s">
        <v>384</v>
      </c>
      <c r="F209" s="201" t="s">
        <v>385</v>
      </c>
      <c r="G209" s="202" t="s">
        <v>208</v>
      </c>
      <c r="H209" s="203">
        <v>4.9</v>
      </c>
      <c r="I209" s="204"/>
      <c r="J209" s="205">
        <f>ROUND(I209*H209,2)</f>
        <v>0</v>
      </c>
      <c r="K209" s="201" t="s">
        <v>5</v>
      </c>
      <c r="L209" s="46"/>
      <c r="M209" s="206" t="s">
        <v>5</v>
      </c>
      <c r="N209" s="207" t="s">
        <v>42</v>
      </c>
      <c r="O209" s="47"/>
      <c r="P209" s="208">
        <f>O209*H209</f>
        <v>0</v>
      </c>
      <c r="Q209" s="208">
        <v>0.261405</v>
      </c>
      <c r="R209" s="208">
        <f>Q209*H209</f>
        <v>1.2808845</v>
      </c>
      <c r="S209" s="208">
        <v>0</v>
      </c>
      <c r="T209" s="209">
        <f>S209*H209</f>
        <v>0</v>
      </c>
      <c r="AR209" s="24" t="s">
        <v>122</v>
      </c>
      <c r="AT209" s="24" t="s">
        <v>124</v>
      </c>
      <c r="AU209" s="24" t="s">
        <v>82</v>
      </c>
      <c r="AY209" s="24" t="s">
        <v>123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24" t="s">
        <v>79</v>
      </c>
      <c r="BK209" s="210">
        <f>ROUND(I209*H209,2)</f>
        <v>0</v>
      </c>
      <c r="BL209" s="24" t="s">
        <v>122</v>
      </c>
      <c r="BM209" s="24" t="s">
        <v>386</v>
      </c>
    </row>
    <row r="210" spans="2:51" s="12" customFormat="1" ht="13.5">
      <c r="B210" s="226"/>
      <c r="D210" s="219" t="s">
        <v>215</v>
      </c>
      <c r="E210" s="227" t="s">
        <v>5</v>
      </c>
      <c r="F210" s="228" t="s">
        <v>387</v>
      </c>
      <c r="H210" s="229">
        <v>2.64</v>
      </c>
      <c r="I210" s="230"/>
      <c r="L210" s="226"/>
      <c r="M210" s="231"/>
      <c r="N210" s="232"/>
      <c r="O210" s="232"/>
      <c r="P210" s="232"/>
      <c r="Q210" s="232"/>
      <c r="R210" s="232"/>
      <c r="S210" s="232"/>
      <c r="T210" s="233"/>
      <c r="AT210" s="227" t="s">
        <v>215</v>
      </c>
      <c r="AU210" s="227" t="s">
        <v>82</v>
      </c>
      <c r="AV210" s="12" t="s">
        <v>82</v>
      </c>
      <c r="AW210" s="12" t="s">
        <v>35</v>
      </c>
      <c r="AX210" s="12" t="s">
        <v>71</v>
      </c>
      <c r="AY210" s="227" t="s">
        <v>123</v>
      </c>
    </row>
    <row r="211" spans="2:51" s="12" customFormat="1" ht="13.5">
      <c r="B211" s="226"/>
      <c r="D211" s="219" t="s">
        <v>215</v>
      </c>
      <c r="E211" s="227" t="s">
        <v>5</v>
      </c>
      <c r="F211" s="228" t="s">
        <v>388</v>
      </c>
      <c r="H211" s="229">
        <v>0.36</v>
      </c>
      <c r="I211" s="230"/>
      <c r="L211" s="226"/>
      <c r="M211" s="231"/>
      <c r="N211" s="232"/>
      <c r="O211" s="232"/>
      <c r="P211" s="232"/>
      <c r="Q211" s="232"/>
      <c r="R211" s="232"/>
      <c r="S211" s="232"/>
      <c r="T211" s="233"/>
      <c r="AT211" s="227" t="s">
        <v>215</v>
      </c>
      <c r="AU211" s="227" t="s">
        <v>82</v>
      </c>
      <c r="AV211" s="12" t="s">
        <v>82</v>
      </c>
      <c r="AW211" s="12" t="s">
        <v>35</v>
      </c>
      <c r="AX211" s="12" t="s">
        <v>71</v>
      </c>
      <c r="AY211" s="227" t="s">
        <v>123</v>
      </c>
    </row>
    <row r="212" spans="2:51" s="12" customFormat="1" ht="13.5">
      <c r="B212" s="226"/>
      <c r="D212" s="219" t="s">
        <v>215</v>
      </c>
      <c r="E212" s="227" t="s">
        <v>5</v>
      </c>
      <c r="F212" s="228" t="s">
        <v>389</v>
      </c>
      <c r="H212" s="229">
        <v>0.8</v>
      </c>
      <c r="I212" s="230"/>
      <c r="L212" s="226"/>
      <c r="M212" s="231"/>
      <c r="N212" s="232"/>
      <c r="O212" s="232"/>
      <c r="P212" s="232"/>
      <c r="Q212" s="232"/>
      <c r="R212" s="232"/>
      <c r="S212" s="232"/>
      <c r="T212" s="233"/>
      <c r="AT212" s="227" t="s">
        <v>215</v>
      </c>
      <c r="AU212" s="227" t="s">
        <v>82</v>
      </c>
      <c r="AV212" s="12" t="s">
        <v>82</v>
      </c>
      <c r="AW212" s="12" t="s">
        <v>35</v>
      </c>
      <c r="AX212" s="12" t="s">
        <v>71</v>
      </c>
      <c r="AY212" s="227" t="s">
        <v>123</v>
      </c>
    </row>
    <row r="213" spans="2:51" s="12" customFormat="1" ht="13.5">
      <c r="B213" s="226"/>
      <c r="D213" s="219" t="s">
        <v>215</v>
      </c>
      <c r="E213" s="227" t="s">
        <v>5</v>
      </c>
      <c r="F213" s="228" t="s">
        <v>390</v>
      </c>
      <c r="H213" s="229">
        <v>1.1</v>
      </c>
      <c r="I213" s="230"/>
      <c r="L213" s="226"/>
      <c r="M213" s="231"/>
      <c r="N213" s="232"/>
      <c r="O213" s="232"/>
      <c r="P213" s="232"/>
      <c r="Q213" s="232"/>
      <c r="R213" s="232"/>
      <c r="S213" s="232"/>
      <c r="T213" s="233"/>
      <c r="AT213" s="227" t="s">
        <v>215</v>
      </c>
      <c r="AU213" s="227" t="s">
        <v>82</v>
      </c>
      <c r="AV213" s="12" t="s">
        <v>82</v>
      </c>
      <c r="AW213" s="12" t="s">
        <v>35</v>
      </c>
      <c r="AX213" s="12" t="s">
        <v>71</v>
      </c>
      <c r="AY213" s="227" t="s">
        <v>123</v>
      </c>
    </row>
    <row r="214" spans="2:51" s="13" customFormat="1" ht="13.5">
      <c r="B214" s="234"/>
      <c r="D214" s="219" t="s">
        <v>215</v>
      </c>
      <c r="E214" s="235" t="s">
        <v>5</v>
      </c>
      <c r="F214" s="236" t="s">
        <v>220</v>
      </c>
      <c r="H214" s="237">
        <v>4.9</v>
      </c>
      <c r="I214" s="238"/>
      <c r="L214" s="234"/>
      <c r="M214" s="239"/>
      <c r="N214" s="240"/>
      <c r="O214" s="240"/>
      <c r="P214" s="240"/>
      <c r="Q214" s="240"/>
      <c r="R214" s="240"/>
      <c r="S214" s="240"/>
      <c r="T214" s="241"/>
      <c r="AT214" s="235" t="s">
        <v>215</v>
      </c>
      <c r="AU214" s="235" t="s">
        <v>82</v>
      </c>
      <c r="AV214" s="13" t="s">
        <v>122</v>
      </c>
      <c r="AW214" s="13" t="s">
        <v>35</v>
      </c>
      <c r="AX214" s="13" t="s">
        <v>79</v>
      </c>
      <c r="AY214" s="235" t="s">
        <v>123</v>
      </c>
    </row>
    <row r="215" spans="2:63" s="10" customFormat="1" ht="29.85" customHeight="1">
      <c r="B215" s="187"/>
      <c r="D215" s="188" t="s">
        <v>70</v>
      </c>
      <c r="E215" s="211" t="s">
        <v>250</v>
      </c>
      <c r="F215" s="211" t="s">
        <v>391</v>
      </c>
      <c r="I215" s="190"/>
      <c r="J215" s="212">
        <f>BK215</f>
        <v>0</v>
      </c>
      <c r="L215" s="187"/>
      <c r="M215" s="192"/>
      <c r="N215" s="193"/>
      <c r="O215" s="193"/>
      <c r="P215" s="194">
        <f>SUM(P216:P248)</f>
        <v>0</v>
      </c>
      <c r="Q215" s="193"/>
      <c r="R215" s="194">
        <f>SUM(R216:R248)</f>
        <v>0.001271</v>
      </c>
      <c r="S215" s="193"/>
      <c r="T215" s="195">
        <f>SUM(T216:T248)</f>
        <v>3.8776300000000004</v>
      </c>
      <c r="AR215" s="188" t="s">
        <v>79</v>
      </c>
      <c r="AT215" s="196" t="s">
        <v>70</v>
      </c>
      <c r="AU215" s="196" t="s">
        <v>79</v>
      </c>
      <c r="AY215" s="188" t="s">
        <v>123</v>
      </c>
      <c r="BK215" s="197">
        <f>SUM(BK216:BK248)</f>
        <v>0</v>
      </c>
    </row>
    <row r="216" spans="2:65" s="1" customFormat="1" ht="25.5" customHeight="1">
      <c r="B216" s="198"/>
      <c r="C216" s="199" t="s">
        <v>392</v>
      </c>
      <c r="D216" s="199" t="s">
        <v>124</v>
      </c>
      <c r="E216" s="200" t="s">
        <v>393</v>
      </c>
      <c r="F216" s="201" t="s">
        <v>394</v>
      </c>
      <c r="G216" s="202" t="s">
        <v>208</v>
      </c>
      <c r="H216" s="203">
        <v>80.145</v>
      </c>
      <c r="I216" s="204"/>
      <c r="J216" s="205">
        <f>ROUND(I216*H216,2)</f>
        <v>0</v>
      </c>
      <c r="K216" s="201" t="s">
        <v>209</v>
      </c>
      <c r="L216" s="46"/>
      <c r="M216" s="206" t="s">
        <v>5</v>
      </c>
      <c r="N216" s="207" t="s">
        <v>42</v>
      </c>
      <c r="O216" s="47"/>
      <c r="P216" s="208">
        <f>O216*H216</f>
        <v>0</v>
      </c>
      <c r="Q216" s="208">
        <v>0</v>
      </c>
      <c r="R216" s="208">
        <f>Q216*H216</f>
        <v>0</v>
      </c>
      <c r="S216" s="208">
        <v>0</v>
      </c>
      <c r="T216" s="209">
        <f>S216*H216</f>
        <v>0</v>
      </c>
      <c r="AR216" s="24" t="s">
        <v>122</v>
      </c>
      <c r="AT216" s="24" t="s">
        <v>124</v>
      </c>
      <c r="AU216" s="24" t="s">
        <v>82</v>
      </c>
      <c r="AY216" s="24" t="s">
        <v>123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24" t="s">
        <v>79</v>
      </c>
      <c r="BK216" s="210">
        <f>ROUND(I216*H216,2)</f>
        <v>0</v>
      </c>
      <c r="BL216" s="24" t="s">
        <v>122</v>
      </c>
      <c r="BM216" s="24" t="s">
        <v>395</v>
      </c>
    </row>
    <row r="217" spans="2:51" s="12" customFormat="1" ht="13.5">
      <c r="B217" s="226"/>
      <c r="D217" s="219" t="s">
        <v>215</v>
      </c>
      <c r="E217" s="227" t="s">
        <v>5</v>
      </c>
      <c r="F217" s="228" t="s">
        <v>396</v>
      </c>
      <c r="H217" s="229">
        <v>43.02</v>
      </c>
      <c r="I217" s="230"/>
      <c r="L217" s="226"/>
      <c r="M217" s="231"/>
      <c r="N217" s="232"/>
      <c r="O217" s="232"/>
      <c r="P217" s="232"/>
      <c r="Q217" s="232"/>
      <c r="R217" s="232"/>
      <c r="S217" s="232"/>
      <c r="T217" s="233"/>
      <c r="AT217" s="227" t="s">
        <v>215</v>
      </c>
      <c r="AU217" s="227" t="s">
        <v>82</v>
      </c>
      <c r="AV217" s="12" t="s">
        <v>82</v>
      </c>
      <c r="AW217" s="12" t="s">
        <v>35</v>
      </c>
      <c r="AX217" s="12" t="s">
        <v>71</v>
      </c>
      <c r="AY217" s="227" t="s">
        <v>123</v>
      </c>
    </row>
    <row r="218" spans="2:51" s="12" customFormat="1" ht="13.5">
      <c r="B218" s="226"/>
      <c r="D218" s="219" t="s">
        <v>215</v>
      </c>
      <c r="E218" s="227" t="s">
        <v>5</v>
      </c>
      <c r="F218" s="228" t="s">
        <v>397</v>
      </c>
      <c r="H218" s="229">
        <v>16.875</v>
      </c>
      <c r="I218" s="230"/>
      <c r="L218" s="226"/>
      <c r="M218" s="231"/>
      <c r="N218" s="232"/>
      <c r="O218" s="232"/>
      <c r="P218" s="232"/>
      <c r="Q218" s="232"/>
      <c r="R218" s="232"/>
      <c r="S218" s="232"/>
      <c r="T218" s="233"/>
      <c r="AT218" s="227" t="s">
        <v>215</v>
      </c>
      <c r="AU218" s="227" t="s">
        <v>82</v>
      </c>
      <c r="AV218" s="12" t="s">
        <v>82</v>
      </c>
      <c r="AW218" s="12" t="s">
        <v>35</v>
      </c>
      <c r="AX218" s="12" t="s">
        <v>71</v>
      </c>
      <c r="AY218" s="227" t="s">
        <v>123</v>
      </c>
    </row>
    <row r="219" spans="2:51" s="12" customFormat="1" ht="13.5">
      <c r="B219" s="226"/>
      <c r="D219" s="219" t="s">
        <v>215</v>
      </c>
      <c r="E219" s="227" t="s">
        <v>5</v>
      </c>
      <c r="F219" s="228" t="s">
        <v>398</v>
      </c>
      <c r="H219" s="229">
        <v>20.25</v>
      </c>
      <c r="I219" s="230"/>
      <c r="L219" s="226"/>
      <c r="M219" s="231"/>
      <c r="N219" s="232"/>
      <c r="O219" s="232"/>
      <c r="P219" s="232"/>
      <c r="Q219" s="232"/>
      <c r="R219" s="232"/>
      <c r="S219" s="232"/>
      <c r="T219" s="233"/>
      <c r="AT219" s="227" t="s">
        <v>215</v>
      </c>
      <c r="AU219" s="227" t="s">
        <v>82</v>
      </c>
      <c r="AV219" s="12" t="s">
        <v>82</v>
      </c>
      <c r="AW219" s="12" t="s">
        <v>35</v>
      </c>
      <c r="AX219" s="12" t="s">
        <v>71</v>
      </c>
      <c r="AY219" s="227" t="s">
        <v>123</v>
      </c>
    </row>
    <row r="220" spans="2:51" s="13" customFormat="1" ht="13.5">
      <c r="B220" s="234"/>
      <c r="D220" s="219" t="s">
        <v>215</v>
      </c>
      <c r="E220" s="235" t="s">
        <v>169</v>
      </c>
      <c r="F220" s="236" t="s">
        <v>220</v>
      </c>
      <c r="H220" s="237">
        <v>80.145</v>
      </c>
      <c r="I220" s="238"/>
      <c r="L220" s="234"/>
      <c r="M220" s="239"/>
      <c r="N220" s="240"/>
      <c r="O220" s="240"/>
      <c r="P220" s="240"/>
      <c r="Q220" s="240"/>
      <c r="R220" s="240"/>
      <c r="S220" s="240"/>
      <c r="T220" s="241"/>
      <c r="AT220" s="235" t="s">
        <v>215</v>
      </c>
      <c r="AU220" s="235" t="s">
        <v>82</v>
      </c>
      <c r="AV220" s="13" t="s">
        <v>122</v>
      </c>
      <c r="AW220" s="13" t="s">
        <v>35</v>
      </c>
      <c r="AX220" s="13" t="s">
        <v>79</v>
      </c>
      <c r="AY220" s="235" t="s">
        <v>123</v>
      </c>
    </row>
    <row r="221" spans="2:65" s="1" customFormat="1" ht="25.5" customHeight="1">
      <c r="B221" s="198"/>
      <c r="C221" s="199" t="s">
        <v>399</v>
      </c>
      <c r="D221" s="199" t="s">
        <v>124</v>
      </c>
      <c r="E221" s="200" t="s">
        <v>400</v>
      </c>
      <c r="F221" s="201" t="s">
        <v>401</v>
      </c>
      <c r="G221" s="202" t="s">
        <v>208</v>
      </c>
      <c r="H221" s="203">
        <v>1602.9</v>
      </c>
      <c r="I221" s="204"/>
      <c r="J221" s="205">
        <f>ROUND(I221*H221,2)</f>
        <v>0</v>
      </c>
      <c r="K221" s="201" t="s">
        <v>209</v>
      </c>
      <c r="L221" s="46"/>
      <c r="M221" s="206" t="s">
        <v>5</v>
      </c>
      <c r="N221" s="207" t="s">
        <v>42</v>
      </c>
      <c r="O221" s="47"/>
      <c r="P221" s="208">
        <f>O221*H221</f>
        <v>0</v>
      </c>
      <c r="Q221" s="208">
        <v>0</v>
      </c>
      <c r="R221" s="208">
        <f>Q221*H221</f>
        <v>0</v>
      </c>
      <c r="S221" s="208">
        <v>0</v>
      </c>
      <c r="T221" s="209">
        <f>S221*H221</f>
        <v>0</v>
      </c>
      <c r="AR221" s="24" t="s">
        <v>122</v>
      </c>
      <c r="AT221" s="24" t="s">
        <v>124</v>
      </c>
      <c r="AU221" s="24" t="s">
        <v>82</v>
      </c>
      <c r="AY221" s="24" t="s">
        <v>123</v>
      </c>
      <c r="BE221" s="210">
        <f>IF(N221="základní",J221,0)</f>
        <v>0</v>
      </c>
      <c r="BF221" s="210">
        <f>IF(N221="snížená",J221,0)</f>
        <v>0</v>
      </c>
      <c r="BG221" s="210">
        <f>IF(N221="zákl. přenesená",J221,0)</f>
        <v>0</v>
      </c>
      <c r="BH221" s="210">
        <f>IF(N221="sníž. přenesená",J221,0)</f>
        <v>0</v>
      </c>
      <c r="BI221" s="210">
        <f>IF(N221="nulová",J221,0)</f>
        <v>0</v>
      </c>
      <c r="BJ221" s="24" t="s">
        <v>79</v>
      </c>
      <c r="BK221" s="210">
        <f>ROUND(I221*H221,2)</f>
        <v>0</v>
      </c>
      <c r="BL221" s="24" t="s">
        <v>122</v>
      </c>
      <c r="BM221" s="24" t="s">
        <v>402</v>
      </c>
    </row>
    <row r="222" spans="2:51" s="11" customFormat="1" ht="13.5">
      <c r="B222" s="218"/>
      <c r="D222" s="219" t="s">
        <v>215</v>
      </c>
      <c r="E222" s="220" t="s">
        <v>5</v>
      </c>
      <c r="F222" s="221" t="s">
        <v>403</v>
      </c>
      <c r="H222" s="220" t="s">
        <v>5</v>
      </c>
      <c r="I222" s="222"/>
      <c r="L222" s="218"/>
      <c r="M222" s="223"/>
      <c r="N222" s="224"/>
      <c r="O222" s="224"/>
      <c r="P222" s="224"/>
      <c r="Q222" s="224"/>
      <c r="R222" s="224"/>
      <c r="S222" s="224"/>
      <c r="T222" s="225"/>
      <c r="AT222" s="220" t="s">
        <v>215</v>
      </c>
      <c r="AU222" s="220" t="s">
        <v>82</v>
      </c>
      <c r="AV222" s="11" t="s">
        <v>79</v>
      </c>
      <c r="AW222" s="11" t="s">
        <v>35</v>
      </c>
      <c r="AX222" s="11" t="s">
        <v>71</v>
      </c>
      <c r="AY222" s="220" t="s">
        <v>123</v>
      </c>
    </row>
    <row r="223" spans="2:51" s="12" customFormat="1" ht="13.5">
      <c r="B223" s="226"/>
      <c r="D223" s="219" t="s">
        <v>215</v>
      </c>
      <c r="E223" s="227" t="s">
        <v>5</v>
      </c>
      <c r="F223" s="228" t="s">
        <v>404</v>
      </c>
      <c r="H223" s="229">
        <v>1602.9</v>
      </c>
      <c r="I223" s="230"/>
      <c r="L223" s="226"/>
      <c r="M223" s="231"/>
      <c r="N223" s="232"/>
      <c r="O223" s="232"/>
      <c r="P223" s="232"/>
      <c r="Q223" s="232"/>
      <c r="R223" s="232"/>
      <c r="S223" s="232"/>
      <c r="T223" s="233"/>
      <c r="AT223" s="227" t="s">
        <v>215</v>
      </c>
      <c r="AU223" s="227" t="s">
        <v>82</v>
      </c>
      <c r="AV223" s="12" t="s">
        <v>82</v>
      </c>
      <c r="AW223" s="12" t="s">
        <v>35</v>
      </c>
      <c r="AX223" s="12" t="s">
        <v>79</v>
      </c>
      <c r="AY223" s="227" t="s">
        <v>123</v>
      </c>
    </row>
    <row r="224" spans="2:65" s="1" customFormat="1" ht="25.5" customHeight="1">
      <c r="B224" s="198"/>
      <c r="C224" s="199" t="s">
        <v>405</v>
      </c>
      <c r="D224" s="199" t="s">
        <v>124</v>
      </c>
      <c r="E224" s="200" t="s">
        <v>406</v>
      </c>
      <c r="F224" s="201" t="s">
        <v>407</v>
      </c>
      <c r="G224" s="202" t="s">
        <v>208</v>
      </c>
      <c r="H224" s="203">
        <v>80.145</v>
      </c>
      <c r="I224" s="204"/>
      <c r="J224" s="205">
        <f>ROUND(I224*H224,2)</f>
        <v>0</v>
      </c>
      <c r="K224" s="201" t="s">
        <v>209</v>
      </c>
      <c r="L224" s="46"/>
      <c r="M224" s="206" t="s">
        <v>5</v>
      </c>
      <c r="N224" s="207" t="s">
        <v>42</v>
      </c>
      <c r="O224" s="47"/>
      <c r="P224" s="208">
        <f>O224*H224</f>
        <v>0</v>
      </c>
      <c r="Q224" s="208">
        <v>0</v>
      </c>
      <c r="R224" s="208">
        <f>Q224*H224</f>
        <v>0</v>
      </c>
      <c r="S224" s="208">
        <v>0</v>
      </c>
      <c r="T224" s="209">
        <f>S224*H224</f>
        <v>0</v>
      </c>
      <c r="AR224" s="24" t="s">
        <v>122</v>
      </c>
      <c r="AT224" s="24" t="s">
        <v>124</v>
      </c>
      <c r="AU224" s="24" t="s">
        <v>82</v>
      </c>
      <c r="AY224" s="24" t="s">
        <v>123</v>
      </c>
      <c r="BE224" s="210">
        <f>IF(N224="základní",J224,0)</f>
        <v>0</v>
      </c>
      <c r="BF224" s="210">
        <f>IF(N224="snížená",J224,0)</f>
        <v>0</v>
      </c>
      <c r="BG224" s="210">
        <f>IF(N224="zákl. přenesená",J224,0)</f>
        <v>0</v>
      </c>
      <c r="BH224" s="210">
        <f>IF(N224="sníž. přenesená",J224,0)</f>
        <v>0</v>
      </c>
      <c r="BI224" s="210">
        <f>IF(N224="nulová",J224,0)</f>
        <v>0</v>
      </c>
      <c r="BJ224" s="24" t="s">
        <v>79</v>
      </c>
      <c r="BK224" s="210">
        <f>ROUND(I224*H224,2)</f>
        <v>0</v>
      </c>
      <c r="BL224" s="24" t="s">
        <v>122</v>
      </c>
      <c r="BM224" s="24" t="s">
        <v>408</v>
      </c>
    </row>
    <row r="225" spans="2:51" s="12" customFormat="1" ht="13.5">
      <c r="B225" s="226"/>
      <c r="D225" s="219" t="s">
        <v>215</v>
      </c>
      <c r="E225" s="227" t="s">
        <v>5</v>
      </c>
      <c r="F225" s="228" t="s">
        <v>169</v>
      </c>
      <c r="H225" s="229">
        <v>80.145</v>
      </c>
      <c r="I225" s="230"/>
      <c r="L225" s="226"/>
      <c r="M225" s="231"/>
      <c r="N225" s="232"/>
      <c r="O225" s="232"/>
      <c r="P225" s="232"/>
      <c r="Q225" s="232"/>
      <c r="R225" s="232"/>
      <c r="S225" s="232"/>
      <c r="T225" s="233"/>
      <c r="AT225" s="227" t="s">
        <v>215</v>
      </c>
      <c r="AU225" s="227" t="s">
        <v>82</v>
      </c>
      <c r="AV225" s="12" t="s">
        <v>82</v>
      </c>
      <c r="AW225" s="12" t="s">
        <v>35</v>
      </c>
      <c r="AX225" s="12" t="s">
        <v>79</v>
      </c>
      <c r="AY225" s="227" t="s">
        <v>123</v>
      </c>
    </row>
    <row r="226" spans="2:65" s="1" customFormat="1" ht="25.5" customHeight="1">
      <c r="B226" s="198"/>
      <c r="C226" s="199" t="s">
        <v>409</v>
      </c>
      <c r="D226" s="199" t="s">
        <v>124</v>
      </c>
      <c r="E226" s="200" t="s">
        <v>410</v>
      </c>
      <c r="F226" s="201" t="s">
        <v>411</v>
      </c>
      <c r="G226" s="202" t="s">
        <v>208</v>
      </c>
      <c r="H226" s="203">
        <v>7.5</v>
      </c>
      <c r="I226" s="204"/>
      <c r="J226" s="205">
        <f>ROUND(I226*H226,2)</f>
        <v>0</v>
      </c>
      <c r="K226" s="201" t="s">
        <v>209</v>
      </c>
      <c r="L226" s="46"/>
      <c r="M226" s="206" t="s">
        <v>5</v>
      </c>
      <c r="N226" s="207" t="s">
        <v>42</v>
      </c>
      <c r="O226" s="47"/>
      <c r="P226" s="208">
        <f>O226*H226</f>
        <v>0</v>
      </c>
      <c r="Q226" s="208">
        <v>0.00013</v>
      </c>
      <c r="R226" s="208">
        <f>Q226*H226</f>
        <v>0.000975</v>
      </c>
      <c r="S226" s="208">
        <v>0</v>
      </c>
      <c r="T226" s="209">
        <f>S226*H226</f>
        <v>0</v>
      </c>
      <c r="AR226" s="24" t="s">
        <v>122</v>
      </c>
      <c r="AT226" s="24" t="s">
        <v>124</v>
      </c>
      <c r="AU226" s="24" t="s">
        <v>82</v>
      </c>
      <c r="AY226" s="24" t="s">
        <v>123</v>
      </c>
      <c r="BE226" s="210">
        <f>IF(N226="základní",J226,0)</f>
        <v>0</v>
      </c>
      <c r="BF226" s="210">
        <f>IF(N226="snížená",J226,0)</f>
        <v>0</v>
      </c>
      <c r="BG226" s="210">
        <f>IF(N226="zákl. přenesená",J226,0)</f>
        <v>0</v>
      </c>
      <c r="BH226" s="210">
        <f>IF(N226="sníž. přenesená",J226,0)</f>
        <v>0</v>
      </c>
      <c r="BI226" s="210">
        <f>IF(N226="nulová",J226,0)</f>
        <v>0</v>
      </c>
      <c r="BJ226" s="24" t="s">
        <v>79</v>
      </c>
      <c r="BK226" s="210">
        <f>ROUND(I226*H226,2)</f>
        <v>0</v>
      </c>
      <c r="BL226" s="24" t="s">
        <v>122</v>
      </c>
      <c r="BM226" s="24" t="s">
        <v>412</v>
      </c>
    </row>
    <row r="227" spans="2:65" s="1" customFormat="1" ht="16.5" customHeight="1">
      <c r="B227" s="198"/>
      <c r="C227" s="199" t="s">
        <v>413</v>
      </c>
      <c r="D227" s="199" t="s">
        <v>124</v>
      </c>
      <c r="E227" s="200" t="s">
        <v>414</v>
      </c>
      <c r="F227" s="201" t="s">
        <v>415</v>
      </c>
      <c r="G227" s="202" t="s">
        <v>208</v>
      </c>
      <c r="H227" s="203">
        <v>7.4</v>
      </c>
      <c r="I227" s="204"/>
      <c r="J227" s="205">
        <f>ROUND(I227*H227,2)</f>
        <v>0</v>
      </c>
      <c r="K227" s="201" t="s">
        <v>5</v>
      </c>
      <c r="L227" s="46"/>
      <c r="M227" s="206" t="s">
        <v>5</v>
      </c>
      <c r="N227" s="207" t="s">
        <v>42</v>
      </c>
      <c r="O227" s="47"/>
      <c r="P227" s="208">
        <f>O227*H227</f>
        <v>0</v>
      </c>
      <c r="Q227" s="208">
        <v>4E-05</v>
      </c>
      <c r="R227" s="208">
        <f>Q227*H227</f>
        <v>0.00029600000000000004</v>
      </c>
      <c r="S227" s="208">
        <v>0</v>
      </c>
      <c r="T227" s="209">
        <f>S227*H227</f>
        <v>0</v>
      </c>
      <c r="AR227" s="24" t="s">
        <v>122</v>
      </c>
      <c r="AT227" s="24" t="s">
        <v>124</v>
      </c>
      <c r="AU227" s="24" t="s">
        <v>82</v>
      </c>
      <c r="AY227" s="24" t="s">
        <v>123</v>
      </c>
      <c r="BE227" s="210">
        <f>IF(N227="základní",J227,0)</f>
        <v>0</v>
      </c>
      <c r="BF227" s="210">
        <f>IF(N227="snížená",J227,0)</f>
        <v>0</v>
      </c>
      <c r="BG227" s="210">
        <f>IF(N227="zákl. přenesená",J227,0)</f>
        <v>0</v>
      </c>
      <c r="BH227" s="210">
        <f>IF(N227="sníž. přenesená",J227,0)</f>
        <v>0</v>
      </c>
      <c r="BI227" s="210">
        <f>IF(N227="nulová",J227,0)</f>
        <v>0</v>
      </c>
      <c r="BJ227" s="24" t="s">
        <v>79</v>
      </c>
      <c r="BK227" s="210">
        <f>ROUND(I227*H227,2)</f>
        <v>0</v>
      </c>
      <c r="BL227" s="24" t="s">
        <v>122</v>
      </c>
      <c r="BM227" s="24" t="s">
        <v>416</v>
      </c>
    </row>
    <row r="228" spans="2:51" s="12" customFormat="1" ht="13.5">
      <c r="B228" s="226"/>
      <c r="D228" s="219" t="s">
        <v>215</v>
      </c>
      <c r="E228" s="227" t="s">
        <v>5</v>
      </c>
      <c r="F228" s="228" t="s">
        <v>155</v>
      </c>
      <c r="H228" s="229">
        <v>7.4</v>
      </c>
      <c r="I228" s="230"/>
      <c r="L228" s="226"/>
      <c r="M228" s="231"/>
      <c r="N228" s="232"/>
      <c r="O228" s="232"/>
      <c r="P228" s="232"/>
      <c r="Q228" s="232"/>
      <c r="R228" s="232"/>
      <c r="S228" s="232"/>
      <c r="T228" s="233"/>
      <c r="AT228" s="227" t="s">
        <v>215</v>
      </c>
      <c r="AU228" s="227" t="s">
        <v>82</v>
      </c>
      <c r="AV228" s="12" t="s">
        <v>82</v>
      </c>
      <c r="AW228" s="12" t="s">
        <v>35</v>
      </c>
      <c r="AX228" s="12" t="s">
        <v>79</v>
      </c>
      <c r="AY228" s="227" t="s">
        <v>123</v>
      </c>
    </row>
    <row r="229" spans="2:65" s="1" customFormat="1" ht="25.5" customHeight="1">
      <c r="B229" s="198"/>
      <c r="C229" s="199" t="s">
        <v>417</v>
      </c>
      <c r="D229" s="199" t="s">
        <v>124</v>
      </c>
      <c r="E229" s="200" t="s">
        <v>418</v>
      </c>
      <c r="F229" s="201" t="s">
        <v>419</v>
      </c>
      <c r="G229" s="202" t="s">
        <v>213</v>
      </c>
      <c r="H229" s="203">
        <v>1.11</v>
      </c>
      <c r="I229" s="204"/>
      <c r="J229" s="205">
        <f>ROUND(I229*H229,2)</f>
        <v>0</v>
      </c>
      <c r="K229" s="201" t="s">
        <v>209</v>
      </c>
      <c r="L229" s="46"/>
      <c r="M229" s="206" t="s">
        <v>5</v>
      </c>
      <c r="N229" s="207" t="s">
        <v>42</v>
      </c>
      <c r="O229" s="47"/>
      <c r="P229" s="208">
        <f>O229*H229</f>
        <v>0</v>
      </c>
      <c r="Q229" s="208">
        <v>0</v>
      </c>
      <c r="R229" s="208">
        <f>Q229*H229</f>
        <v>0</v>
      </c>
      <c r="S229" s="208">
        <v>2.2</v>
      </c>
      <c r="T229" s="209">
        <f>S229*H229</f>
        <v>2.4420000000000006</v>
      </c>
      <c r="AR229" s="24" t="s">
        <v>122</v>
      </c>
      <c r="AT229" s="24" t="s">
        <v>124</v>
      </c>
      <c r="AU229" s="24" t="s">
        <v>82</v>
      </c>
      <c r="AY229" s="24" t="s">
        <v>123</v>
      </c>
      <c r="BE229" s="210">
        <f>IF(N229="základní",J229,0)</f>
        <v>0</v>
      </c>
      <c r="BF229" s="210">
        <f>IF(N229="snížená",J229,0)</f>
        <v>0</v>
      </c>
      <c r="BG229" s="210">
        <f>IF(N229="zákl. přenesená",J229,0)</f>
        <v>0</v>
      </c>
      <c r="BH229" s="210">
        <f>IF(N229="sníž. přenesená",J229,0)</f>
        <v>0</v>
      </c>
      <c r="BI229" s="210">
        <f>IF(N229="nulová",J229,0)</f>
        <v>0</v>
      </c>
      <c r="BJ229" s="24" t="s">
        <v>79</v>
      </c>
      <c r="BK229" s="210">
        <f>ROUND(I229*H229,2)</f>
        <v>0</v>
      </c>
      <c r="BL229" s="24" t="s">
        <v>122</v>
      </c>
      <c r="BM229" s="24" t="s">
        <v>420</v>
      </c>
    </row>
    <row r="230" spans="2:51" s="12" customFormat="1" ht="13.5">
      <c r="B230" s="226"/>
      <c r="D230" s="219" t="s">
        <v>215</v>
      </c>
      <c r="E230" s="227" t="s">
        <v>5</v>
      </c>
      <c r="F230" s="228" t="s">
        <v>286</v>
      </c>
      <c r="H230" s="229">
        <v>1.11</v>
      </c>
      <c r="I230" s="230"/>
      <c r="L230" s="226"/>
      <c r="M230" s="231"/>
      <c r="N230" s="232"/>
      <c r="O230" s="232"/>
      <c r="P230" s="232"/>
      <c r="Q230" s="232"/>
      <c r="R230" s="232"/>
      <c r="S230" s="232"/>
      <c r="T230" s="233"/>
      <c r="AT230" s="227" t="s">
        <v>215</v>
      </c>
      <c r="AU230" s="227" t="s">
        <v>82</v>
      </c>
      <c r="AV230" s="12" t="s">
        <v>82</v>
      </c>
      <c r="AW230" s="12" t="s">
        <v>35</v>
      </c>
      <c r="AX230" s="12" t="s">
        <v>79</v>
      </c>
      <c r="AY230" s="227" t="s">
        <v>123</v>
      </c>
    </row>
    <row r="231" spans="2:65" s="1" customFormat="1" ht="16.5" customHeight="1">
      <c r="B231" s="198"/>
      <c r="C231" s="199" t="s">
        <v>421</v>
      </c>
      <c r="D231" s="199" t="s">
        <v>124</v>
      </c>
      <c r="E231" s="200" t="s">
        <v>422</v>
      </c>
      <c r="F231" s="201" t="s">
        <v>423</v>
      </c>
      <c r="G231" s="202" t="s">
        <v>208</v>
      </c>
      <c r="H231" s="203">
        <v>1.36</v>
      </c>
      <c r="I231" s="204"/>
      <c r="J231" s="205">
        <f>ROUND(I231*H231,2)</f>
        <v>0</v>
      </c>
      <c r="K231" s="201" t="s">
        <v>209</v>
      </c>
      <c r="L231" s="46"/>
      <c r="M231" s="206" t="s">
        <v>5</v>
      </c>
      <c r="N231" s="207" t="s">
        <v>42</v>
      </c>
      <c r="O231" s="47"/>
      <c r="P231" s="208">
        <f>O231*H231</f>
        <v>0</v>
      </c>
      <c r="Q231" s="208">
        <v>0</v>
      </c>
      <c r="R231" s="208">
        <f>Q231*H231</f>
        <v>0</v>
      </c>
      <c r="S231" s="208">
        <v>0.055</v>
      </c>
      <c r="T231" s="209">
        <f>S231*H231</f>
        <v>0.0748</v>
      </c>
      <c r="AR231" s="24" t="s">
        <v>122</v>
      </c>
      <c r="AT231" s="24" t="s">
        <v>124</v>
      </c>
      <c r="AU231" s="24" t="s">
        <v>82</v>
      </c>
      <c r="AY231" s="24" t="s">
        <v>123</v>
      </c>
      <c r="BE231" s="210">
        <f>IF(N231="základní",J231,0)</f>
        <v>0</v>
      </c>
      <c r="BF231" s="210">
        <f>IF(N231="snížená",J231,0)</f>
        <v>0</v>
      </c>
      <c r="BG231" s="210">
        <f>IF(N231="zákl. přenesená",J231,0)</f>
        <v>0</v>
      </c>
      <c r="BH231" s="210">
        <f>IF(N231="sníž. přenesená",J231,0)</f>
        <v>0</v>
      </c>
      <c r="BI231" s="210">
        <f>IF(N231="nulová",J231,0)</f>
        <v>0</v>
      </c>
      <c r="BJ231" s="24" t="s">
        <v>79</v>
      </c>
      <c r="BK231" s="210">
        <f>ROUND(I231*H231,2)</f>
        <v>0</v>
      </c>
      <c r="BL231" s="24" t="s">
        <v>122</v>
      </c>
      <c r="BM231" s="24" t="s">
        <v>424</v>
      </c>
    </row>
    <row r="232" spans="2:51" s="11" customFormat="1" ht="13.5">
      <c r="B232" s="218"/>
      <c r="D232" s="219" t="s">
        <v>215</v>
      </c>
      <c r="E232" s="220" t="s">
        <v>5</v>
      </c>
      <c r="F232" s="221" t="s">
        <v>425</v>
      </c>
      <c r="H232" s="220" t="s">
        <v>5</v>
      </c>
      <c r="I232" s="222"/>
      <c r="L232" s="218"/>
      <c r="M232" s="223"/>
      <c r="N232" s="224"/>
      <c r="O232" s="224"/>
      <c r="P232" s="224"/>
      <c r="Q232" s="224"/>
      <c r="R232" s="224"/>
      <c r="S232" s="224"/>
      <c r="T232" s="225"/>
      <c r="AT232" s="220" t="s">
        <v>215</v>
      </c>
      <c r="AU232" s="220" t="s">
        <v>82</v>
      </c>
      <c r="AV232" s="11" t="s">
        <v>79</v>
      </c>
      <c r="AW232" s="11" t="s">
        <v>35</v>
      </c>
      <c r="AX232" s="11" t="s">
        <v>71</v>
      </c>
      <c r="AY232" s="220" t="s">
        <v>123</v>
      </c>
    </row>
    <row r="233" spans="2:51" s="12" customFormat="1" ht="13.5">
      <c r="B233" s="226"/>
      <c r="D233" s="219" t="s">
        <v>215</v>
      </c>
      <c r="E233" s="227" t="s">
        <v>5</v>
      </c>
      <c r="F233" s="228" t="s">
        <v>426</v>
      </c>
      <c r="H233" s="229">
        <v>1.36</v>
      </c>
      <c r="I233" s="230"/>
      <c r="L233" s="226"/>
      <c r="M233" s="231"/>
      <c r="N233" s="232"/>
      <c r="O233" s="232"/>
      <c r="P233" s="232"/>
      <c r="Q233" s="232"/>
      <c r="R233" s="232"/>
      <c r="S233" s="232"/>
      <c r="T233" s="233"/>
      <c r="AT233" s="227" t="s">
        <v>215</v>
      </c>
      <c r="AU233" s="227" t="s">
        <v>82</v>
      </c>
      <c r="AV233" s="12" t="s">
        <v>82</v>
      </c>
      <c r="AW233" s="12" t="s">
        <v>35</v>
      </c>
      <c r="AX233" s="12" t="s">
        <v>79</v>
      </c>
      <c r="AY233" s="227" t="s">
        <v>123</v>
      </c>
    </row>
    <row r="234" spans="2:65" s="1" customFormat="1" ht="25.5" customHeight="1">
      <c r="B234" s="198"/>
      <c r="C234" s="199" t="s">
        <v>427</v>
      </c>
      <c r="D234" s="199" t="s">
        <v>124</v>
      </c>
      <c r="E234" s="200" t="s">
        <v>428</v>
      </c>
      <c r="F234" s="201" t="s">
        <v>429</v>
      </c>
      <c r="G234" s="202" t="s">
        <v>213</v>
      </c>
      <c r="H234" s="203">
        <v>0.24</v>
      </c>
      <c r="I234" s="204"/>
      <c r="J234" s="205">
        <f>ROUND(I234*H234,2)</f>
        <v>0</v>
      </c>
      <c r="K234" s="201" t="s">
        <v>209</v>
      </c>
      <c r="L234" s="46"/>
      <c r="M234" s="206" t="s">
        <v>5</v>
      </c>
      <c r="N234" s="207" t="s">
        <v>42</v>
      </c>
      <c r="O234" s="47"/>
      <c r="P234" s="208">
        <f>O234*H234</f>
        <v>0</v>
      </c>
      <c r="Q234" s="208">
        <v>0</v>
      </c>
      <c r="R234" s="208">
        <f>Q234*H234</f>
        <v>0</v>
      </c>
      <c r="S234" s="208">
        <v>1.8</v>
      </c>
      <c r="T234" s="209">
        <f>S234*H234</f>
        <v>0.432</v>
      </c>
      <c r="AR234" s="24" t="s">
        <v>122</v>
      </c>
      <c r="AT234" s="24" t="s">
        <v>124</v>
      </c>
      <c r="AU234" s="24" t="s">
        <v>82</v>
      </c>
      <c r="AY234" s="24" t="s">
        <v>123</v>
      </c>
      <c r="BE234" s="210">
        <f>IF(N234="základní",J234,0)</f>
        <v>0</v>
      </c>
      <c r="BF234" s="210">
        <f>IF(N234="snížená",J234,0)</f>
        <v>0</v>
      </c>
      <c r="BG234" s="210">
        <f>IF(N234="zákl. přenesená",J234,0)</f>
        <v>0</v>
      </c>
      <c r="BH234" s="210">
        <f>IF(N234="sníž. přenesená",J234,0)</f>
        <v>0</v>
      </c>
      <c r="BI234" s="210">
        <f>IF(N234="nulová",J234,0)</f>
        <v>0</v>
      </c>
      <c r="BJ234" s="24" t="s">
        <v>79</v>
      </c>
      <c r="BK234" s="210">
        <f>ROUND(I234*H234,2)</f>
        <v>0</v>
      </c>
      <c r="BL234" s="24" t="s">
        <v>122</v>
      </c>
      <c r="BM234" s="24" t="s">
        <v>430</v>
      </c>
    </row>
    <row r="235" spans="2:51" s="11" customFormat="1" ht="13.5">
      <c r="B235" s="218"/>
      <c r="D235" s="219" t="s">
        <v>215</v>
      </c>
      <c r="E235" s="220" t="s">
        <v>5</v>
      </c>
      <c r="F235" s="221" t="s">
        <v>431</v>
      </c>
      <c r="H235" s="220" t="s">
        <v>5</v>
      </c>
      <c r="I235" s="222"/>
      <c r="L235" s="218"/>
      <c r="M235" s="223"/>
      <c r="N235" s="224"/>
      <c r="O235" s="224"/>
      <c r="P235" s="224"/>
      <c r="Q235" s="224"/>
      <c r="R235" s="224"/>
      <c r="S235" s="224"/>
      <c r="T235" s="225"/>
      <c r="AT235" s="220" t="s">
        <v>215</v>
      </c>
      <c r="AU235" s="220" t="s">
        <v>82</v>
      </c>
      <c r="AV235" s="11" t="s">
        <v>79</v>
      </c>
      <c r="AW235" s="11" t="s">
        <v>35</v>
      </c>
      <c r="AX235" s="11" t="s">
        <v>71</v>
      </c>
      <c r="AY235" s="220" t="s">
        <v>123</v>
      </c>
    </row>
    <row r="236" spans="2:51" s="12" customFormat="1" ht="13.5">
      <c r="B236" s="226"/>
      <c r="D236" s="219" t="s">
        <v>215</v>
      </c>
      <c r="E236" s="227" t="s">
        <v>5</v>
      </c>
      <c r="F236" s="228" t="s">
        <v>432</v>
      </c>
      <c r="H236" s="229">
        <v>0.24</v>
      </c>
      <c r="I236" s="230"/>
      <c r="L236" s="226"/>
      <c r="M236" s="231"/>
      <c r="N236" s="232"/>
      <c r="O236" s="232"/>
      <c r="P236" s="232"/>
      <c r="Q236" s="232"/>
      <c r="R236" s="232"/>
      <c r="S236" s="232"/>
      <c r="T236" s="233"/>
      <c r="AT236" s="227" t="s">
        <v>215</v>
      </c>
      <c r="AU236" s="227" t="s">
        <v>82</v>
      </c>
      <c r="AV236" s="12" t="s">
        <v>82</v>
      </c>
      <c r="AW236" s="12" t="s">
        <v>35</v>
      </c>
      <c r="AX236" s="12" t="s">
        <v>79</v>
      </c>
      <c r="AY236" s="227" t="s">
        <v>123</v>
      </c>
    </row>
    <row r="237" spans="2:65" s="1" customFormat="1" ht="25.5" customHeight="1">
      <c r="B237" s="198"/>
      <c r="C237" s="199" t="s">
        <v>433</v>
      </c>
      <c r="D237" s="199" t="s">
        <v>124</v>
      </c>
      <c r="E237" s="200" t="s">
        <v>434</v>
      </c>
      <c r="F237" s="201" t="s">
        <v>435</v>
      </c>
      <c r="G237" s="202" t="s">
        <v>208</v>
      </c>
      <c r="H237" s="203">
        <v>8.88</v>
      </c>
      <c r="I237" s="204"/>
      <c r="J237" s="205">
        <f>ROUND(I237*H237,2)</f>
        <v>0</v>
      </c>
      <c r="K237" s="201" t="s">
        <v>209</v>
      </c>
      <c r="L237" s="46"/>
      <c r="M237" s="206" t="s">
        <v>5</v>
      </c>
      <c r="N237" s="207" t="s">
        <v>42</v>
      </c>
      <c r="O237" s="47"/>
      <c r="P237" s="208">
        <f>O237*H237</f>
        <v>0</v>
      </c>
      <c r="Q237" s="208">
        <v>0</v>
      </c>
      <c r="R237" s="208">
        <f>Q237*H237</f>
        <v>0</v>
      </c>
      <c r="S237" s="208">
        <v>0.01</v>
      </c>
      <c r="T237" s="209">
        <f>S237*H237</f>
        <v>0.0888</v>
      </c>
      <c r="AR237" s="24" t="s">
        <v>122</v>
      </c>
      <c r="AT237" s="24" t="s">
        <v>124</v>
      </c>
      <c r="AU237" s="24" t="s">
        <v>82</v>
      </c>
      <c r="AY237" s="24" t="s">
        <v>123</v>
      </c>
      <c r="BE237" s="210">
        <f>IF(N237="základní",J237,0)</f>
        <v>0</v>
      </c>
      <c r="BF237" s="210">
        <f>IF(N237="snížená",J237,0)</f>
        <v>0</v>
      </c>
      <c r="BG237" s="210">
        <f>IF(N237="zákl. přenesená",J237,0)</f>
        <v>0</v>
      </c>
      <c r="BH237" s="210">
        <f>IF(N237="sníž. přenesená",J237,0)</f>
        <v>0</v>
      </c>
      <c r="BI237" s="210">
        <f>IF(N237="nulová",J237,0)</f>
        <v>0</v>
      </c>
      <c r="BJ237" s="24" t="s">
        <v>79</v>
      </c>
      <c r="BK237" s="210">
        <f>ROUND(I237*H237,2)</f>
        <v>0</v>
      </c>
      <c r="BL237" s="24" t="s">
        <v>122</v>
      </c>
      <c r="BM237" s="24" t="s">
        <v>436</v>
      </c>
    </row>
    <row r="238" spans="2:51" s="12" customFormat="1" ht="13.5">
      <c r="B238" s="226"/>
      <c r="D238" s="219" t="s">
        <v>215</v>
      </c>
      <c r="E238" s="227" t="s">
        <v>5</v>
      </c>
      <c r="F238" s="228" t="s">
        <v>437</v>
      </c>
      <c r="H238" s="229">
        <v>8.88</v>
      </c>
      <c r="I238" s="230"/>
      <c r="L238" s="226"/>
      <c r="M238" s="231"/>
      <c r="N238" s="232"/>
      <c r="O238" s="232"/>
      <c r="P238" s="232"/>
      <c r="Q238" s="232"/>
      <c r="R238" s="232"/>
      <c r="S238" s="232"/>
      <c r="T238" s="233"/>
      <c r="AT238" s="227" t="s">
        <v>215</v>
      </c>
      <c r="AU238" s="227" t="s">
        <v>82</v>
      </c>
      <c r="AV238" s="12" t="s">
        <v>82</v>
      </c>
      <c r="AW238" s="12" t="s">
        <v>35</v>
      </c>
      <c r="AX238" s="12" t="s">
        <v>71</v>
      </c>
      <c r="AY238" s="227" t="s">
        <v>123</v>
      </c>
    </row>
    <row r="239" spans="2:51" s="13" customFormat="1" ht="13.5">
      <c r="B239" s="234"/>
      <c r="D239" s="219" t="s">
        <v>215</v>
      </c>
      <c r="E239" s="235" t="s">
        <v>162</v>
      </c>
      <c r="F239" s="236" t="s">
        <v>220</v>
      </c>
      <c r="H239" s="237">
        <v>8.88</v>
      </c>
      <c r="I239" s="238"/>
      <c r="L239" s="234"/>
      <c r="M239" s="239"/>
      <c r="N239" s="240"/>
      <c r="O239" s="240"/>
      <c r="P239" s="240"/>
      <c r="Q239" s="240"/>
      <c r="R239" s="240"/>
      <c r="S239" s="240"/>
      <c r="T239" s="241"/>
      <c r="AT239" s="235" t="s">
        <v>215</v>
      </c>
      <c r="AU239" s="235" t="s">
        <v>82</v>
      </c>
      <c r="AV239" s="13" t="s">
        <v>122</v>
      </c>
      <c r="AW239" s="13" t="s">
        <v>35</v>
      </c>
      <c r="AX239" s="13" t="s">
        <v>79</v>
      </c>
      <c r="AY239" s="235" t="s">
        <v>123</v>
      </c>
    </row>
    <row r="240" spans="2:65" s="1" customFormat="1" ht="25.5" customHeight="1">
      <c r="B240" s="198"/>
      <c r="C240" s="199" t="s">
        <v>438</v>
      </c>
      <c r="D240" s="199" t="s">
        <v>124</v>
      </c>
      <c r="E240" s="200" t="s">
        <v>439</v>
      </c>
      <c r="F240" s="201" t="s">
        <v>440</v>
      </c>
      <c r="G240" s="202" t="s">
        <v>208</v>
      </c>
      <c r="H240" s="203">
        <v>13.968</v>
      </c>
      <c r="I240" s="204"/>
      <c r="J240" s="205">
        <f>ROUND(I240*H240,2)</f>
        <v>0</v>
      </c>
      <c r="K240" s="201" t="s">
        <v>209</v>
      </c>
      <c r="L240" s="46"/>
      <c r="M240" s="206" t="s">
        <v>5</v>
      </c>
      <c r="N240" s="207" t="s">
        <v>42</v>
      </c>
      <c r="O240" s="47"/>
      <c r="P240" s="208">
        <f>O240*H240</f>
        <v>0</v>
      </c>
      <c r="Q240" s="208">
        <v>0</v>
      </c>
      <c r="R240" s="208">
        <f>Q240*H240</f>
        <v>0</v>
      </c>
      <c r="S240" s="208">
        <v>0.01</v>
      </c>
      <c r="T240" s="209">
        <f>S240*H240</f>
        <v>0.13968</v>
      </c>
      <c r="AR240" s="24" t="s">
        <v>122</v>
      </c>
      <c r="AT240" s="24" t="s">
        <v>124</v>
      </c>
      <c r="AU240" s="24" t="s">
        <v>82</v>
      </c>
      <c r="AY240" s="24" t="s">
        <v>123</v>
      </c>
      <c r="BE240" s="210">
        <f>IF(N240="základní",J240,0)</f>
        <v>0</v>
      </c>
      <c r="BF240" s="210">
        <f>IF(N240="snížená",J240,0)</f>
        <v>0</v>
      </c>
      <c r="BG240" s="210">
        <f>IF(N240="zákl. přenesená",J240,0)</f>
        <v>0</v>
      </c>
      <c r="BH240" s="210">
        <f>IF(N240="sníž. přenesená",J240,0)</f>
        <v>0</v>
      </c>
      <c r="BI240" s="210">
        <f>IF(N240="nulová",J240,0)</f>
        <v>0</v>
      </c>
      <c r="BJ240" s="24" t="s">
        <v>79</v>
      </c>
      <c r="BK240" s="210">
        <f>ROUND(I240*H240,2)</f>
        <v>0</v>
      </c>
      <c r="BL240" s="24" t="s">
        <v>122</v>
      </c>
      <c r="BM240" s="24" t="s">
        <v>441</v>
      </c>
    </row>
    <row r="241" spans="2:51" s="12" customFormat="1" ht="13.5">
      <c r="B241" s="226"/>
      <c r="D241" s="219" t="s">
        <v>215</v>
      </c>
      <c r="E241" s="227" t="s">
        <v>5</v>
      </c>
      <c r="F241" s="228" t="s">
        <v>442</v>
      </c>
      <c r="H241" s="229">
        <v>28.728</v>
      </c>
      <c r="I241" s="230"/>
      <c r="L241" s="226"/>
      <c r="M241" s="231"/>
      <c r="N241" s="232"/>
      <c r="O241" s="232"/>
      <c r="P241" s="232"/>
      <c r="Q241" s="232"/>
      <c r="R241" s="232"/>
      <c r="S241" s="232"/>
      <c r="T241" s="233"/>
      <c r="AT241" s="227" t="s">
        <v>215</v>
      </c>
      <c r="AU241" s="227" t="s">
        <v>82</v>
      </c>
      <c r="AV241" s="12" t="s">
        <v>82</v>
      </c>
      <c r="AW241" s="12" t="s">
        <v>35</v>
      </c>
      <c r="AX241" s="12" t="s">
        <v>71</v>
      </c>
      <c r="AY241" s="227" t="s">
        <v>123</v>
      </c>
    </row>
    <row r="242" spans="2:51" s="12" customFormat="1" ht="13.5">
      <c r="B242" s="226"/>
      <c r="D242" s="219" t="s">
        <v>215</v>
      </c>
      <c r="E242" s="227" t="s">
        <v>5</v>
      </c>
      <c r="F242" s="228" t="s">
        <v>443</v>
      </c>
      <c r="H242" s="229">
        <v>-2.805</v>
      </c>
      <c r="I242" s="230"/>
      <c r="L242" s="226"/>
      <c r="M242" s="231"/>
      <c r="N242" s="232"/>
      <c r="O242" s="232"/>
      <c r="P242" s="232"/>
      <c r="Q242" s="232"/>
      <c r="R242" s="232"/>
      <c r="S242" s="232"/>
      <c r="T242" s="233"/>
      <c r="AT242" s="227" t="s">
        <v>215</v>
      </c>
      <c r="AU242" s="227" t="s">
        <v>82</v>
      </c>
      <c r="AV242" s="12" t="s">
        <v>82</v>
      </c>
      <c r="AW242" s="12" t="s">
        <v>35</v>
      </c>
      <c r="AX242" s="12" t="s">
        <v>71</v>
      </c>
      <c r="AY242" s="227" t="s">
        <v>123</v>
      </c>
    </row>
    <row r="243" spans="2:51" s="12" customFormat="1" ht="13.5">
      <c r="B243" s="226"/>
      <c r="D243" s="219" t="s">
        <v>215</v>
      </c>
      <c r="E243" s="227" t="s">
        <v>5</v>
      </c>
      <c r="F243" s="228" t="s">
        <v>444</v>
      </c>
      <c r="H243" s="229">
        <v>1.89</v>
      </c>
      <c r="I243" s="230"/>
      <c r="L243" s="226"/>
      <c r="M243" s="231"/>
      <c r="N243" s="232"/>
      <c r="O243" s="232"/>
      <c r="P243" s="232"/>
      <c r="Q243" s="232"/>
      <c r="R243" s="232"/>
      <c r="S243" s="232"/>
      <c r="T243" s="233"/>
      <c r="AT243" s="227" t="s">
        <v>215</v>
      </c>
      <c r="AU243" s="227" t="s">
        <v>82</v>
      </c>
      <c r="AV243" s="12" t="s">
        <v>82</v>
      </c>
      <c r="AW243" s="12" t="s">
        <v>35</v>
      </c>
      <c r="AX243" s="12" t="s">
        <v>71</v>
      </c>
      <c r="AY243" s="227" t="s">
        <v>123</v>
      </c>
    </row>
    <row r="244" spans="2:51" s="12" customFormat="1" ht="13.5">
      <c r="B244" s="226"/>
      <c r="D244" s="219" t="s">
        <v>215</v>
      </c>
      <c r="E244" s="227" t="s">
        <v>5</v>
      </c>
      <c r="F244" s="228" t="s">
        <v>445</v>
      </c>
      <c r="H244" s="229">
        <v>1.38</v>
      </c>
      <c r="I244" s="230"/>
      <c r="L244" s="226"/>
      <c r="M244" s="231"/>
      <c r="N244" s="232"/>
      <c r="O244" s="232"/>
      <c r="P244" s="232"/>
      <c r="Q244" s="232"/>
      <c r="R244" s="232"/>
      <c r="S244" s="232"/>
      <c r="T244" s="233"/>
      <c r="AT244" s="227" t="s">
        <v>215</v>
      </c>
      <c r="AU244" s="227" t="s">
        <v>82</v>
      </c>
      <c r="AV244" s="12" t="s">
        <v>82</v>
      </c>
      <c r="AW244" s="12" t="s">
        <v>35</v>
      </c>
      <c r="AX244" s="12" t="s">
        <v>71</v>
      </c>
      <c r="AY244" s="227" t="s">
        <v>123</v>
      </c>
    </row>
    <row r="245" spans="2:51" s="12" customFormat="1" ht="13.5">
      <c r="B245" s="226"/>
      <c r="D245" s="219" t="s">
        <v>215</v>
      </c>
      <c r="E245" s="227" t="s">
        <v>5</v>
      </c>
      <c r="F245" s="228" t="s">
        <v>446</v>
      </c>
      <c r="H245" s="229">
        <v>-15.225</v>
      </c>
      <c r="I245" s="230"/>
      <c r="L245" s="226"/>
      <c r="M245" s="231"/>
      <c r="N245" s="232"/>
      <c r="O245" s="232"/>
      <c r="P245" s="232"/>
      <c r="Q245" s="232"/>
      <c r="R245" s="232"/>
      <c r="S245" s="232"/>
      <c r="T245" s="233"/>
      <c r="AT245" s="227" t="s">
        <v>215</v>
      </c>
      <c r="AU245" s="227" t="s">
        <v>82</v>
      </c>
      <c r="AV245" s="12" t="s">
        <v>82</v>
      </c>
      <c r="AW245" s="12" t="s">
        <v>35</v>
      </c>
      <c r="AX245" s="12" t="s">
        <v>71</v>
      </c>
      <c r="AY245" s="227" t="s">
        <v>123</v>
      </c>
    </row>
    <row r="246" spans="2:51" s="13" customFormat="1" ht="13.5">
      <c r="B246" s="234"/>
      <c r="D246" s="219" t="s">
        <v>215</v>
      </c>
      <c r="E246" s="235" t="s">
        <v>164</v>
      </c>
      <c r="F246" s="236" t="s">
        <v>220</v>
      </c>
      <c r="H246" s="237">
        <v>13.968</v>
      </c>
      <c r="I246" s="238"/>
      <c r="L246" s="234"/>
      <c r="M246" s="239"/>
      <c r="N246" s="240"/>
      <c r="O246" s="240"/>
      <c r="P246" s="240"/>
      <c r="Q246" s="240"/>
      <c r="R246" s="240"/>
      <c r="S246" s="240"/>
      <c r="T246" s="241"/>
      <c r="AT246" s="235" t="s">
        <v>215</v>
      </c>
      <c r="AU246" s="235" t="s">
        <v>82</v>
      </c>
      <c r="AV246" s="13" t="s">
        <v>122</v>
      </c>
      <c r="AW246" s="13" t="s">
        <v>35</v>
      </c>
      <c r="AX246" s="13" t="s">
        <v>79</v>
      </c>
      <c r="AY246" s="235" t="s">
        <v>123</v>
      </c>
    </row>
    <row r="247" spans="2:65" s="1" customFormat="1" ht="25.5" customHeight="1">
      <c r="B247" s="198"/>
      <c r="C247" s="199" t="s">
        <v>447</v>
      </c>
      <c r="D247" s="199" t="s">
        <v>124</v>
      </c>
      <c r="E247" s="200" t="s">
        <v>448</v>
      </c>
      <c r="F247" s="201" t="s">
        <v>449</v>
      </c>
      <c r="G247" s="202" t="s">
        <v>208</v>
      </c>
      <c r="H247" s="203">
        <v>15.225</v>
      </c>
      <c r="I247" s="204"/>
      <c r="J247" s="205">
        <f>ROUND(I247*H247,2)</f>
        <v>0</v>
      </c>
      <c r="K247" s="201" t="s">
        <v>209</v>
      </c>
      <c r="L247" s="46"/>
      <c r="M247" s="206" t="s">
        <v>5</v>
      </c>
      <c r="N247" s="207" t="s">
        <v>42</v>
      </c>
      <c r="O247" s="47"/>
      <c r="P247" s="208">
        <f>O247*H247</f>
        <v>0</v>
      </c>
      <c r="Q247" s="208">
        <v>0</v>
      </c>
      <c r="R247" s="208">
        <f>Q247*H247</f>
        <v>0</v>
      </c>
      <c r="S247" s="208">
        <v>0.046</v>
      </c>
      <c r="T247" s="209">
        <f>S247*H247</f>
        <v>0.7003499999999999</v>
      </c>
      <c r="AR247" s="24" t="s">
        <v>122</v>
      </c>
      <c r="AT247" s="24" t="s">
        <v>124</v>
      </c>
      <c r="AU247" s="24" t="s">
        <v>82</v>
      </c>
      <c r="AY247" s="24" t="s">
        <v>123</v>
      </c>
      <c r="BE247" s="210">
        <f>IF(N247="základní",J247,0)</f>
        <v>0</v>
      </c>
      <c r="BF247" s="210">
        <f>IF(N247="snížená",J247,0)</f>
        <v>0</v>
      </c>
      <c r="BG247" s="210">
        <f>IF(N247="zákl. přenesená",J247,0)</f>
        <v>0</v>
      </c>
      <c r="BH247" s="210">
        <f>IF(N247="sníž. přenesená",J247,0)</f>
        <v>0</v>
      </c>
      <c r="BI247" s="210">
        <f>IF(N247="nulová",J247,0)</f>
        <v>0</v>
      </c>
      <c r="BJ247" s="24" t="s">
        <v>79</v>
      </c>
      <c r="BK247" s="210">
        <f>ROUND(I247*H247,2)</f>
        <v>0</v>
      </c>
      <c r="BL247" s="24" t="s">
        <v>122</v>
      </c>
      <c r="BM247" s="24" t="s">
        <v>450</v>
      </c>
    </row>
    <row r="248" spans="2:51" s="12" customFormat="1" ht="13.5">
      <c r="B248" s="226"/>
      <c r="D248" s="219" t="s">
        <v>215</v>
      </c>
      <c r="E248" s="227" t="s">
        <v>5</v>
      </c>
      <c r="F248" s="228" t="s">
        <v>166</v>
      </c>
      <c r="H248" s="229">
        <v>15.225</v>
      </c>
      <c r="I248" s="230"/>
      <c r="L248" s="226"/>
      <c r="M248" s="231"/>
      <c r="N248" s="232"/>
      <c r="O248" s="232"/>
      <c r="P248" s="232"/>
      <c r="Q248" s="232"/>
      <c r="R248" s="232"/>
      <c r="S248" s="232"/>
      <c r="T248" s="233"/>
      <c r="AT248" s="227" t="s">
        <v>215</v>
      </c>
      <c r="AU248" s="227" t="s">
        <v>82</v>
      </c>
      <c r="AV248" s="12" t="s">
        <v>82</v>
      </c>
      <c r="AW248" s="12" t="s">
        <v>35</v>
      </c>
      <c r="AX248" s="12" t="s">
        <v>79</v>
      </c>
      <c r="AY248" s="227" t="s">
        <v>123</v>
      </c>
    </row>
    <row r="249" spans="2:63" s="10" customFormat="1" ht="29.85" customHeight="1">
      <c r="B249" s="187"/>
      <c r="D249" s="188" t="s">
        <v>70</v>
      </c>
      <c r="E249" s="211" t="s">
        <v>451</v>
      </c>
      <c r="F249" s="211" t="s">
        <v>452</v>
      </c>
      <c r="I249" s="190"/>
      <c r="J249" s="212">
        <f>BK249</f>
        <v>0</v>
      </c>
      <c r="L249" s="187"/>
      <c r="M249" s="192"/>
      <c r="N249" s="193"/>
      <c r="O249" s="193"/>
      <c r="P249" s="194">
        <f>SUM(P250:P255)</f>
        <v>0</v>
      </c>
      <c r="Q249" s="193"/>
      <c r="R249" s="194">
        <f>SUM(R250:R255)</f>
        <v>0</v>
      </c>
      <c r="S249" s="193"/>
      <c r="T249" s="195">
        <f>SUM(T250:T255)</f>
        <v>0</v>
      </c>
      <c r="AR249" s="188" t="s">
        <v>79</v>
      </c>
      <c r="AT249" s="196" t="s">
        <v>70</v>
      </c>
      <c r="AU249" s="196" t="s">
        <v>79</v>
      </c>
      <c r="AY249" s="188" t="s">
        <v>123</v>
      </c>
      <c r="BK249" s="197">
        <f>SUM(BK250:BK255)</f>
        <v>0</v>
      </c>
    </row>
    <row r="250" spans="2:65" s="1" customFormat="1" ht="25.5" customHeight="1">
      <c r="B250" s="198"/>
      <c r="C250" s="199" t="s">
        <v>453</v>
      </c>
      <c r="D250" s="199" t="s">
        <v>124</v>
      </c>
      <c r="E250" s="200" t="s">
        <v>454</v>
      </c>
      <c r="F250" s="201" t="s">
        <v>455</v>
      </c>
      <c r="G250" s="202" t="s">
        <v>379</v>
      </c>
      <c r="H250" s="203">
        <v>5.828</v>
      </c>
      <c r="I250" s="204"/>
      <c r="J250" s="205">
        <f>ROUND(I250*H250,2)</f>
        <v>0</v>
      </c>
      <c r="K250" s="201" t="s">
        <v>209</v>
      </c>
      <c r="L250" s="46"/>
      <c r="M250" s="206" t="s">
        <v>5</v>
      </c>
      <c r="N250" s="207" t="s">
        <v>42</v>
      </c>
      <c r="O250" s="47"/>
      <c r="P250" s="208">
        <f>O250*H250</f>
        <v>0</v>
      </c>
      <c r="Q250" s="208">
        <v>0</v>
      </c>
      <c r="R250" s="208">
        <f>Q250*H250</f>
        <v>0</v>
      </c>
      <c r="S250" s="208">
        <v>0</v>
      </c>
      <c r="T250" s="209">
        <f>S250*H250</f>
        <v>0</v>
      </c>
      <c r="AR250" s="24" t="s">
        <v>122</v>
      </c>
      <c r="AT250" s="24" t="s">
        <v>124</v>
      </c>
      <c r="AU250" s="24" t="s">
        <v>82</v>
      </c>
      <c r="AY250" s="24" t="s">
        <v>123</v>
      </c>
      <c r="BE250" s="210">
        <f>IF(N250="základní",J250,0)</f>
        <v>0</v>
      </c>
      <c r="BF250" s="210">
        <f>IF(N250="snížená",J250,0)</f>
        <v>0</v>
      </c>
      <c r="BG250" s="210">
        <f>IF(N250="zákl. přenesená",J250,0)</f>
        <v>0</v>
      </c>
      <c r="BH250" s="210">
        <f>IF(N250="sníž. přenesená",J250,0)</f>
        <v>0</v>
      </c>
      <c r="BI250" s="210">
        <f>IF(N250="nulová",J250,0)</f>
        <v>0</v>
      </c>
      <c r="BJ250" s="24" t="s">
        <v>79</v>
      </c>
      <c r="BK250" s="210">
        <f>ROUND(I250*H250,2)</f>
        <v>0</v>
      </c>
      <c r="BL250" s="24" t="s">
        <v>122</v>
      </c>
      <c r="BM250" s="24" t="s">
        <v>456</v>
      </c>
    </row>
    <row r="251" spans="2:65" s="1" customFormat="1" ht="25.5" customHeight="1">
      <c r="B251" s="198"/>
      <c r="C251" s="199" t="s">
        <v>457</v>
      </c>
      <c r="D251" s="199" t="s">
        <v>124</v>
      </c>
      <c r="E251" s="200" t="s">
        <v>458</v>
      </c>
      <c r="F251" s="201" t="s">
        <v>459</v>
      </c>
      <c r="G251" s="202" t="s">
        <v>379</v>
      </c>
      <c r="H251" s="203">
        <v>5.828</v>
      </c>
      <c r="I251" s="204"/>
      <c r="J251" s="205">
        <f>ROUND(I251*H251,2)</f>
        <v>0</v>
      </c>
      <c r="K251" s="201" t="s">
        <v>209</v>
      </c>
      <c r="L251" s="46"/>
      <c r="M251" s="206" t="s">
        <v>5</v>
      </c>
      <c r="N251" s="207" t="s">
        <v>42</v>
      </c>
      <c r="O251" s="47"/>
      <c r="P251" s="208">
        <f>O251*H251</f>
        <v>0</v>
      </c>
      <c r="Q251" s="208">
        <v>0</v>
      </c>
      <c r="R251" s="208">
        <f>Q251*H251</f>
        <v>0</v>
      </c>
      <c r="S251" s="208">
        <v>0</v>
      </c>
      <c r="T251" s="209">
        <f>S251*H251</f>
        <v>0</v>
      </c>
      <c r="AR251" s="24" t="s">
        <v>122</v>
      </c>
      <c r="AT251" s="24" t="s">
        <v>124</v>
      </c>
      <c r="AU251" s="24" t="s">
        <v>82</v>
      </c>
      <c r="AY251" s="24" t="s">
        <v>123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24" t="s">
        <v>79</v>
      </c>
      <c r="BK251" s="210">
        <f>ROUND(I251*H251,2)</f>
        <v>0</v>
      </c>
      <c r="BL251" s="24" t="s">
        <v>122</v>
      </c>
      <c r="BM251" s="24" t="s">
        <v>460</v>
      </c>
    </row>
    <row r="252" spans="2:65" s="1" customFormat="1" ht="25.5" customHeight="1">
      <c r="B252" s="198"/>
      <c r="C252" s="199" t="s">
        <v>461</v>
      </c>
      <c r="D252" s="199" t="s">
        <v>124</v>
      </c>
      <c r="E252" s="200" t="s">
        <v>462</v>
      </c>
      <c r="F252" s="201" t="s">
        <v>463</v>
      </c>
      <c r="G252" s="202" t="s">
        <v>379</v>
      </c>
      <c r="H252" s="203">
        <v>52.452</v>
      </c>
      <c r="I252" s="204"/>
      <c r="J252" s="205">
        <f>ROUND(I252*H252,2)</f>
        <v>0</v>
      </c>
      <c r="K252" s="201" t="s">
        <v>209</v>
      </c>
      <c r="L252" s="46"/>
      <c r="M252" s="206" t="s">
        <v>5</v>
      </c>
      <c r="N252" s="207" t="s">
        <v>42</v>
      </c>
      <c r="O252" s="47"/>
      <c r="P252" s="208">
        <f>O252*H252</f>
        <v>0</v>
      </c>
      <c r="Q252" s="208">
        <v>0</v>
      </c>
      <c r="R252" s="208">
        <f>Q252*H252</f>
        <v>0</v>
      </c>
      <c r="S252" s="208">
        <v>0</v>
      </c>
      <c r="T252" s="209">
        <f>S252*H252</f>
        <v>0</v>
      </c>
      <c r="AR252" s="24" t="s">
        <v>122</v>
      </c>
      <c r="AT252" s="24" t="s">
        <v>124</v>
      </c>
      <c r="AU252" s="24" t="s">
        <v>82</v>
      </c>
      <c r="AY252" s="24" t="s">
        <v>123</v>
      </c>
      <c r="BE252" s="210">
        <f>IF(N252="základní",J252,0)</f>
        <v>0</v>
      </c>
      <c r="BF252" s="210">
        <f>IF(N252="snížená",J252,0)</f>
        <v>0</v>
      </c>
      <c r="BG252" s="210">
        <f>IF(N252="zákl. přenesená",J252,0)</f>
        <v>0</v>
      </c>
      <c r="BH252" s="210">
        <f>IF(N252="sníž. přenesená",J252,0)</f>
        <v>0</v>
      </c>
      <c r="BI252" s="210">
        <f>IF(N252="nulová",J252,0)</f>
        <v>0</v>
      </c>
      <c r="BJ252" s="24" t="s">
        <v>79</v>
      </c>
      <c r="BK252" s="210">
        <f>ROUND(I252*H252,2)</f>
        <v>0</v>
      </c>
      <c r="BL252" s="24" t="s">
        <v>122</v>
      </c>
      <c r="BM252" s="24" t="s">
        <v>464</v>
      </c>
    </row>
    <row r="253" spans="2:47" s="1" customFormat="1" ht="13.5">
      <c r="B253" s="46"/>
      <c r="D253" s="219" t="s">
        <v>297</v>
      </c>
      <c r="F253" s="252" t="s">
        <v>465</v>
      </c>
      <c r="I253" s="253"/>
      <c r="L253" s="46"/>
      <c r="M253" s="254"/>
      <c r="N253" s="47"/>
      <c r="O253" s="47"/>
      <c r="P253" s="47"/>
      <c r="Q253" s="47"/>
      <c r="R253" s="47"/>
      <c r="S253" s="47"/>
      <c r="T253" s="85"/>
      <c r="AT253" s="24" t="s">
        <v>297</v>
      </c>
      <c r="AU253" s="24" t="s">
        <v>82</v>
      </c>
    </row>
    <row r="254" spans="2:51" s="12" customFormat="1" ht="13.5">
      <c r="B254" s="226"/>
      <c r="D254" s="219" t="s">
        <v>215</v>
      </c>
      <c r="F254" s="228" t="s">
        <v>466</v>
      </c>
      <c r="H254" s="229">
        <v>52.452</v>
      </c>
      <c r="I254" s="230"/>
      <c r="L254" s="226"/>
      <c r="M254" s="231"/>
      <c r="N254" s="232"/>
      <c r="O254" s="232"/>
      <c r="P254" s="232"/>
      <c r="Q254" s="232"/>
      <c r="R254" s="232"/>
      <c r="S254" s="232"/>
      <c r="T254" s="233"/>
      <c r="AT254" s="227" t="s">
        <v>215</v>
      </c>
      <c r="AU254" s="227" t="s">
        <v>82</v>
      </c>
      <c r="AV254" s="12" t="s">
        <v>82</v>
      </c>
      <c r="AW254" s="12" t="s">
        <v>6</v>
      </c>
      <c r="AX254" s="12" t="s">
        <v>79</v>
      </c>
      <c r="AY254" s="227" t="s">
        <v>123</v>
      </c>
    </row>
    <row r="255" spans="2:65" s="1" customFormat="1" ht="16.5" customHeight="1">
      <c r="B255" s="198"/>
      <c r="C255" s="199" t="s">
        <v>467</v>
      </c>
      <c r="D255" s="199" t="s">
        <v>124</v>
      </c>
      <c r="E255" s="200" t="s">
        <v>468</v>
      </c>
      <c r="F255" s="201" t="s">
        <v>469</v>
      </c>
      <c r="G255" s="202" t="s">
        <v>379</v>
      </c>
      <c r="H255" s="203">
        <v>5.828</v>
      </c>
      <c r="I255" s="204"/>
      <c r="J255" s="205">
        <f>ROUND(I255*H255,2)</f>
        <v>0</v>
      </c>
      <c r="K255" s="201" t="s">
        <v>5</v>
      </c>
      <c r="L255" s="46"/>
      <c r="M255" s="206" t="s">
        <v>5</v>
      </c>
      <c r="N255" s="207" t="s">
        <v>42</v>
      </c>
      <c r="O255" s="47"/>
      <c r="P255" s="208">
        <f>O255*H255</f>
        <v>0</v>
      </c>
      <c r="Q255" s="208">
        <v>0</v>
      </c>
      <c r="R255" s="208">
        <f>Q255*H255</f>
        <v>0</v>
      </c>
      <c r="S255" s="208">
        <v>0</v>
      </c>
      <c r="T255" s="209">
        <f>S255*H255</f>
        <v>0</v>
      </c>
      <c r="AR255" s="24" t="s">
        <v>122</v>
      </c>
      <c r="AT255" s="24" t="s">
        <v>124</v>
      </c>
      <c r="AU255" s="24" t="s">
        <v>82</v>
      </c>
      <c r="AY255" s="24" t="s">
        <v>123</v>
      </c>
      <c r="BE255" s="210">
        <f>IF(N255="základní",J255,0)</f>
        <v>0</v>
      </c>
      <c r="BF255" s="210">
        <f>IF(N255="snížená",J255,0)</f>
        <v>0</v>
      </c>
      <c r="BG255" s="210">
        <f>IF(N255="zákl. přenesená",J255,0)</f>
        <v>0</v>
      </c>
      <c r="BH255" s="210">
        <f>IF(N255="sníž. přenesená",J255,0)</f>
        <v>0</v>
      </c>
      <c r="BI255" s="210">
        <f>IF(N255="nulová",J255,0)</f>
        <v>0</v>
      </c>
      <c r="BJ255" s="24" t="s">
        <v>79</v>
      </c>
      <c r="BK255" s="210">
        <f>ROUND(I255*H255,2)</f>
        <v>0</v>
      </c>
      <c r="BL255" s="24" t="s">
        <v>122</v>
      </c>
      <c r="BM255" s="24" t="s">
        <v>470</v>
      </c>
    </row>
    <row r="256" spans="2:63" s="10" customFormat="1" ht="29.85" customHeight="1">
      <c r="B256" s="187"/>
      <c r="D256" s="188" t="s">
        <v>70</v>
      </c>
      <c r="E256" s="211" t="s">
        <v>471</v>
      </c>
      <c r="F256" s="211" t="s">
        <v>472</v>
      </c>
      <c r="I256" s="190"/>
      <c r="J256" s="212">
        <f>BK256</f>
        <v>0</v>
      </c>
      <c r="L256" s="187"/>
      <c r="M256" s="192"/>
      <c r="N256" s="193"/>
      <c r="O256" s="193"/>
      <c r="P256" s="194">
        <f>P257</f>
        <v>0</v>
      </c>
      <c r="Q256" s="193"/>
      <c r="R256" s="194">
        <f>R257</f>
        <v>0</v>
      </c>
      <c r="S256" s="193"/>
      <c r="T256" s="195">
        <f>T257</f>
        <v>0</v>
      </c>
      <c r="AR256" s="188" t="s">
        <v>79</v>
      </c>
      <c r="AT256" s="196" t="s">
        <v>70</v>
      </c>
      <c r="AU256" s="196" t="s">
        <v>79</v>
      </c>
      <c r="AY256" s="188" t="s">
        <v>123</v>
      </c>
      <c r="BK256" s="197">
        <f>BK257</f>
        <v>0</v>
      </c>
    </row>
    <row r="257" spans="2:65" s="1" customFormat="1" ht="16.5" customHeight="1">
      <c r="B257" s="198"/>
      <c r="C257" s="199" t="s">
        <v>473</v>
      </c>
      <c r="D257" s="199" t="s">
        <v>124</v>
      </c>
      <c r="E257" s="200" t="s">
        <v>474</v>
      </c>
      <c r="F257" s="201" t="s">
        <v>475</v>
      </c>
      <c r="G257" s="202" t="s">
        <v>379</v>
      </c>
      <c r="H257" s="203">
        <v>21.743</v>
      </c>
      <c r="I257" s="204"/>
      <c r="J257" s="205">
        <f>ROUND(I257*H257,2)</f>
        <v>0</v>
      </c>
      <c r="K257" s="201" t="s">
        <v>209</v>
      </c>
      <c r="L257" s="46"/>
      <c r="M257" s="206" t="s">
        <v>5</v>
      </c>
      <c r="N257" s="207" t="s">
        <v>42</v>
      </c>
      <c r="O257" s="47"/>
      <c r="P257" s="208">
        <f>O257*H257</f>
        <v>0</v>
      </c>
      <c r="Q257" s="208">
        <v>0</v>
      </c>
      <c r="R257" s="208">
        <f>Q257*H257</f>
        <v>0</v>
      </c>
      <c r="S257" s="208">
        <v>0</v>
      </c>
      <c r="T257" s="209">
        <f>S257*H257</f>
        <v>0</v>
      </c>
      <c r="AR257" s="24" t="s">
        <v>122</v>
      </c>
      <c r="AT257" s="24" t="s">
        <v>124</v>
      </c>
      <c r="AU257" s="24" t="s">
        <v>82</v>
      </c>
      <c r="AY257" s="24" t="s">
        <v>123</v>
      </c>
      <c r="BE257" s="210">
        <f>IF(N257="základní",J257,0)</f>
        <v>0</v>
      </c>
      <c r="BF257" s="210">
        <f>IF(N257="snížená",J257,0)</f>
        <v>0</v>
      </c>
      <c r="BG257" s="210">
        <f>IF(N257="zákl. přenesená",J257,0)</f>
        <v>0</v>
      </c>
      <c r="BH257" s="210">
        <f>IF(N257="sníž. přenesená",J257,0)</f>
        <v>0</v>
      </c>
      <c r="BI257" s="210">
        <f>IF(N257="nulová",J257,0)</f>
        <v>0</v>
      </c>
      <c r="BJ257" s="24" t="s">
        <v>79</v>
      </c>
      <c r="BK257" s="210">
        <f>ROUND(I257*H257,2)</f>
        <v>0</v>
      </c>
      <c r="BL257" s="24" t="s">
        <v>122</v>
      </c>
      <c r="BM257" s="24" t="s">
        <v>476</v>
      </c>
    </row>
    <row r="258" spans="2:63" s="10" customFormat="1" ht="37.4" customHeight="1">
      <c r="B258" s="187"/>
      <c r="D258" s="188" t="s">
        <v>70</v>
      </c>
      <c r="E258" s="189" t="s">
        <v>477</v>
      </c>
      <c r="F258" s="189" t="s">
        <v>478</v>
      </c>
      <c r="I258" s="190"/>
      <c r="J258" s="191">
        <f>BK258</f>
        <v>0</v>
      </c>
      <c r="L258" s="187"/>
      <c r="M258" s="192"/>
      <c r="N258" s="193"/>
      <c r="O258" s="193"/>
      <c r="P258" s="194">
        <f>P259+P283+P286+P327+P342+P348+P371+P375+P383+P396</f>
        <v>0</v>
      </c>
      <c r="Q258" s="193"/>
      <c r="R258" s="194">
        <f>R259+R283+R286+R327+R342+R348+R371+R375+R383+R396</f>
        <v>13.040441169090004</v>
      </c>
      <c r="S258" s="193"/>
      <c r="T258" s="195">
        <f>T259+T283+T286+T327+T342+T348+T371+T375+T383+T396</f>
        <v>1.9507484</v>
      </c>
      <c r="AR258" s="188" t="s">
        <v>82</v>
      </c>
      <c r="AT258" s="196" t="s">
        <v>70</v>
      </c>
      <c r="AU258" s="196" t="s">
        <v>71</v>
      </c>
      <c r="AY258" s="188" t="s">
        <v>123</v>
      </c>
      <c r="BK258" s="197">
        <f>BK259+BK283+BK286+BK327+BK342+BK348+BK371+BK375+BK383+BK396</f>
        <v>0</v>
      </c>
    </row>
    <row r="259" spans="2:63" s="10" customFormat="1" ht="19.9" customHeight="1">
      <c r="B259" s="187"/>
      <c r="D259" s="188" t="s">
        <v>70</v>
      </c>
      <c r="E259" s="211" t="s">
        <v>479</v>
      </c>
      <c r="F259" s="211" t="s">
        <v>480</v>
      </c>
      <c r="I259" s="190"/>
      <c r="J259" s="212">
        <f>BK259</f>
        <v>0</v>
      </c>
      <c r="L259" s="187"/>
      <c r="M259" s="192"/>
      <c r="N259" s="193"/>
      <c r="O259" s="193"/>
      <c r="P259" s="194">
        <f>SUM(P260:P282)</f>
        <v>0</v>
      </c>
      <c r="Q259" s="193"/>
      <c r="R259" s="194">
        <f>SUM(R260:R282)</f>
        <v>0.0649245</v>
      </c>
      <c r="S259" s="193"/>
      <c r="T259" s="195">
        <f>SUM(T260:T282)</f>
        <v>0</v>
      </c>
      <c r="AR259" s="188" t="s">
        <v>82</v>
      </c>
      <c r="AT259" s="196" t="s">
        <v>70</v>
      </c>
      <c r="AU259" s="196" t="s">
        <v>79</v>
      </c>
      <c r="AY259" s="188" t="s">
        <v>123</v>
      </c>
      <c r="BK259" s="197">
        <f>SUM(BK260:BK282)</f>
        <v>0</v>
      </c>
    </row>
    <row r="260" spans="2:65" s="1" customFormat="1" ht="25.5" customHeight="1">
      <c r="B260" s="198"/>
      <c r="C260" s="199" t="s">
        <v>481</v>
      </c>
      <c r="D260" s="199" t="s">
        <v>124</v>
      </c>
      <c r="E260" s="200" t="s">
        <v>482</v>
      </c>
      <c r="F260" s="201" t="s">
        <v>483</v>
      </c>
      <c r="G260" s="202" t="s">
        <v>208</v>
      </c>
      <c r="H260" s="203">
        <v>7.4</v>
      </c>
      <c r="I260" s="204"/>
      <c r="J260" s="205">
        <f>ROUND(I260*H260,2)</f>
        <v>0</v>
      </c>
      <c r="K260" s="201" t="s">
        <v>209</v>
      </c>
      <c r="L260" s="46"/>
      <c r="M260" s="206" t="s">
        <v>5</v>
      </c>
      <c r="N260" s="207" t="s">
        <v>42</v>
      </c>
      <c r="O260" s="47"/>
      <c r="P260" s="208">
        <f>O260*H260</f>
        <v>0</v>
      </c>
      <c r="Q260" s="208">
        <v>0</v>
      </c>
      <c r="R260" s="208">
        <f>Q260*H260</f>
        <v>0</v>
      </c>
      <c r="S260" s="208">
        <v>0</v>
      </c>
      <c r="T260" s="209">
        <f>S260*H260</f>
        <v>0</v>
      </c>
      <c r="AR260" s="24" t="s">
        <v>287</v>
      </c>
      <c r="AT260" s="24" t="s">
        <v>124</v>
      </c>
      <c r="AU260" s="24" t="s">
        <v>82</v>
      </c>
      <c r="AY260" s="24" t="s">
        <v>123</v>
      </c>
      <c r="BE260" s="210">
        <f>IF(N260="základní",J260,0)</f>
        <v>0</v>
      </c>
      <c r="BF260" s="210">
        <f>IF(N260="snížená",J260,0)</f>
        <v>0</v>
      </c>
      <c r="BG260" s="210">
        <f>IF(N260="zákl. přenesená",J260,0)</f>
        <v>0</v>
      </c>
      <c r="BH260" s="210">
        <f>IF(N260="sníž. přenesená",J260,0)</f>
        <v>0</v>
      </c>
      <c r="BI260" s="210">
        <f>IF(N260="nulová",J260,0)</f>
        <v>0</v>
      </c>
      <c r="BJ260" s="24" t="s">
        <v>79</v>
      </c>
      <c r="BK260" s="210">
        <f>ROUND(I260*H260,2)</f>
        <v>0</v>
      </c>
      <c r="BL260" s="24" t="s">
        <v>287</v>
      </c>
      <c r="BM260" s="24" t="s">
        <v>484</v>
      </c>
    </row>
    <row r="261" spans="2:51" s="12" customFormat="1" ht="13.5">
      <c r="B261" s="226"/>
      <c r="D261" s="219" t="s">
        <v>215</v>
      </c>
      <c r="E261" s="227" t="s">
        <v>5</v>
      </c>
      <c r="F261" s="228" t="s">
        <v>155</v>
      </c>
      <c r="H261" s="229">
        <v>7.4</v>
      </c>
      <c r="I261" s="230"/>
      <c r="L261" s="226"/>
      <c r="M261" s="231"/>
      <c r="N261" s="232"/>
      <c r="O261" s="232"/>
      <c r="P261" s="232"/>
      <c r="Q261" s="232"/>
      <c r="R261" s="232"/>
      <c r="S261" s="232"/>
      <c r="T261" s="233"/>
      <c r="AT261" s="227" t="s">
        <v>215</v>
      </c>
      <c r="AU261" s="227" t="s">
        <v>82</v>
      </c>
      <c r="AV261" s="12" t="s">
        <v>82</v>
      </c>
      <c r="AW261" s="12" t="s">
        <v>35</v>
      </c>
      <c r="AX261" s="12" t="s">
        <v>71</v>
      </c>
      <c r="AY261" s="227" t="s">
        <v>123</v>
      </c>
    </row>
    <row r="262" spans="2:51" s="13" customFormat="1" ht="13.5">
      <c r="B262" s="234"/>
      <c r="D262" s="219" t="s">
        <v>215</v>
      </c>
      <c r="E262" s="235" t="s">
        <v>159</v>
      </c>
      <c r="F262" s="236" t="s">
        <v>220</v>
      </c>
      <c r="H262" s="237">
        <v>7.4</v>
      </c>
      <c r="I262" s="238"/>
      <c r="L262" s="234"/>
      <c r="M262" s="239"/>
      <c r="N262" s="240"/>
      <c r="O262" s="240"/>
      <c r="P262" s="240"/>
      <c r="Q262" s="240"/>
      <c r="R262" s="240"/>
      <c r="S262" s="240"/>
      <c r="T262" s="241"/>
      <c r="AT262" s="235" t="s">
        <v>215</v>
      </c>
      <c r="AU262" s="235" t="s">
        <v>82</v>
      </c>
      <c r="AV262" s="13" t="s">
        <v>122</v>
      </c>
      <c r="AW262" s="13" t="s">
        <v>35</v>
      </c>
      <c r="AX262" s="13" t="s">
        <v>79</v>
      </c>
      <c r="AY262" s="235" t="s">
        <v>123</v>
      </c>
    </row>
    <row r="263" spans="2:65" s="1" customFormat="1" ht="16.5" customHeight="1">
      <c r="B263" s="198"/>
      <c r="C263" s="199" t="s">
        <v>485</v>
      </c>
      <c r="D263" s="199" t="s">
        <v>124</v>
      </c>
      <c r="E263" s="200" t="s">
        <v>486</v>
      </c>
      <c r="F263" s="201" t="s">
        <v>487</v>
      </c>
      <c r="G263" s="202" t="s">
        <v>208</v>
      </c>
      <c r="H263" s="203">
        <v>1.06</v>
      </c>
      <c r="I263" s="204"/>
      <c r="J263" s="205">
        <f>ROUND(I263*H263,2)</f>
        <v>0</v>
      </c>
      <c r="K263" s="201" t="s">
        <v>209</v>
      </c>
      <c r="L263" s="46"/>
      <c r="M263" s="206" t="s">
        <v>5</v>
      </c>
      <c r="N263" s="207" t="s">
        <v>42</v>
      </c>
      <c r="O263" s="47"/>
      <c r="P263" s="208">
        <f>O263*H263</f>
        <v>0</v>
      </c>
      <c r="Q263" s="208">
        <v>0</v>
      </c>
      <c r="R263" s="208">
        <f>Q263*H263</f>
        <v>0</v>
      </c>
      <c r="S263" s="208">
        <v>0</v>
      </c>
      <c r="T263" s="209">
        <f>S263*H263</f>
        <v>0</v>
      </c>
      <c r="AR263" s="24" t="s">
        <v>287</v>
      </c>
      <c r="AT263" s="24" t="s">
        <v>124</v>
      </c>
      <c r="AU263" s="24" t="s">
        <v>82</v>
      </c>
      <c r="AY263" s="24" t="s">
        <v>123</v>
      </c>
      <c r="BE263" s="210">
        <f>IF(N263="základní",J263,0)</f>
        <v>0</v>
      </c>
      <c r="BF263" s="210">
        <f>IF(N263="snížená",J263,0)</f>
        <v>0</v>
      </c>
      <c r="BG263" s="210">
        <f>IF(N263="zákl. přenesená",J263,0)</f>
        <v>0</v>
      </c>
      <c r="BH263" s="210">
        <f>IF(N263="sníž. přenesená",J263,0)</f>
        <v>0</v>
      </c>
      <c r="BI263" s="210">
        <f>IF(N263="nulová",J263,0)</f>
        <v>0</v>
      </c>
      <c r="BJ263" s="24" t="s">
        <v>79</v>
      </c>
      <c r="BK263" s="210">
        <f>ROUND(I263*H263,2)</f>
        <v>0</v>
      </c>
      <c r="BL263" s="24" t="s">
        <v>287</v>
      </c>
      <c r="BM263" s="24" t="s">
        <v>488</v>
      </c>
    </row>
    <row r="264" spans="2:51" s="11" customFormat="1" ht="13.5">
      <c r="B264" s="218"/>
      <c r="D264" s="219" t="s">
        <v>215</v>
      </c>
      <c r="E264" s="220" t="s">
        <v>5</v>
      </c>
      <c r="F264" s="221" t="s">
        <v>489</v>
      </c>
      <c r="H264" s="220" t="s">
        <v>5</v>
      </c>
      <c r="I264" s="222"/>
      <c r="L264" s="218"/>
      <c r="M264" s="223"/>
      <c r="N264" s="224"/>
      <c r="O264" s="224"/>
      <c r="P264" s="224"/>
      <c r="Q264" s="224"/>
      <c r="R264" s="224"/>
      <c r="S264" s="224"/>
      <c r="T264" s="225"/>
      <c r="AT264" s="220" t="s">
        <v>215</v>
      </c>
      <c r="AU264" s="220" t="s">
        <v>82</v>
      </c>
      <c r="AV264" s="11" t="s">
        <v>79</v>
      </c>
      <c r="AW264" s="11" t="s">
        <v>35</v>
      </c>
      <c r="AX264" s="11" t="s">
        <v>71</v>
      </c>
      <c r="AY264" s="220" t="s">
        <v>123</v>
      </c>
    </row>
    <row r="265" spans="2:51" s="12" customFormat="1" ht="13.5">
      <c r="B265" s="226"/>
      <c r="D265" s="219" t="s">
        <v>215</v>
      </c>
      <c r="E265" s="227" t="s">
        <v>5</v>
      </c>
      <c r="F265" s="228" t="s">
        <v>490</v>
      </c>
      <c r="H265" s="229">
        <v>1.06</v>
      </c>
      <c r="I265" s="230"/>
      <c r="L265" s="226"/>
      <c r="M265" s="231"/>
      <c r="N265" s="232"/>
      <c r="O265" s="232"/>
      <c r="P265" s="232"/>
      <c r="Q265" s="232"/>
      <c r="R265" s="232"/>
      <c r="S265" s="232"/>
      <c r="T265" s="233"/>
      <c r="AT265" s="227" t="s">
        <v>215</v>
      </c>
      <c r="AU265" s="227" t="s">
        <v>82</v>
      </c>
      <c r="AV265" s="12" t="s">
        <v>82</v>
      </c>
      <c r="AW265" s="12" t="s">
        <v>35</v>
      </c>
      <c r="AX265" s="12" t="s">
        <v>71</v>
      </c>
      <c r="AY265" s="227" t="s">
        <v>123</v>
      </c>
    </row>
    <row r="266" spans="2:51" s="13" customFormat="1" ht="13.5">
      <c r="B266" s="234"/>
      <c r="D266" s="219" t="s">
        <v>215</v>
      </c>
      <c r="E266" s="235" t="s">
        <v>160</v>
      </c>
      <c r="F266" s="236" t="s">
        <v>220</v>
      </c>
      <c r="H266" s="237">
        <v>1.06</v>
      </c>
      <c r="I266" s="238"/>
      <c r="L266" s="234"/>
      <c r="M266" s="239"/>
      <c r="N266" s="240"/>
      <c r="O266" s="240"/>
      <c r="P266" s="240"/>
      <c r="Q266" s="240"/>
      <c r="R266" s="240"/>
      <c r="S266" s="240"/>
      <c r="T266" s="241"/>
      <c r="AT266" s="235" t="s">
        <v>215</v>
      </c>
      <c r="AU266" s="235" t="s">
        <v>82</v>
      </c>
      <c r="AV266" s="13" t="s">
        <v>122</v>
      </c>
      <c r="AW266" s="13" t="s">
        <v>35</v>
      </c>
      <c r="AX266" s="13" t="s">
        <v>79</v>
      </c>
      <c r="AY266" s="235" t="s">
        <v>123</v>
      </c>
    </row>
    <row r="267" spans="2:65" s="1" customFormat="1" ht="16.5" customHeight="1">
      <c r="B267" s="198"/>
      <c r="C267" s="242" t="s">
        <v>491</v>
      </c>
      <c r="D267" s="242" t="s">
        <v>255</v>
      </c>
      <c r="E267" s="243" t="s">
        <v>492</v>
      </c>
      <c r="F267" s="244" t="s">
        <v>493</v>
      </c>
      <c r="G267" s="245" t="s">
        <v>379</v>
      </c>
      <c r="H267" s="246">
        <v>0.003</v>
      </c>
      <c r="I267" s="247"/>
      <c r="J267" s="248">
        <f>ROUND(I267*H267,2)</f>
        <v>0</v>
      </c>
      <c r="K267" s="244" t="s">
        <v>209</v>
      </c>
      <c r="L267" s="249"/>
      <c r="M267" s="250" t="s">
        <v>5</v>
      </c>
      <c r="N267" s="251" t="s">
        <v>42</v>
      </c>
      <c r="O267" s="47"/>
      <c r="P267" s="208">
        <f>O267*H267</f>
        <v>0</v>
      </c>
      <c r="Q267" s="208">
        <v>1</v>
      </c>
      <c r="R267" s="208">
        <f>Q267*H267</f>
        <v>0.003</v>
      </c>
      <c r="S267" s="208">
        <v>0</v>
      </c>
      <c r="T267" s="209">
        <f>S267*H267</f>
        <v>0</v>
      </c>
      <c r="AR267" s="24" t="s">
        <v>383</v>
      </c>
      <c r="AT267" s="24" t="s">
        <v>255</v>
      </c>
      <c r="AU267" s="24" t="s">
        <v>82</v>
      </c>
      <c r="AY267" s="24" t="s">
        <v>123</v>
      </c>
      <c r="BE267" s="210">
        <f>IF(N267="základní",J267,0)</f>
        <v>0</v>
      </c>
      <c r="BF267" s="210">
        <f>IF(N267="snížená",J267,0)</f>
        <v>0</v>
      </c>
      <c r="BG267" s="210">
        <f>IF(N267="zákl. přenesená",J267,0)</f>
        <v>0</v>
      </c>
      <c r="BH267" s="210">
        <f>IF(N267="sníž. přenesená",J267,0)</f>
        <v>0</v>
      </c>
      <c r="BI267" s="210">
        <f>IF(N267="nulová",J267,0)</f>
        <v>0</v>
      </c>
      <c r="BJ267" s="24" t="s">
        <v>79</v>
      </c>
      <c r="BK267" s="210">
        <f>ROUND(I267*H267,2)</f>
        <v>0</v>
      </c>
      <c r="BL267" s="24" t="s">
        <v>287</v>
      </c>
      <c r="BM267" s="24" t="s">
        <v>494</v>
      </c>
    </row>
    <row r="268" spans="2:51" s="12" customFormat="1" ht="13.5">
      <c r="B268" s="226"/>
      <c r="D268" s="219" t="s">
        <v>215</v>
      </c>
      <c r="E268" s="227" t="s">
        <v>5</v>
      </c>
      <c r="F268" s="228" t="s">
        <v>495</v>
      </c>
      <c r="H268" s="229">
        <v>0.003</v>
      </c>
      <c r="I268" s="230"/>
      <c r="L268" s="226"/>
      <c r="M268" s="231"/>
      <c r="N268" s="232"/>
      <c r="O268" s="232"/>
      <c r="P268" s="232"/>
      <c r="Q268" s="232"/>
      <c r="R268" s="232"/>
      <c r="S268" s="232"/>
      <c r="T268" s="233"/>
      <c r="AT268" s="227" t="s">
        <v>215</v>
      </c>
      <c r="AU268" s="227" t="s">
        <v>82</v>
      </c>
      <c r="AV268" s="12" t="s">
        <v>82</v>
      </c>
      <c r="AW268" s="12" t="s">
        <v>35</v>
      </c>
      <c r="AX268" s="12" t="s">
        <v>79</v>
      </c>
      <c r="AY268" s="227" t="s">
        <v>123</v>
      </c>
    </row>
    <row r="269" spans="2:65" s="1" customFormat="1" ht="16.5" customHeight="1">
      <c r="B269" s="198"/>
      <c r="C269" s="199" t="s">
        <v>496</v>
      </c>
      <c r="D269" s="199" t="s">
        <v>124</v>
      </c>
      <c r="E269" s="200" t="s">
        <v>497</v>
      </c>
      <c r="F269" s="201" t="s">
        <v>498</v>
      </c>
      <c r="G269" s="202" t="s">
        <v>208</v>
      </c>
      <c r="H269" s="203">
        <v>14.8</v>
      </c>
      <c r="I269" s="204"/>
      <c r="J269" s="205">
        <f>ROUND(I269*H269,2)</f>
        <v>0</v>
      </c>
      <c r="K269" s="201" t="s">
        <v>209</v>
      </c>
      <c r="L269" s="46"/>
      <c r="M269" s="206" t="s">
        <v>5</v>
      </c>
      <c r="N269" s="207" t="s">
        <v>42</v>
      </c>
      <c r="O269" s="47"/>
      <c r="P269" s="208">
        <f>O269*H269</f>
        <v>0</v>
      </c>
      <c r="Q269" s="208">
        <v>0.0004</v>
      </c>
      <c r="R269" s="208">
        <f>Q269*H269</f>
        <v>0.005920000000000001</v>
      </c>
      <c r="S269" s="208">
        <v>0</v>
      </c>
      <c r="T269" s="209">
        <f>S269*H269</f>
        <v>0</v>
      </c>
      <c r="AR269" s="24" t="s">
        <v>287</v>
      </c>
      <c r="AT269" s="24" t="s">
        <v>124</v>
      </c>
      <c r="AU269" s="24" t="s">
        <v>82</v>
      </c>
      <c r="AY269" s="24" t="s">
        <v>123</v>
      </c>
      <c r="BE269" s="210">
        <f>IF(N269="základní",J269,0)</f>
        <v>0</v>
      </c>
      <c r="BF269" s="210">
        <f>IF(N269="snížená",J269,0)</f>
        <v>0</v>
      </c>
      <c r="BG269" s="210">
        <f>IF(N269="zákl. přenesená",J269,0)</f>
        <v>0</v>
      </c>
      <c r="BH269" s="210">
        <f>IF(N269="sníž. přenesená",J269,0)</f>
        <v>0</v>
      </c>
      <c r="BI269" s="210">
        <f>IF(N269="nulová",J269,0)</f>
        <v>0</v>
      </c>
      <c r="BJ269" s="24" t="s">
        <v>79</v>
      </c>
      <c r="BK269" s="210">
        <f>ROUND(I269*H269,2)</f>
        <v>0</v>
      </c>
      <c r="BL269" s="24" t="s">
        <v>287</v>
      </c>
      <c r="BM269" s="24" t="s">
        <v>499</v>
      </c>
    </row>
    <row r="270" spans="2:51" s="12" customFormat="1" ht="13.5">
      <c r="B270" s="226"/>
      <c r="D270" s="219" t="s">
        <v>215</v>
      </c>
      <c r="E270" s="227" t="s">
        <v>5</v>
      </c>
      <c r="F270" s="228" t="s">
        <v>500</v>
      </c>
      <c r="H270" s="229">
        <v>14.8</v>
      </c>
      <c r="I270" s="230"/>
      <c r="L270" s="226"/>
      <c r="M270" s="231"/>
      <c r="N270" s="232"/>
      <c r="O270" s="232"/>
      <c r="P270" s="232"/>
      <c r="Q270" s="232"/>
      <c r="R270" s="232"/>
      <c r="S270" s="232"/>
      <c r="T270" s="233"/>
      <c r="AT270" s="227" t="s">
        <v>215</v>
      </c>
      <c r="AU270" s="227" t="s">
        <v>82</v>
      </c>
      <c r="AV270" s="12" t="s">
        <v>82</v>
      </c>
      <c r="AW270" s="12" t="s">
        <v>35</v>
      </c>
      <c r="AX270" s="12" t="s">
        <v>79</v>
      </c>
      <c r="AY270" s="227" t="s">
        <v>123</v>
      </c>
    </row>
    <row r="271" spans="2:65" s="1" customFormat="1" ht="16.5" customHeight="1">
      <c r="B271" s="198"/>
      <c r="C271" s="199" t="s">
        <v>501</v>
      </c>
      <c r="D271" s="199" t="s">
        <v>124</v>
      </c>
      <c r="E271" s="200" t="s">
        <v>502</v>
      </c>
      <c r="F271" s="201" t="s">
        <v>503</v>
      </c>
      <c r="G271" s="202" t="s">
        <v>208</v>
      </c>
      <c r="H271" s="203">
        <v>2.12</v>
      </c>
      <c r="I271" s="204"/>
      <c r="J271" s="205">
        <f>ROUND(I271*H271,2)</f>
        <v>0</v>
      </c>
      <c r="K271" s="201" t="s">
        <v>209</v>
      </c>
      <c r="L271" s="46"/>
      <c r="M271" s="206" t="s">
        <v>5</v>
      </c>
      <c r="N271" s="207" t="s">
        <v>42</v>
      </c>
      <c r="O271" s="47"/>
      <c r="P271" s="208">
        <f>O271*H271</f>
        <v>0</v>
      </c>
      <c r="Q271" s="208">
        <v>0.0004</v>
      </c>
      <c r="R271" s="208">
        <f>Q271*H271</f>
        <v>0.0008480000000000001</v>
      </c>
      <c r="S271" s="208">
        <v>0</v>
      </c>
      <c r="T271" s="209">
        <f>S271*H271</f>
        <v>0</v>
      </c>
      <c r="AR271" s="24" t="s">
        <v>287</v>
      </c>
      <c r="AT271" s="24" t="s">
        <v>124</v>
      </c>
      <c r="AU271" s="24" t="s">
        <v>82</v>
      </c>
      <c r="AY271" s="24" t="s">
        <v>123</v>
      </c>
      <c r="BE271" s="210">
        <f>IF(N271="základní",J271,0)</f>
        <v>0</v>
      </c>
      <c r="BF271" s="210">
        <f>IF(N271="snížená",J271,0)</f>
        <v>0</v>
      </c>
      <c r="BG271" s="210">
        <f>IF(N271="zákl. přenesená",J271,0)</f>
        <v>0</v>
      </c>
      <c r="BH271" s="210">
        <f>IF(N271="sníž. přenesená",J271,0)</f>
        <v>0</v>
      </c>
      <c r="BI271" s="210">
        <f>IF(N271="nulová",J271,0)</f>
        <v>0</v>
      </c>
      <c r="BJ271" s="24" t="s">
        <v>79</v>
      </c>
      <c r="BK271" s="210">
        <f>ROUND(I271*H271,2)</f>
        <v>0</v>
      </c>
      <c r="BL271" s="24" t="s">
        <v>287</v>
      </c>
      <c r="BM271" s="24" t="s">
        <v>504</v>
      </c>
    </row>
    <row r="272" spans="2:51" s="12" customFormat="1" ht="13.5">
      <c r="B272" s="226"/>
      <c r="D272" s="219" t="s">
        <v>215</v>
      </c>
      <c r="E272" s="227" t="s">
        <v>5</v>
      </c>
      <c r="F272" s="228" t="s">
        <v>505</v>
      </c>
      <c r="H272" s="229">
        <v>2.12</v>
      </c>
      <c r="I272" s="230"/>
      <c r="L272" s="226"/>
      <c r="M272" s="231"/>
      <c r="N272" s="232"/>
      <c r="O272" s="232"/>
      <c r="P272" s="232"/>
      <c r="Q272" s="232"/>
      <c r="R272" s="232"/>
      <c r="S272" s="232"/>
      <c r="T272" s="233"/>
      <c r="AT272" s="227" t="s">
        <v>215</v>
      </c>
      <c r="AU272" s="227" t="s">
        <v>82</v>
      </c>
      <c r="AV272" s="12" t="s">
        <v>82</v>
      </c>
      <c r="AW272" s="12" t="s">
        <v>35</v>
      </c>
      <c r="AX272" s="12" t="s">
        <v>79</v>
      </c>
      <c r="AY272" s="227" t="s">
        <v>123</v>
      </c>
    </row>
    <row r="273" spans="2:65" s="1" customFormat="1" ht="16.5" customHeight="1">
      <c r="B273" s="198"/>
      <c r="C273" s="242" t="s">
        <v>506</v>
      </c>
      <c r="D273" s="242" t="s">
        <v>255</v>
      </c>
      <c r="E273" s="243" t="s">
        <v>507</v>
      </c>
      <c r="F273" s="244" t="s">
        <v>508</v>
      </c>
      <c r="G273" s="245" t="s">
        <v>208</v>
      </c>
      <c r="H273" s="246">
        <v>9.782</v>
      </c>
      <c r="I273" s="247"/>
      <c r="J273" s="248">
        <f>ROUND(I273*H273,2)</f>
        <v>0</v>
      </c>
      <c r="K273" s="244" t="s">
        <v>209</v>
      </c>
      <c r="L273" s="249"/>
      <c r="M273" s="250" t="s">
        <v>5</v>
      </c>
      <c r="N273" s="251" t="s">
        <v>42</v>
      </c>
      <c r="O273" s="47"/>
      <c r="P273" s="208">
        <f>O273*H273</f>
        <v>0</v>
      </c>
      <c r="Q273" s="208">
        <v>0.0045</v>
      </c>
      <c r="R273" s="208">
        <f>Q273*H273</f>
        <v>0.044018999999999996</v>
      </c>
      <c r="S273" s="208">
        <v>0</v>
      </c>
      <c r="T273" s="209">
        <f>S273*H273</f>
        <v>0</v>
      </c>
      <c r="AR273" s="24" t="s">
        <v>383</v>
      </c>
      <c r="AT273" s="24" t="s">
        <v>255</v>
      </c>
      <c r="AU273" s="24" t="s">
        <v>82</v>
      </c>
      <c r="AY273" s="24" t="s">
        <v>123</v>
      </c>
      <c r="BE273" s="210">
        <f>IF(N273="základní",J273,0)</f>
        <v>0</v>
      </c>
      <c r="BF273" s="210">
        <f>IF(N273="snížená",J273,0)</f>
        <v>0</v>
      </c>
      <c r="BG273" s="210">
        <f>IF(N273="zákl. přenesená",J273,0)</f>
        <v>0</v>
      </c>
      <c r="BH273" s="210">
        <f>IF(N273="sníž. přenesená",J273,0)</f>
        <v>0</v>
      </c>
      <c r="BI273" s="210">
        <f>IF(N273="nulová",J273,0)</f>
        <v>0</v>
      </c>
      <c r="BJ273" s="24" t="s">
        <v>79</v>
      </c>
      <c r="BK273" s="210">
        <f>ROUND(I273*H273,2)</f>
        <v>0</v>
      </c>
      <c r="BL273" s="24" t="s">
        <v>287</v>
      </c>
      <c r="BM273" s="24" t="s">
        <v>509</v>
      </c>
    </row>
    <row r="274" spans="2:51" s="12" customFormat="1" ht="13.5">
      <c r="B274" s="226"/>
      <c r="D274" s="219" t="s">
        <v>215</v>
      </c>
      <c r="E274" s="227" t="s">
        <v>5</v>
      </c>
      <c r="F274" s="228" t="s">
        <v>510</v>
      </c>
      <c r="H274" s="229">
        <v>8.51</v>
      </c>
      <c r="I274" s="230"/>
      <c r="L274" s="226"/>
      <c r="M274" s="231"/>
      <c r="N274" s="232"/>
      <c r="O274" s="232"/>
      <c r="P274" s="232"/>
      <c r="Q274" s="232"/>
      <c r="R274" s="232"/>
      <c r="S274" s="232"/>
      <c r="T274" s="233"/>
      <c r="AT274" s="227" t="s">
        <v>215</v>
      </c>
      <c r="AU274" s="227" t="s">
        <v>82</v>
      </c>
      <c r="AV274" s="12" t="s">
        <v>82</v>
      </c>
      <c r="AW274" s="12" t="s">
        <v>35</v>
      </c>
      <c r="AX274" s="12" t="s">
        <v>71</v>
      </c>
      <c r="AY274" s="227" t="s">
        <v>123</v>
      </c>
    </row>
    <row r="275" spans="2:51" s="12" customFormat="1" ht="13.5">
      <c r="B275" s="226"/>
      <c r="D275" s="219" t="s">
        <v>215</v>
      </c>
      <c r="E275" s="227" t="s">
        <v>5</v>
      </c>
      <c r="F275" s="228" t="s">
        <v>511</v>
      </c>
      <c r="H275" s="229">
        <v>1.272</v>
      </c>
      <c r="I275" s="230"/>
      <c r="L275" s="226"/>
      <c r="M275" s="231"/>
      <c r="N275" s="232"/>
      <c r="O275" s="232"/>
      <c r="P275" s="232"/>
      <c r="Q275" s="232"/>
      <c r="R275" s="232"/>
      <c r="S275" s="232"/>
      <c r="T275" s="233"/>
      <c r="AT275" s="227" t="s">
        <v>215</v>
      </c>
      <c r="AU275" s="227" t="s">
        <v>82</v>
      </c>
      <c r="AV275" s="12" t="s">
        <v>82</v>
      </c>
      <c r="AW275" s="12" t="s">
        <v>35</v>
      </c>
      <c r="AX275" s="12" t="s">
        <v>71</v>
      </c>
      <c r="AY275" s="227" t="s">
        <v>123</v>
      </c>
    </row>
    <row r="276" spans="2:51" s="13" customFormat="1" ht="13.5">
      <c r="B276" s="234"/>
      <c r="D276" s="219" t="s">
        <v>215</v>
      </c>
      <c r="E276" s="235" t="s">
        <v>5</v>
      </c>
      <c r="F276" s="236" t="s">
        <v>220</v>
      </c>
      <c r="H276" s="237">
        <v>9.782</v>
      </c>
      <c r="I276" s="238"/>
      <c r="L276" s="234"/>
      <c r="M276" s="239"/>
      <c r="N276" s="240"/>
      <c r="O276" s="240"/>
      <c r="P276" s="240"/>
      <c r="Q276" s="240"/>
      <c r="R276" s="240"/>
      <c r="S276" s="240"/>
      <c r="T276" s="241"/>
      <c r="AT276" s="235" t="s">
        <v>215</v>
      </c>
      <c r="AU276" s="235" t="s">
        <v>82</v>
      </c>
      <c r="AV276" s="13" t="s">
        <v>122</v>
      </c>
      <c r="AW276" s="13" t="s">
        <v>35</v>
      </c>
      <c r="AX276" s="13" t="s">
        <v>79</v>
      </c>
      <c r="AY276" s="235" t="s">
        <v>123</v>
      </c>
    </row>
    <row r="277" spans="2:65" s="1" customFormat="1" ht="25.5" customHeight="1">
      <c r="B277" s="198"/>
      <c r="C277" s="199" t="s">
        <v>512</v>
      </c>
      <c r="D277" s="199" t="s">
        <v>124</v>
      </c>
      <c r="E277" s="200" t="s">
        <v>513</v>
      </c>
      <c r="F277" s="201" t="s">
        <v>514</v>
      </c>
      <c r="G277" s="202" t="s">
        <v>208</v>
      </c>
      <c r="H277" s="203">
        <v>13.75</v>
      </c>
      <c r="I277" s="204"/>
      <c r="J277" s="205">
        <f>ROUND(I277*H277,2)</f>
        <v>0</v>
      </c>
      <c r="K277" s="201" t="s">
        <v>209</v>
      </c>
      <c r="L277" s="46"/>
      <c r="M277" s="206" t="s">
        <v>5</v>
      </c>
      <c r="N277" s="207" t="s">
        <v>42</v>
      </c>
      <c r="O277" s="47"/>
      <c r="P277" s="208">
        <f>O277*H277</f>
        <v>0</v>
      </c>
      <c r="Q277" s="208">
        <v>0.00081</v>
      </c>
      <c r="R277" s="208">
        <f>Q277*H277</f>
        <v>0.0111375</v>
      </c>
      <c r="S277" s="208">
        <v>0</v>
      </c>
      <c r="T277" s="209">
        <f>S277*H277</f>
        <v>0</v>
      </c>
      <c r="AR277" s="24" t="s">
        <v>287</v>
      </c>
      <c r="AT277" s="24" t="s">
        <v>124</v>
      </c>
      <c r="AU277" s="24" t="s">
        <v>82</v>
      </c>
      <c r="AY277" s="24" t="s">
        <v>123</v>
      </c>
      <c r="BE277" s="210">
        <f>IF(N277="základní",J277,0)</f>
        <v>0</v>
      </c>
      <c r="BF277" s="210">
        <f>IF(N277="snížená",J277,0)</f>
        <v>0</v>
      </c>
      <c r="BG277" s="210">
        <f>IF(N277="zákl. přenesená",J277,0)</f>
        <v>0</v>
      </c>
      <c r="BH277" s="210">
        <f>IF(N277="sníž. přenesená",J277,0)</f>
        <v>0</v>
      </c>
      <c r="BI277" s="210">
        <f>IF(N277="nulová",J277,0)</f>
        <v>0</v>
      </c>
      <c r="BJ277" s="24" t="s">
        <v>79</v>
      </c>
      <c r="BK277" s="210">
        <f>ROUND(I277*H277,2)</f>
        <v>0</v>
      </c>
      <c r="BL277" s="24" t="s">
        <v>287</v>
      </c>
      <c r="BM277" s="24" t="s">
        <v>515</v>
      </c>
    </row>
    <row r="278" spans="2:51" s="12" customFormat="1" ht="13.5">
      <c r="B278" s="226"/>
      <c r="D278" s="219" t="s">
        <v>215</v>
      </c>
      <c r="E278" s="227" t="s">
        <v>5</v>
      </c>
      <c r="F278" s="228" t="s">
        <v>516</v>
      </c>
      <c r="H278" s="229">
        <v>9</v>
      </c>
      <c r="I278" s="230"/>
      <c r="L278" s="226"/>
      <c r="M278" s="231"/>
      <c r="N278" s="232"/>
      <c r="O278" s="232"/>
      <c r="P278" s="232"/>
      <c r="Q278" s="232"/>
      <c r="R278" s="232"/>
      <c r="S278" s="232"/>
      <c r="T278" s="233"/>
      <c r="AT278" s="227" t="s">
        <v>215</v>
      </c>
      <c r="AU278" s="227" t="s">
        <v>82</v>
      </c>
      <c r="AV278" s="12" t="s">
        <v>82</v>
      </c>
      <c r="AW278" s="12" t="s">
        <v>35</v>
      </c>
      <c r="AX278" s="12" t="s">
        <v>71</v>
      </c>
      <c r="AY278" s="227" t="s">
        <v>123</v>
      </c>
    </row>
    <row r="279" spans="2:51" s="12" customFormat="1" ht="13.5">
      <c r="B279" s="226"/>
      <c r="D279" s="219" t="s">
        <v>215</v>
      </c>
      <c r="E279" s="227" t="s">
        <v>5</v>
      </c>
      <c r="F279" s="228" t="s">
        <v>517</v>
      </c>
      <c r="H279" s="229">
        <v>4.75</v>
      </c>
      <c r="I279" s="230"/>
      <c r="L279" s="226"/>
      <c r="M279" s="231"/>
      <c r="N279" s="232"/>
      <c r="O279" s="232"/>
      <c r="P279" s="232"/>
      <c r="Q279" s="232"/>
      <c r="R279" s="232"/>
      <c r="S279" s="232"/>
      <c r="T279" s="233"/>
      <c r="AT279" s="227" t="s">
        <v>215</v>
      </c>
      <c r="AU279" s="227" t="s">
        <v>82</v>
      </c>
      <c r="AV279" s="12" t="s">
        <v>82</v>
      </c>
      <c r="AW279" s="12" t="s">
        <v>35</v>
      </c>
      <c r="AX279" s="12" t="s">
        <v>71</v>
      </c>
      <c r="AY279" s="227" t="s">
        <v>123</v>
      </c>
    </row>
    <row r="280" spans="2:51" s="13" customFormat="1" ht="13.5">
      <c r="B280" s="234"/>
      <c r="D280" s="219" t="s">
        <v>215</v>
      </c>
      <c r="E280" s="235" t="s">
        <v>5</v>
      </c>
      <c r="F280" s="236" t="s">
        <v>220</v>
      </c>
      <c r="H280" s="237">
        <v>13.75</v>
      </c>
      <c r="I280" s="238"/>
      <c r="L280" s="234"/>
      <c r="M280" s="239"/>
      <c r="N280" s="240"/>
      <c r="O280" s="240"/>
      <c r="P280" s="240"/>
      <c r="Q280" s="240"/>
      <c r="R280" s="240"/>
      <c r="S280" s="240"/>
      <c r="T280" s="241"/>
      <c r="AT280" s="235" t="s">
        <v>215</v>
      </c>
      <c r="AU280" s="235" t="s">
        <v>82</v>
      </c>
      <c r="AV280" s="13" t="s">
        <v>122</v>
      </c>
      <c r="AW280" s="13" t="s">
        <v>35</v>
      </c>
      <c r="AX280" s="13" t="s">
        <v>79</v>
      </c>
      <c r="AY280" s="235" t="s">
        <v>123</v>
      </c>
    </row>
    <row r="281" spans="2:65" s="1" customFormat="1" ht="16.5" customHeight="1">
      <c r="B281" s="198"/>
      <c r="C281" s="199" t="s">
        <v>518</v>
      </c>
      <c r="D281" s="199" t="s">
        <v>124</v>
      </c>
      <c r="E281" s="200" t="s">
        <v>519</v>
      </c>
      <c r="F281" s="201" t="s">
        <v>520</v>
      </c>
      <c r="G281" s="202" t="s">
        <v>208</v>
      </c>
      <c r="H281" s="203">
        <v>9</v>
      </c>
      <c r="I281" s="204"/>
      <c r="J281" s="205">
        <f>ROUND(I281*H281,2)</f>
        <v>0</v>
      </c>
      <c r="K281" s="201" t="s">
        <v>5</v>
      </c>
      <c r="L281" s="46"/>
      <c r="M281" s="206" t="s">
        <v>5</v>
      </c>
      <c r="N281" s="207" t="s">
        <v>42</v>
      </c>
      <c r="O281" s="47"/>
      <c r="P281" s="208">
        <f>O281*H281</f>
        <v>0</v>
      </c>
      <c r="Q281" s="208">
        <v>0</v>
      </c>
      <c r="R281" s="208">
        <f>Q281*H281</f>
        <v>0</v>
      </c>
      <c r="S281" s="208">
        <v>0</v>
      </c>
      <c r="T281" s="209">
        <f>S281*H281</f>
        <v>0</v>
      </c>
      <c r="AR281" s="24" t="s">
        <v>287</v>
      </c>
      <c r="AT281" s="24" t="s">
        <v>124</v>
      </c>
      <c r="AU281" s="24" t="s">
        <v>82</v>
      </c>
      <c r="AY281" s="24" t="s">
        <v>123</v>
      </c>
      <c r="BE281" s="210">
        <f>IF(N281="základní",J281,0)</f>
        <v>0</v>
      </c>
      <c r="BF281" s="210">
        <f>IF(N281="snížená",J281,0)</f>
        <v>0</v>
      </c>
      <c r="BG281" s="210">
        <f>IF(N281="zákl. přenesená",J281,0)</f>
        <v>0</v>
      </c>
      <c r="BH281" s="210">
        <f>IF(N281="sníž. přenesená",J281,0)</f>
        <v>0</v>
      </c>
      <c r="BI281" s="210">
        <f>IF(N281="nulová",J281,0)</f>
        <v>0</v>
      </c>
      <c r="BJ281" s="24" t="s">
        <v>79</v>
      </c>
      <c r="BK281" s="210">
        <f>ROUND(I281*H281,2)</f>
        <v>0</v>
      </c>
      <c r="BL281" s="24" t="s">
        <v>287</v>
      </c>
      <c r="BM281" s="24" t="s">
        <v>521</v>
      </c>
    </row>
    <row r="282" spans="2:65" s="1" customFormat="1" ht="25.5" customHeight="1">
      <c r="B282" s="198"/>
      <c r="C282" s="199" t="s">
        <v>522</v>
      </c>
      <c r="D282" s="199" t="s">
        <v>124</v>
      </c>
      <c r="E282" s="200" t="s">
        <v>523</v>
      </c>
      <c r="F282" s="201" t="s">
        <v>524</v>
      </c>
      <c r="G282" s="202" t="s">
        <v>525</v>
      </c>
      <c r="H282" s="255"/>
      <c r="I282" s="204"/>
      <c r="J282" s="205">
        <f>ROUND(I282*H282,2)</f>
        <v>0</v>
      </c>
      <c r="K282" s="201" t="s">
        <v>209</v>
      </c>
      <c r="L282" s="46"/>
      <c r="M282" s="206" t="s">
        <v>5</v>
      </c>
      <c r="N282" s="207" t="s">
        <v>42</v>
      </c>
      <c r="O282" s="47"/>
      <c r="P282" s="208">
        <f>O282*H282</f>
        <v>0</v>
      </c>
      <c r="Q282" s="208">
        <v>0</v>
      </c>
      <c r="R282" s="208">
        <f>Q282*H282</f>
        <v>0</v>
      </c>
      <c r="S282" s="208">
        <v>0</v>
      </c>
      <c r="T282" s="209">
        <f>S282*H282</f>
        <v>0</v>
      </c>
      <c r="AR282" s="24" t="s">
        <v>287</v>
      </c>
      <c r="AT282" s="24" t="s">
        <v>124</v>
      </c>
      <c r="AU282" s="24" t="s">
        <v>82</v>
      </c>
      <c r="AY282" s="24" t="s">
        <v>123</v>
      </c>
      <c r="BE282" s="210">
        <f>IF(N282="základní",J282,0)</f>
        <v>0</v>
      </c>
      <c r="BF282" s="210">
        <f>IF(N282="snížená",J282,0)</f>
        <v>0</v>
      </c>
      <c r="BG282" s="210">
        <f>IF(N282="zákl. přenesená",J282,0)</f>
        <v>0</v>
      </c>
      <c r="BH282" s="210">
        <f>IF(N282="sníž. přenesená",J282,0)</f>
        <v>0</v>
      </c>
      <c r="BI282" s="210">
        <f>IF(N282="nulová",J282,0)</f>
        <v>0</v>
      </c>
      <c r="BJ282" s="24" t="s">
        <v>79</v>
      </c>
      <c r="BK282" s="210">
        <f>ROUND(I282*H282,2)</f>
        <v>0</v>
      </c>
      <c r="BL282" s="24" t="s">
        <v>287</v>
      </c>
      <c r="BM282" s="24" t="s">
        <v>526</v>
      </c>
    </row>
    <row r="283" spans="2:63" s="10" customFormat="1" ht="29.85" customHeight="1">
      <c r="B283" s="187"/>
      <c r="D283" s="188" t="s">
        <v>70</v>
      </c>
      <c r="E283" s="211" t="s">
        <v>527</v>
      </c>
      <c r="F283" s="211" t="s">
        <v>528</v>
      </c>
      <c r="I283" s="190"/>
      <c r="J283" s="212">
        <f>BK283</f>
        <v>0</v>
      </c>
      <c r="L283" s="187"/>
      <c r="M283" s="192"/>
      <c r="N283" s="193"/>
      <c r="O283" s="193"/>
      <c r="P283" s="194">
        <f>SUM(P284:P285)</f>
        <v>0</v>
      </c>
      <c r="Q283" s="193"/>
      <c r="R283" s="194">
        <f>SUM(R284:R285)</f>
        <v>0</v>
      </c>
      <c r="S283" s="193"/>
      <c r="T283" s="195">
        <f>SUM(T284:T285)</f>
        <v>0</v>
      </c>
      <c r="AR283" s="188" t="s">
        <v>82</v>
      </c>
      <c r="AT283" s="196" t="s">
        <v>70</v>
      </c>
      <c r="AU283" s="196" t="s">
        <v>79</v>
      </c>
      <c r="AY283" s="188" t="s">
        <v>123</v>
      </c>
      <c r="BK283" s="197">
        <f>SUM(BK284:BK285)</f>
        <v>0</v>
      </c>
    </row>
    <row r="284" spans="2:65" s="1" customFormat="1" ht="16.5" customHeight="1">
      <c r="B284" s="198"/>
      <c r="C284" s="199" t="s">
        <v>529</v>
      </c>
      <c r="D284" s="199" t="s">
        <v>124</v>
      </c>
      <c r="E284" s="200" t="s">
        <v>530</v>
      </c>
      <c r="F284" s="201" t="s">
        <v>531</v>
      </c>
      <c r="G284" s="202" t="s">
        <v>532</v>
      </c>
      <c r="H284" s="203">
        <v>1</v>
      </c>
      <c r="I284" s="204"/>
      <c r="J284" s="205">
        <f>ROUND(I284*H284,2)</f>
        <v>0</v>
      </c>
      <c r="K284" s="201" t="s">
        <v>5</v>
      </c>
      <c r="L284" s="46"/>
      <c r="M284" s="206" t="s">
        <v>5</v>
      </c>
      <c r="N284" s="207" t="s">
        <v>42</v>
      </c>
      <c r="O284" s="47"/>
      <c r="P284" s="208">
        <f>O284*H284</f>
        <v>0</v>
      </c>
      <c r="Q284" s="208">
        <v>0</v>
      </c>
      <c r="R284" s="208">
        <f>Q284*H284</f>
        <v>0</v>
      </c>
      <c r="S284" s="208">
        <v>0</v>
      </c>
      <c r="T284" s="209">
        <f>S284*H284</f>
        <v>0</v>
      </c>
      <c r="AR284" s="24" t="s">
        <v>287</v>
      </c>
      <c r="AT284" s="24" t="s">
        <v>124</v>
      </c>
      <c r="AU284" s="24" t="s">
        <v>82</v>
      </c>
      <c r="AY284" s="24" t="s">
        <v>123</v>
      </c>
      <c r="BE284" s="210">
        <f>IF(N284="základní",J284,0)</f>
        <v>0</v>
      </c>
      <c r="BF284" s="210">
        <f>IF(N284="snížená",J284,0)</f>
        <v>0</v>
      </c>
      <c r="BG284" s="210">
        <f>IF(N284="zákl. přenesená",J284,0)</f>
        <v>0</v>
      </c>
      <c r="BH284" s="210">
        <f>IF(N284="sníž. přenesená",J284,0)</f>
        <v>0</v>
      </c>
      <c r="BI284" s="210">
        <f>IF(N284="nulová",J284,0)</f>
        <v>0</v>
      </c>
      <c r="BJ284" s="24" t="s">
        <v>79</v>
      </c>
      <c r="BK284" s="210">
        <f>ROUND(I284*H284,2)</f>
        <v>0</v>
      </c>
      <c r="BL284" s="24" t="s">
        <v>287</v>
      </c>
      <c r="BM284" s="24" t="s">
        <v>533</v>
      </c>
    </row>
    <row r="285" spans="2:47" s="1" customFormat="1" ht="13.5">
      <c r="B285" s="46"/>
      <c r="D285" s="219" t="s">
        <v>297</v>
      </c>
      <c r="F285" s="252" t="s">
        <v>534</v>
      </c>
      <c r="I285" s="253"/>
      <c r="L285" s="46"/>
      <c r="M285" s="254"/>
      <c r="N285" s="47"/>
      <c r="O285" s="47"/>
      <c r="P285" s="47"/>
      <c r="Q285" s="47"/>
      <c r="R285" s="47"/>
      <c r="S285" s="47"/>
      <c r="T285" s="85"/>
      <c r="AT285" s="24" t="s">
        <v>297</v>
      </c>
      <c r="AU285" s="24" t="s">
        <v>82</v>
      </c>
    </row>
    <row r="286" spans="2:63" s="10" customFormat="1" ht="29.85" customHeight="1">
      <c r="B286" s="187"/>
      <c r="D286" s="188" t="s">
        <v>70</v>
      </c>
      <c r="E286" s="211" t="s">
        <v>535</v>
      </c>
      <c r="F286" s="211" t="s">
        <v>536</v>
      </c>
      <c r="I286" s="190"/>
      <c r="J286" s="212">
        <f>BK286</f>
        <v>0</v>
      </c>
      <c r="L286" s="187"/>
      <c r="M286" s="192"/>
      <c r="N286" s="193"/>
      <c r="O286" s="193"/>
      <c r="P286" s="194">
        <f>SUM(P287:P326)</f>
        <v>0</v>
      </c>
      <c r="Q286" s="193"/>
      <c r="R286" s="194">
        <f>SUM(R287:R326)</f>
        <v>1.5943574890900003</v>
      </c>
      <c r="S286" s="193"/>
      <c r="T286" s="195">
        <f>SUM(T287:T326)</f>
        <v>1.6485</v>
      </c>
      <c r="AR286" s="188" t="s">
        <v>82</v>
      </c>
      <c r="AT286" s="196" t="s">
        <v>70</v>
      </c>
      <c r="AU286" s="196" t="s">
        <v>79</v>
      </c>
      <c r="AY286" s="188" t="s">
        <v>123</v>
      </c>
      <c r="BK286" s="197">
        <f>SUM(BK287:BK326)</f>
        <v>0</v>
      </c>
    </row>
    <row r="287" spans="2:65" s="1" customFormat="1" ht="16.5" customHeight="1">
      <c r="B287" s="198"/>
      <c r="C287" s="199" t="s">
        <v>537</v>
      </c>
      <c r="D287" s="199" t="s">
        <v>124</v>
      </c>
      <c r="E287" s="200" t="s">
        <v>538</v>
      </c>
      <c r="F287" s="201" t="s">
        <v>539</v>
      </c>
      <c r="G287" s="202" t="s">
        <v>126</v>
      </c>
      <c r="H287" s="203">
        <v>1</v>
      </c>
      <c r="I287" s="204"/>
      <c r="J287" s="205">
        <f>ROUND(I287*H287,2)</f>
        <v>0</v>
      </c>
      <c r="K287" s="201" t="s">
        <v>5</v>
      </c>
      <c r="L287" s="46"/>
      <c r="M287" s="206" t="s">
        <v>5</v>
      </c>
      <c r="N287" s="207" t="s">
        <v>42</v>
      </c>
      <c r="O287" s="47"/>
      <c r="P287" s="208">
        <f>O287*H287</f>
        <v>0</v>
      </c>
      <c r="Q287" s="208">
        <v>0</v>
      </c>
      <c r="R287" s="208">
        <f>Q287*H287</f>
        <v>0</v>
      </c>
      <c r="S287" s="208">
        <v>0</v>
      </c>
      <c r="T287" s="209">
        <f>S287*H287</f>
        <v>0</v>
      </c>
      <c r="AR287" s="24" t="s">
        <v>287</v>
      </c>
      <c r="AT287" s="24" t="s">
        <v>124</v>
      </c>
      <c r="AU287" s="24" t="s">
        <v>82</v>
      </c>
      <c r="AY287" s="24" t="s">
        <v>123</v>
      </c>
      <c r="BE287" s="210">
        <f>IF(N287="základní",J287,0)</f>
        <v>0</v>
      </c>
      <c r="BF287" s="210">
        <f>IF(N287="snížená",J287,0)</f>
        <v>0</v>
      </c>
      <c r="BG287" s="210">
        <f>IF(N287="zákl. přenesená",J287,0)</f>
        <v>0</v>
      </c>
      <c r="BH287" s="210">
        <f>IF(N287="sníž. přenesená",J287,0)</f>
        <v>0</v>
      </c>
      <c r="BI287" s="210">
        <f>IF(N287="nulová",J287,0)</f>
        <v>0</v>
      </c>
      <c r="BJ287" s="24" t="s">
        <v>79</v>
      </c>
      <c r="BK287" s="210">
        <f>ROUND(I287*H287,2)</f>
        <v>0</v>
      </c>
      <c r="BL287" s="24" t="s">
        <v>287</v>
      </c>
      <c r="BM287" s="24" t="s">
        <v>540</v>
      </c>
    </row>
    <row r="288" spans="2:47" s="1" customFormat="1" ht="13.5">
      <c r="B288" s="46"/>
      <c r="D288" s="219" t="s">
        <v>297</v>
      </c>
      <c r="F288" s="252" t="s">
        <v>541</v>
      </c>
      <c r="I288" s="253"/>
      <c r="L288" s="46"/>
      <c r="M288" s="254"/>
      <c r="N288" s="47"/>
      <c r="O288" s="47"/>
      <c r="P288" s="47"/>
      <c r="Q288" s="47"/>
      <c r="R288" s="47"/>
      <c r="S288" s="47"/>
      <c r="T288" s="85"/>
      <c r="AT288" s="24" t="s">
        <v>297</v>
      </c>
      <c r="AU288" s="24" t="s">
        <v>82</v>
      </c>
    </row>
    <row r="289" spans="2:65" s="1" customFormat="1" ht="16.5" customHeight="1">
      <c r="B289" s="198"/>
      <c r="C289" s="199" t="s">
        <v>542</v>
      </c>
      <c r="D289" s="199" t="s">
        <v>124</v>
      </c>
      <c r="E289" s="200" t="s">
        <v>543</v>
      </c>
      <c r="F289" s="201" t="s">
        <v>544</v>
      </c>
      <c r="G289" s="202" t="s">
        <v>532</v>
      </c>
      <c r="H289" s="203">
        <v>1</v>
      </c>
      <c r="I289" s="204"/>
      <c r="J289" s="205">
        <f>ROUND(I289*H289,2)</f>
        <v>0</v>
      </c>
      <c r="K289" s="201" t="s">
        <v>5</v>
      </c>
      <c r="L289" s="46"/>
      <c r="M289" s="206" t="s">
        <v>5</v>
      </c>
      <c r="N289" s="207" t="s">
        <v>42</v>
      </c>
      <c r="O289" s="47"/>
      <c r="P289" s="208">
        <f>O289*H289</f>
        <v>0</v>
      </c>
      <c r="Q289" s="208">
        <v>0</v>
      </c>
      <c r="R289" s="208">
        <f>Q289*H289</f>
        <v>0</v>
      </c>
      <c r="S289" s="208">
        <v>0</v>
      </c>
      <c r="T289" s="209">
        <f>S289*H289</f>
        <v>0</v>
      </c>
      <c r="AR289" s="24" t="s">
        <v>287</v>
      </c>
      <c r="AT289" s="24" t="s">
        <v>124</v>
      </c>
      <c r="AU289" s="24" t="s">
        <v>82</v>
      </c>
      <c r="AY289" s="24" t="s">
        <v>123</v>
      </c>
      <c r="BE289" s="210">
        <f>IF(N289="základní",J289,0)</f>
        <v>0</v>
      </c>
      <c r="BF289" s="210">
        <f>IF(N289="snížená",J289,0)</f>
        <v>0</v>
      </c>
      <c r="BG289" s="210">
        <f>IF(N289="zákl. přenesená",J289,0)</f>
        <v>0</v>
      </c>
      <c r="BH289" s="210">
        <f>IF(N289="sníž. přenesená",J289,0)</f>
        <v>0</v>
      </c>
      <c r="BI289" s="210">
        <f>IF(N289="nulová",J289,0)</f>
        <v>0</v>
      </c>
      <c r="BJ289" s="24" t="s">
        <v>79</v>
      </c>
      <c r="BK289" s="210">
        <f>ROUND(I289*H289,2)</f>
        <v>0</v>
      </c>
      <c r="BL289" s="24" t="s">
        <v>287</v>
      </c>
      <c r="BM289" s="24" t="s">
        <v>545</v>
      </c>
    </row>
    <row r="290" spans="2:65" s="1" customFormat="1" ht="16.5" customHeight="1">
      <c r="B290" s="198"/>
      <c r="C290" s="199" t="s">
        <v>546</v>
      </c>
      <c r="D290" s="199" t="s">
        <v>124</v>
      </c>
      <c r="E290" s="200" t="s">
        <v>547</v>
      </c>
      <c r="F290" s="201" t="s">
        <v>548</v>
      </c>
      <c r="G290" s="202" t="s">
        <v>126</v>
      </c>
      <c r="H290" s="203">
        <v>1</v>
      </c>
      <c r="I290" s="204"/>
      <c r="J290" s="205">
        <f>ROUND(I290*H290,2)</f>
        <v>0</v>
      </c>
      <c r="K290" s="201" t="s">
        <v>5</v>
      </c>
      <c r="L290" s="46"/>
      <c r="M290" s="206" t="s">
        <v>5</v>
      </c>
      <c r="N290" s="207" t="s">
        <v>42</v>
      </c>
      <c r="O290" s="47"/>
      <c r="P290" s="208">
        <f>O290*H290</f>
        <v>0</v>
      </c>
      <c r="Q290" s="208">
        <v>0</v>
      </c>
      <c r="R290" s="208">
        <f>Q290*H290</f>
        <v>0</v>
      </c>
      <c r="S290" s="208">
        <v>0</v>
      </c>
      <c r="T290" s="209">
        <f>S290*H290</f>
        <v>0</v>
      </c>
      <c r="AR290" s="24" t="s">
        <v>287</v>
      </c>
      <c r="AT290" s="24" t="s">
        <v>124</v>
      </c>
      <c r="AU290" s="24" t="s">
        <v>82</v>
      </c>
      <c r="AY290" s="24" t="s">
        <v>123</v>
      </c>
      <c r="BE290" s="210">
        <f>IF(N290="základní",J290,0)</f>
        <v>0</v>
      </c>
      <c r="BF290" s="210">
        <f>IF(N290="snížená",J290,0)</f>
        <v>0</v>
      </c>
      <c r="BG290" s="210">
        <f>IF(N290="zákl. přenesená",J290,0)</f>
        <v>0</v>
      </c>
      <c r="BH290" s="210">
        <f>IF(N290="sníž. přenesená",J290,0)</f>
        <v>0</v>
      </c>
      <c r="BI290" s="210">
        <f>IF(N290="nulová",J290,0)</f>
        <v>0</v>
      </c>
      <c r="BJ290" s="24" t="s">
        <v>79</v>
      </c>
      <c r="BK290" s="210">
        <f>ROUND(I290*H290,2)</f>
        <v>0</v>
      </c>
      <c r="BL290" s="24" t="s">
        <v>287</v>
      </c>
      <c r="BM290" s="24" t="s">
        <v>549</v>
      </c>
    </row>
    <row r="291" spans="2:65" s="1" customFormat="1" ht="16.5" customHeight="1">
      <c r="B291" s="198"/>
      <c r="C291" s="199" t="s">
        <v>550</v>
      </c>
      <c r="D291" s="199" t="s">
        <v>124</v>
      </c>
      <c r="E291" s="200" t="s">
        <v>551</v>
      </c>
      <c r="F291" s="201" t="s">
        <v>552</v>
      </c>
      <c r="G291" s="202" t="s">
        <v>281</v>
      </c>
      <c r="H291" s="203">
        <v>20</v>
      </c>
      <c r="I291" s="204"/>
      <c r="J291" s="205">
        <f>ROUND(I291*H291,2)</f>
        <v>0</v>
      </c>
      <c r="K291" s="201" t="s">
        <v>141</v>
      </c>
      <c r="L291" s="46"/>
      <c r="M291" s="206" t="s">
        <v>5</v>
      </c>
      <c r="N291" s="207" t="s">
        <v>42</v>
      </c>
      <c r="O291" s="47"/>
      <c r="P291" s="208">
        <f>O291*H291</f>
        <v>0</v>
      </c>
      <c r="Q291" s="208">
        <v>0</v>
      </c>
      <c r="R291" s="208">
        <f>Q291*H291</f>
        <v>0</v>
      </c>
      <c r="S291" s="208">
        <v>0.008</v>
      </c>
      <c r="T291" s="209">
        <f>S291*H291</f>
        <v>0.16</v>
      </c>
      <c r="AR291" s="24" t="s">
        <v>287</v>
      </c>
      <c r="AT291" s="24" t="s">
        <v>124</v>
      </c>
      <c r="AU291" s="24" t="s">
        <v>82</v>
      </c>
      <c r="AY291" s="24" t="s">
        <v>123</v>
      </c>
      <c r="BE291" s="210">
        <f>IF(N291="základní",J291,0)</f>
        <v>0</v>
      </c>
      <c r="BF291" s="210">
        <f>IF(N291="snížená",J291,0)</f>
        <v>0</v>
      </c>
      <c r="BG291" s="210">
        <f>IF(N291="zákl. přenesená",J291,0)</f>
        <v>0</v>
      </c>
      <c r="BH291" s="210">
        <f>IF(N291="sníž. přenesená",J291,0)</f>
        <v>0</v>
      </c>
      <c r="BI291" s="210">
        <f>IF(N291="nulová",J291,0)</f>
        <v>0</v>
      </c>
      <c r="BJ291" s="24" t="s">
        <v>79</v>
      </c>
      <c r="BK291" s="210">
        <f>ROUND(I291*H291,2)</f>
        <v>0</v>
      </c>
      <c r="BL291" s="24" t="s">
        <v>287</v>
      </c>
      <c r="BM291" s="24" t="s">
        <v>553</v>
      </c>
    </row>
    <row r="292" spans="2:47" s="1" customFormat="1" ht="13.5">
      <c r="B292" s="46"/>
      <c r="D292" s="219" t="s">
        <v>297</v>
      </c>
      <c r="F292" s="252" t="s">
        <v>554</v>
      </c>
      <c r="I292" s="253"/>
      <c r="L292" s="46"/>
      <c r="M292" s="254"/>
      <c r="N292" s="47"/>
      <c r="O292" s="47"/>
      <c r="P292" s="47"/>
      <c r="Q292" s="47"/>
      <c r="R292" s="47"/>
      <c r="S292" s="47"/>
      <c r="T292" s="85"/>
      <c r="AT292" s="24" t="s">
        <v>297</v>
      </c>
      <c r="AU292" s="24" t="s">
        <v>82</v>
      </c>
    </row>
    <row r="293" spans="2:65" s="1" customFormat="1" ht="16.5" customHeight="1">
      <c r="B293" s="198"/>
      <c r="C293" s="199" t="s">
        <v>555</v>
      </c>
      <c r="D293" s="199" t="s">
        <v>124</v>
      </c>
      <c r="E293" s="200" t="s">
        <v>556</v>
      </c>
      <c r="F293" s="201" t="s">
        <v>557</v>
      </c>
      <c r="G293" s="202" t="s">
        <v>281</v>
      </c>
      <c r="H293" s="203">
        <v>65</v>
      </c>
      <c r="I293" s="204"/>
      <c r="J293" s="205">
        <f>ROUND(I293*H293,2)</f>
        <v>0</v>
      </c>
      <c r="K293" s="201" t="s">
        <v>141</v>
      </c>
      <c r="L293" s="46"/>
      <c r="M293" s="206" t="s">
        <v>5</v>
      </c>
      <c r="N293" s="207" t="s">
        <v>42</v>
      </c>
      <c r="O293" s="47"/>
      <c r="P293" s="208">
        <f>O293*H293</f>
        <v>0</v>
      </c>
      <c r="Q293" s="208">
        <v>0</v>
      </c>
      <c r="R293" s="208">
        <f>Q293*H293</f>
        <v>0</v>
      </c>
      <c r="S293" s="208">
        <v>0.014</v>
      </c>
      <c r="T293" s="209">
        <f>S293*H293</f>
        <v>0.91</v>
      </c>
      <c r="AR293" s="24" t="s">
        <v>287</v>
      </c>
      <c r="AT293" s="24" t="s">
        <v>124</v>
      </c>
      <c r="AU293" s="24" t="s">
        <v>82</v>
      </c>
      <c r="AY293" s="24" t="s">
        <v>123</v>
      </c>
      <c r="BE293" s="210">
        <f>IF(N293="základní",J293,0)</f>
        <v>0</v>
      </c>
      <c r="BF293" s="210">
        <f>IF(N293="snížená",J293,0)</f>
        <v>0</v>
      </c>
      <c r="BG293" s="210">
        <f>IF(N293="zákl. přenesená",J293,0)</f>
        <v>0</v>
      </c>
      <c r="BH293" s="210">
        <f>IF(N293="sníž. přenesená",J293,0)</f>
        <v>0</v>
      </c>
      <c r="BI293" s="210">
        <f>IF(N293="nulová",J293,0)</f>
        <v>0</v>
      </c>
      <c r="BJ293" s="24" t="s">
        <v>79</v>
      </c>
      <c r="BK293" s="210">
        <f>ROUND(I293*H293,2)</f>
        <v>0</v>
      </c>
      <c r="BL293" s="24" t="s">
        <v>287</v>
      </c>
      <c r="BM293" s="24" t="s">
        <v>558</v>
      </c>
    </row>
    <row r="294" spans="2:47" s="1" customFormat="1" ht="13.5">
      <c r="B294" s="46"/>
      <c r="D294" s="219" t="s">
        <v>297</v>
      </c>
      <c r="F294" s="252" t="s">
        <v>554</v>
      </c>
      <c r="I294" s="253"/>
      <c r="L294" s="46"/>
      <c r="M294" s="254"/>
      <c r="N294" s="47"/>
      <c r="O294" s="47"/>
      <c r="P294" s="47"/>
      <c r="Q294" s="47"/>
      <c r="R294" s="47"/>
      <c r="S294" s="47"/>
      <c r="T294" s="85"/>
      <c r="AT294" s="24" t="s">
        <v>297</v>
      </c>
      <c r="AU294" s="24" t="s">
        <v>82</v>
      </c>
    </row>
    <row r="295" spans="2:65" s="1" customFormat="1" ht="16.5" customHeight="1">
      <c r="B295" s="198"/>
      <c r="C295" s="199" t="s">
        <v>559</v>
      </c>
      <c r="D295" s="199" t="s">
        <v>124</v>
      </c>
      <c r="E295" s="200" t="s">
        <v>560</v>
      </c>
      <c r="F295" s="201" t="s">
        <v>561</v>
      </c>
      <c r="G295" s="202" t="s">
        <v>281</v>
      </c>
      <c r="H295" s="203">
        <v>8</v>
      </c>
      <c r="I295" s="204"/>
      <c r="J295" s="205">
        <f>ROUND(I295*H295,2)</f>
        <v>0</v>
      </c>
      <c r="K295" s="201" t="s">
        <v>141</v>
      </c>
      <c r="L295" s="46"/>
      <c r="M295" s="206" t="s">
        <v>5</v>
      </c>
      <c r="N295" s="207" t="s">
        <v>42</v>
      </c>
      <c r="O295" s="47"/>
      <c r="P295" s="208">
        <f>O295*H295</f>
        <v>0</v>
      </c>
      <c r="Q295" s="208">
        <v>0</v>
      </c>
      <c r="R295" s="208">
        <f>Q295*H295</f>
        <v>0</v>
      </c>
      <c r="S295" s="208">
        <v>0.032</v>
      </c>
      <c r="T295" s="209">
        <f>S295*H295</f>
        <v>0.256</v>
      </c>
      <c r="AR295" s="24" t="s">
        <v>287</v>
      </c>
      <c r="AT295" s="24" t="s">
        <v>124</v>
      </c>
      <c r="AU295" s="24" t="s">
        <v>82</v>
      </c>
      <c r="AY295" s="24" t="s">
        <v>123</v>
      </c>
      <c r="BE295" s="210">
        <f>IF(N295="základní",J295,0)</f>
        <v>0</v>
      </c>
      <c r="BF295" s="210">
        <f>IF(N295="snížená",J295,0)</f>
        <v>0</v>
      </c>
      <c r="BG295" s="210">
        <f>IF(N295="zákl. přenesená",J295,0)</f>
        <v>0</v>
      </c>
      <c r="BH295" s="210">
        <f>IF(N295="sníž. přenesená",J295,0)</f>
        <v>0</v>
      </c>
      <c r="BI295" s="210">
        <f>IF(N295="nulová",J295,0)</f>
        <v>0</v>
      </c>
      <c r="BJ295" s="24" t="s">
        <v>79</v>
      </c>
      <c r="BK295" s="210">
        <f>ROUND(I295*H295,2)</f>
        <v>0</v>
      </c>
      <c r="BL295" s="24" t="s">
        <v>287</v>
      </c>
      <c r="BM295" s="24" t="s">
        <v>562</v>
      </c>
    </row>
    <row r="296" spans="2:47" s="1" customFormat="1" ht="13.5">
      <c r="B296" s="46"/>
      <c r="D296" s="219" t="s">
        <v>297</v>
      </c>
      <c r="F296" s="252" t="s">
        <v>554</v>
      </c>
      <c r="I296" s="253"/>
      <c r="L296" s="46"/>
      <c r="M296" s="254"/>
      <c r="N296" s="47"/>
      <c r="O296" s="47"/>
      <c r="P296" s="47"/>
      <c r="Q296" s="47"/>
      <c r="R296" s="47"/>
      <c r="S296" s="47"/>
      <c r="T296" s="85"/>
      <c r="AT296" s="24" t="s">
        <v>297</v>
      </c>
      <c r="AU296" s="24" t="s">
        <v>82</v>
      </c>
    </row>
    <row r="297" spans="2:65" s="1" customFormat="1" ht="25.5" customHeight="1">
      <c r="B297" s="198"/>
      <c r="C297" s="199" t="s">
        <v>563</v>
      </c>
      <c r="D297" s="199" t="s">
        <v>124</v>
      </c>
      <c r="E297" s="200" t="s">
        <v>564</v>
      </c>
      <c r="F297" s="201" t="s">
        <v>565</v>
      </c>
      <c r="G297" s="202" t="s">
        <v>281</v>
      </c>
      <c r="H297" s="203">
        <v>20</v>
      </c>
      <c r="I297" s="204"/>
      <c r="J297" s="205">
        <f>ROUND(I297*H297,2)</f>
        <v>0</v>
      </c>
      <c r="K297" s="201" t="s">
        <v>141</v>
      </c>
      <c r="L297" s="46"/>
      <c r="M297" s="206" t="s">
        <v>5</v>
      </c>
      <c r="N297" s="207" t="s">
        <v>42</v>
      </c>
      <c r="O297" s="47"/>
      <c r="P297" s="208">
        <f>O297*H297</f>
        <v>0</v>
      </c>
      <c r="Q297" s="208">
        <v>0</v>
      </c>
      <c r="R297" s="208">
        <f>Q297*H297</f>
        <v>0</v>
      </c>
      <c r="S297" s="208">
        <v>0</v>
      </c>
      <c r="T297" s="209">
        <f>S297*H297</f>
        <v>0</v>
      </c>
      <c r="AR297" s="24" t="s">
        <v>287</v>
      </c>
      <c r="AT297" s="24" t="s">
        <v>124</v>
      </c>
      <c r="AU297" s="24" t="s">
        <v>82</v>
      </c>
      <c r="AY297" s="24" t="s">
        <v>123</v>
      </c>
      <c r="BE297" s="210">
        <f>IF(N297="základní",J297,0)</f>
        <v>0</v>
      </c>
      <c r="BF297" s="210">
        <f>IF(N297="snížená",J297,0)</f>
        <v>0</v>
      </c>
      <c r="BG297" s="210">
        <f>IF(N297="zákl. přenesená",J297,0)</f>
        <v>0</v>
      </c>
      <c r="BH297" s="210">
        <f>IF(N297="sníž. přenesená",J297,0)</f>
        <v>0</v>
      </c>
      <c r="BI297" s="210">
        <f>IF(N297="nulová",J297,0)</f>
        <v>0</v>
      </c>
      <c r="BJ297" s="24" t="s">
        <v>79</v>
      </c>
      <c r="BK297" s="210">
        <f>ROUND(I297*H297,2)</f>
        <v>0</v>
      </c>
      <c r="BL297" s="24" t="s">
        <v>287</v>
      </c>
      <c r="BM297" s="24" t="s">
        <v>566</v>
      </c>
    </row>
    <row r="298" spans="2:47" s="1" customFormat="1" ht="13.5">
      <c r="B298" s="46"/>
      <c r="D298" s="219" t="s">
        <v>297</v>
      </c>
      <c r="F298" s="252" t="s">
        <v>554</v>
      </c>
      <c r="I298" s="253"/>
      <c r="L298" s="46"/>
      <c r="M298" s="254"/>
      <c r="N298" s="47"/>
      <c r="O298" s="47"/>
      <c r="P298" s="47"/>
      <c r="Q298" s="47"/>
      <c r="R298" s="47"/>
      <c r="S298" s="47"/>
      <c r="T298" s="85"/>
      <c r="AT298" s="24" t="s">
        <v>297</v>
      </c>
      <c r="AU298" s="24" t="s">
        <v>82</v>
      </c>
    </row>
    <row r="299" spans="2:51" s="12" customFormat="1" ht="13.5">
      <c r="B299" s="226"/>
      <c r="D299" s="219" t="s">
        <v>215</v>
      </c>
      <c r="E299" s="227" t="s">
        <v>5</v>
      </c>
      <c r="F299" s="228" t="s">
        <v>567</v>
      </c>
      <c r="H299" s="229">
        <v>20</v>
      </c>
      <c r="I299" s="230"/>
      <c r="L299" s="226"/>
      <c r="M299" s="231"/>
      <c r="N299" s="232"/>
      <c r="O299" s="232"/>
      <c r="P299" s="232"/>
      <c r="Q299" s="232"/>
      <c r="R299" s="232"/>
      <c r="S299" s="232"/>
      <c r="T299" s="233"/>
      <c r="AT299" s="227" t="s">
        <v>215</v>
      </c>
      <c r="AU299" s="227" t="s">
        <v>82</v>
      </c>
      <c r="AV299" s="12" t="s">
        <v>82</v>
      </c>
      <c r="AW299" s="12" t="s">
        <v>35</v>
      </c>
      <c r="AX299" s="12" t="s">
        <v>79</v>
      </c>
      <c r="AY299" s="227" t="s">
        <v>123</v>
      </c>
    </row>
    <row r="300" spans="2:65" s="1" customFormat="1" ht="25.5" customHeight="1">
      <c r="B300" s="198"/>
      <c r="C300" s="199" t="s">
        <v>568</v>
      </c>
      <c r="D300" s="199" t="s">
        <v>124</v>
      </c>
      <c r="E300" s="200" t="s">
        <v>569</v>
      </c>
      <c r="F300" s="201" t="s">
        <v>570</v>
      </c>
      <c r="G300" s="202" t="s">
        <v>281</v>
      </c>
      <c r="H300" s="203">
        <v>65</v>
      </c>
      <c r="I300" s="204"/>
      <c r="J300" s="205">
        <f>ROUND(I300*H300,2)</f>
        <v>0</v>
      </c>
      <c r="K300" s="201" t="s">
        <v>141</v>
      </c>
      <c r="L300" s="46"/>
      <c r="M300" s="206" t="s">
        <v>5</v>
      </c>
      <c r="N300" s="207" t="s">
        <v>42</v>
      </c>
      <c r="O300" s="47"/>
      <c r="P300" s="208">
        <f>O300*H300</f>
        <v>0</v>
      </c>
      <c r="Q300" s="208">
        <v>0</v>
      </c>
      <c r="R300" s="208">
        <f>Q300*H300</f>
        <v>0</v>
      </c>
      <c r="S300" s="208">
        <v>0</v>
      </c>
      <c r="T300" s="209">
        <f>S300*H300</f>
        <v>0</v>
      </c>
      <c r="AR300" s="24" t="s">
        <v>287</v>
      </c>
      <c r="AT300" s="24" t="s">
        <v>124</v>
      </c>
      <c r="AU300" s="24" t="s">
        <v>82</v>
      </c>
      <c r="AY300" s="24" t="s">
        <v>123</v>
      </c>
      <c r="BE300" s="210">
        <f>IF(N300="základní",J300,0)</f>
        <v>0</v>
      </c>
      <c r="BF300" s="210">
        <f>IF(N300="snížená",J300,0)</f>
        <v>0</v>
      </c>
      <c r="BG300" s="210">
        <f>IF(N300="zákl. přenesená",J300,0)</f>
        <v>0</v>
      </c>
      <c r="BH300" s="210">
        <f>IF(N300="sníž. přenesená",J300,0)</f>
        <v>0</v>
      </c>
      <c r="BI300" s="210">
        <f>IF(N300="nulová",J300,0)</f>
        <v>0</v>
      </c>
      <c r="BJ300" s="24" t="s">
        <v>79</v>
      </c>
      <c r="BK300" s="210">
        <f>ROUND(I300*H300,2)</f>
        <v>0</v>
      </c>
      <c r="BL300" s="24" t="s">
        <v>287</v>
      </c>
      <c r="BM300" s="24" t="s">
        <v>571</v>
      </c>
    </row>
    <row r="301" spans="2:47" s="1" customFormat="1" ht="13.5">
      <c r="B301" s="46"/>
      <c r="D301" s="219" t="s">
        <v>297</v>
      </c>
      <c r="F301" s="252" t="s">
        <v>554</v>
      </c>
      <c r="I301" s="253"/>
      <c r="L301" s="46"/>
      <c r="M301" s="254"/>
      <c r="N301" s="47"/>
      <c r="O301" s="47"/>
      <c r="P301" s="47"/>
      <c r="Q301" s="47"/>
      <c r="R301" s="47"/>
      <c r="S301" s="47"/>
      <c r="T301" s="85"/>
      <c r="AT301" s="24" t="s">
        <v>297</v>
      </c>
      <c r="AU301" s="24" t="s">
        <v>82</v>
      </c>
    </row>
    <row r="302" spans="2:51" s="12" customFormat="1" ht="13.5">
      <c r="B302" s="226"/>
      <c r="D302" s="219" t="s">
        <v>215</v>
      </c>
      <c r="E302" s="227" t="s">
        <v>5</v>
      </c>
      <c r="F302" s="228" t="s">
        <v>572</v>
      </c>
      <c r="H302" s="229">
        <v>65</v>
      </c>
      <c r="I302" s="230"/>
      <c r="L302" s="226"/>
      <c r="M302" s="231"/>
      <c r="N302" s="232"/>
      <c r="O302" s="232"/>
      <c r="P302" s="232"/>
      <c r="Q302" s="232"/>
      <c r="R302" s="232"/>
      <c r="S302" s="232"/>
      <c r="T302" s="233"/>
      <c r="AT302" s="227" t="s">
        <v>215</v>
      </c>
      <c r="AU302" s="227" t="s">
        <v>82</v>
      </c>
      <c r="AV302" s="12" t="s">
        <v>82</v>
      </c>
      <c r="AW302" s="12" t="s">
        <v>35</v>
      </c>
      <c r="AX302" s="12" t="s">
        <v>79</v>
      </c>
      <c r="AY302" s="227" t="s">
        <v>123</v>
      </c>
    </row>
    <row r="303" spans="2:65" s="1" customFormat="1" ht="25.5" customHeight="1">
      <c r="B303" s="198"/>
      <c r="C303" s="199" t="s">
        <v>573</v>
      </c>
      <c r="D303" s="199" t="s">
        <v>124</v>
      </c>
      <c r="E303" s="200" t="s">
        <v>574</v>
      </c>
      <c r="F303" s="201" t="s">
        <v>575</v>
      </c>
      <c r="G303" s="202" t="s">
        <v>281</v>
      </c>
      <c r="H303" s="203">
        <v>8</v>
      </c>
      <c r="I303" s="204"/>
      <c r="J303" s="205">
        <f>ROUND(I303*H303,2)</f>
        <v>0</v>
      </c>
      <c r="K303" s="201" t="s">
        <v>141</v>
      </c>
      <c r="L303" s="46"/>
      <c r="M303" s="206" t="s">
        <v>5</v>
      </c>
      <c r="N303" s="207" t="s">
        <v>42</v>
      </c>
      <c r="O303" s="47"/>
      <c r="P303" s="208">
        <f>O303*H303</f>
        <v>0</v>
      </c>
      <c r="Q303" s="208">
        <v>0</v>
      </c>
      <c r="R303" s="208">
        <f>Q303*H303</f>
        <v>0</v>
      </c>
      <c r="S303" s="208">
        <v>0</v>
      </c>
      <c r="T303" s="209">
        <f>S303*H303</f>
        <v>0</v>
      </c>
      <c r="AR303" s="24" t="s">
        <v>287</v>
      </c>
      <c r="AT303" s="24" t="s">
        <v>124</v>
      </c>
      <c r="AU303" s="24" t="s">
        <v>82</v>
      </c>
      <c r="AY303" s="24" t="s">
        <v>123</v>
      </c>
      <c r="BE303" s="210">
        <f>IF(N303="základní",J303,0)</f>
        <v>0</v>
      </c>
      <c r="BF303" s="210">
        <f>IF(N303="snížená",J303,0)</f>
        <v>0</v>
      </c>
      <c r="BG303" s="210">
        <f>IF(N303="zákl. přenesená",J303,0)</f>
        <v>0</v>
      </c>
      <c r="BH303" s="210">
        <f>IF(N303="sníž. přenesená",J303,0)</f>
        <v>0</v>
      </c>
      <c r="BI303" s="210">
        <f>IF(N303="nulová",J303,0)</f>
        <v>0</v>
      </c>
      <c r="BJ303" s="24" t="s">
        <v>79</v>
      </c>
      <c r="BK303" s="210">
        <f>ROUND(I303*H303,2)</f>
        <v>0</v>
      </c>
      <c r="BL303" s="24" t="s">
        <v>287</v>
      </c>
      <c r="BM303" s="24" t="s">
        <v>576</v>
      </c>
    </row>
    <row r="304" spans="2:47" s="1" customFormat="1" ht="13.5">
      <c r="B304" s="46"/>
      <c r="D304" s="219" t="s">
        <v>297</v>
      </c>
      <c r="F304" s="252" t="s">
        <v>554</v>
      </c>
      <c r="I304" s="253"/>
      <c r="L304" s="46"/>
      <c r="M304" s="254"/>
      <c r="N304" s="47"/>
      <c r="O304" s="47"/>
      <c r="P304" s="47"/>
      <c r="Q304" s="47"/>
      <c r="R304" s="47"/>
      <c r="S304" s="47"/>
      <c r="T304" s="85"/>
      <c r="AT304" s="24" t="s">
        <v>297</v>
      </c>
      <c r="AU304" s="24" t="s">
        <v>82</v>
      </c>
    </row>
    <row r="305" spans="2:51" s="12" customFormat="1" ht="13.5">
      <c r="B305" s="226"/>
      <c r="D305" s="219" t="s">
        <v>215</v>
      </c>
      <c r="E305" s="227" t="s">
        <v>5</v>
      </c>
      <c r="F305" s="228" t="s">
        <v>577</v>
      </c>
      <c r="H305" s="229">
        <v>8</v>
      </c>
      <c r="I305" s="230"/>
      <c r="L305" s="226"/>
      <c r="M305" s="231"/>
      <c r="N305" s="232"/>
      <c r="O305" s="232"/>
      <c r="P305" s="232"/>
      <c r="Q305" s="232"/>
      <c r="R305" s="232"/>
      <c r="S305" s="232"/>
      <c r="T305" s="233"/>
      <c r="AT305" s="227" t="s">
        <v>215</v>
      </c>
      <c r="AU305" s="227" t="s">
        <v>82</v>
      </c>
      <c r="AV305" s="12" t="s">
        <v>82</v>
      </c>
      <c r="AW305" s="12" t="s">
        <v>35</v>
      </c>
      <c r="AX305" s="12" t="s">
        <v>79</v>
      </c>
      <c r="AY305" s="227" t="s">
        <v>123</v>
      </c>
    </row>
    <row r="306" spans="2:65" s="1" customFormat="1" ht="16.5" customHeight="1">
      <c r="B306" s="198"/>
      <c r="C306" s="242" t="s">
        <v>578</v>
      </c>
      <c r="D306" s="242" t="s">
        <v>255</v>
      </c>
      <c r="E306" s="243" t="s">
        <v>579</v>
      </c>
      <c r="F306" s="244" t="s">
        <v>580</v>
      </c>
      <c r="G306" s="245" t="s">
        <v>213</v>
      </c>
      <c r="H306" s="246">
        <v>2.2</v>
      </c>
      <c r="I306" s="247"/>
      <c r="J306" s="248">
        <f>ROUND(I306*H306,2)</f>
        <v>0</v>
      </c>
      <c r="K306" s="244" t="s">
        <v>5</v>
      </c>
      <c r="L306" s="249"/>
      <c r="M306" s="250" t="s">
        <v>5</v>
      </c>
      <c r="N306" s="251" t="s">
        <v>42</v>
      </c>
      <c r="O306" s="47"/>
      <c r="P306" s="208">
        <f>O306*H306</f>
        <v>0</v>
      </c>
      <c r="Q306" s="208">
        <v>0.55</v>
      </c>
      <c r="R306" s="208">
        <f>Q306*H306</f>
        <v>1.2100000000000002</v>
      </c>
      <c r="S306" s="208">
        <v>0</v>
      </c>
      <c r="T306" s="209">
        <f>S306*H306</f>
        <v>0</v>
      </c>
      <c r="AR306" s="24" t="s">
        <v>383</v>
      </c>
      <c r="AT306" s="24" t="s">
        <v>255</v>
      </c>
      <c r="AU306" s="24" t="s">
        <v>82</v>
      </c>
      <c r="AY306" s="24" t="s">
        <v>123</v>
      </c>
      <c r="BE306" s="210">
        <f>IF(N306="základní",J306,0)</f>
        <v>0</v>
      </c>
      <c r="BF306" s="210">
        <f>IF(N306="snížená",J306,0)</f>
        <v>0</v>
      </c>
      <c r="BG306" s="210">
        <f>IF(N306="zákl. přenesená",J306,0)</f>
        <v>0</v>
      </c>
      <c r="BH306" s="210">
        <f>IF(N306="sníž. přenesená",J306,0)</f>
        <v>0</v>
      </c>
      <c r="BI306" s="210">
        <f>IF(N306="nulová",J306,0)</f>
        <v>0</v>
      </c>
      <c r="BJ306" s="24" t="s">
        <v>79</v>
      </c>
      <c r="BK306" s="210">
        <f>ROUND(I306*H306,2)</f>
        <v>0</v>
      </c>
      <c r="BL306" s="24" t="s">
        <v>287</v>
      </c>
      <c r="BM306" s="24" t="s">
        <v>581</v>
      </c>
    </row>
    <row r="307" spans="2:47" s="1" customFormat="1" ht="13.5">
      <c r="B307" s="46"/>
      <c r="D307" s="219" t="s">
        <v>297</v>
      </c>
      <c r="F307" s="252" t="s">
        <v>554</v>
      </c>
      <c r="I307" s="253"/>
      <c r="L307" s="46"/>
      <c r="M307" s="254"/>
      <c r="N307" s="47"/>
      <c r="O307" s="47"/>
      <c r="P307" s="47"/>
      <c r="Q307" s="47"/>
      <c r="R307" s="47"/>
      <c r="S307" s="47"/>
      <c r="T307" s="85"/>
      <c r="AT307" s="24" t="s">
        <v>297</v>
      </c>
      <c r="AU307" s="24" t="s">
        <v>82</v>
      </c>
    </row>
    <row r="308" spans="2:51" s="12" customFormat="1" ht="13.5">
      <c r="B308" s="226"/>
      <c r="D308" s="219" t="s">
        <v>215</v>
      </c>
      <c r="E308" s="227" t="s">
        <v>5</v>
      </c>
      <c r="F308" s="228" t="s">
        <v>82</v>
      </c>
      <c r="H308" s="229">
        <v>2</v>
      </c>
      <c r="I308" s="230"/>
      <c r="L308" s="226"/>
      <c r="M308" s="231"/>
      <c r="N308" s="232"/>
      <c r="O308" s="232"/>
      <c r="P308" s="232"/>
      <c r="Q308" s="232"/>
      <c r="R308" s="232"/>
      <c r="S308" s="232"/>
      <c r="T308" s="233"/>
      <c r="AT308" s="227" t="s">
        <v>215</v>
      </c>
      <c r="AU308" s="227" t="s">
        <v>82</v>
      </c>
      <c r="AV308" s="12" t="s">
        <v>82</v>
      </c>
      <c r="AW308" s="12" t="s">
        <v>35</v>
      </c>
      <c r="AX308" s="12" t="s">
        <v>71</v>
      </c>
      <c r="AY308" s="227" t="s">
        <v>123</v>
      </c>
    </row>
    <row r="309" spans="2:51" s="13" customFormat="1" ht="13.5">
      <c r="B309" s="234"/>
      <c r="D309" s="219" t="s">
        <v>215</v>
      </c>
      <c r="E309" s="235" t="s">
        <v>175</v>
      </c>
      <c r="F309" s="236" t="s">
        <v>220</v>
      </c>
      <c r="H309" s="237">
        <v>2</v>
      </c>
      <c r="I309" s="238"/>
      <c r="L309" s="234"/>
      <c r="M309" s="239"/>
      <c r="N309" s="240"/>
      <c r="O309" s="240"/>
      <c r="P309" s="240"/>
      <c r="Q309" s="240"/>
      <c r="R309" s="240"/>
      <c r="S309" s="240"/>
      <c r="T309" s="241"/>
      <c r="AT309" s="235" t="s">
        <v>215</v>
      </c>
      <c r="AU309" s="235" t="s">
        <v>82</v>
      </c>
      <c r="AV309" s="13" t="s">
        <v>122</v>
      </c>
      <c r="AW309" s="13" t="s">
        <v>35</v>
      </c>
      <c r="AX309" s="13" t="s">
        <v>71</v>
      </c>
      <c r="AY309" s="235" t="s">
        <v>123</v>
      </c>
    </row>
    <row r="310" spans="2:51" s="12" customFormat="1" ht="13.5">
      <c r="B310" s="226"/>
      <c r="D310" s="219" t="s">
        <v>215</v>
      </c>
      <c r="E310" s="227" t="s">
        <v>5</v>
      </c>
      <c r="F310" s="228" t="s">
        <v>582</v>
      </c>
      <c r="H310" s="229">
        <v>2.2</v>
      </c>
      <c r="I310" s="230"/>
      <c r="L310" s="226"/>
      <c r="M310" s="231"/>
      <c r="N310" s="232"/>
      <c r="O310" s="232"/>
      <c r="P310" s="232"/>
      <c r="Q310" s="232"/>
      <c r="R310" s="232"/>
      <c r="S310" s="232"/>
      <c r="T310" s="233"/>
      <c r="AT310" s="227" t="s">
        <v>215</v>
      </c>
      <c r="AU310" s="227" t="s">
        <v>82</v>
      </c>
      <c r="AV310" s="12" t="s">
        <v>82</v>
      </c>
      <c r="AW310" s="12" t="s">
        <v>35</v>
      </c>
      <c r="AX310" s="12" t="s">
        <v>79</v>
      </c>
      <c r="AY310" s="227" t="s">
        <v>123</v>
      </c>
    </row>
    <row r="311" spans="2:65" s="1" customFormat="1" ht="25.5" customHeight="1">
      <c r="B311" s="198"/>
      <c r="C311" s="199" t="s">
        <v>583</v>
      </c>
      <c r="D311" s="199" t="s">
        <v>124</v>
      </c>
      <c r="E311" s="200" t="s">
        <v>584</v>
      </c>
      <c r="F311" s="201" t="s">
        <v>585</v>
      </c>
      <c r="G311" s="202" t="s">
        <v>208</v>
      </c>
      <c r="H311" s="203">
        <v>21.5</v>
      </c>
      <c r="I311" s="204"/>
      <c r="J311" s="205">
        <f>ROUND(I311*H311,2)</f>
        <v>0</v>
      </c>
      <c r="K311" s="201" t="s">
        <v>141</v>
      </c>
      <c r="L311" s="46"/>
      <c r="M311" s="206" t="s">
        <v>5</v>
      </c>
      <c r="N311" s="207" t="s">
        <v>42</v>
      </c>
      <c r="O311" s="47"/>
      <c r="P311" s="208">
        <f>O311*H311</f>
        <v>0</v>
      </c>
      <c r="Q311" s="208">
        <v>0</v>
      </c>
      <c r="R311" s="208">
        <f>Q311*H311</f>
        <v>0</v>
      </c>
      <c r="S311" s="208">
        <v>0</v>
      </c>
      <c r="T311" s="209">
        <f>S311*H311</f>
        <v>0</v>
      </c>
      <c r="AR311" s="24" t="s">
        <v>287</v>
      </c>
      <c r="AT311" s="24" t="s">
        <v>124</v>
      </c>
      <c r="AU311" s="24" t="s">
        <v>82</v>
      </c>
      <c r="AY311" s="24" t="s">
        <v>123</v>
      </c>
      <c r="BE311" s="210">
        <f>IF(N311="základní",J311,0)</f>
        <v>0</v>
      </c>
      <c r="BF311" s="210">
        <f>IF(N311="snížená",J311,0)</f>
        <v>0</v>
      </c>
      <c r="BG311" s="210">
        <f>IF(N311="zákl. přenesená",J311,0)</f>
        <v>0</v>
      </c>
      <c r="BH311" s="210">
        <f>IF(N311="sníž. přenesená",J311,0)</f>
        <v>0</v>
      </c>
      <c r="BI311" s="210">
        <f>IF(N311="nulová",J311,0)</f>
        <v>0</v>
      </c>
      <c r="BJ311" s="24" t="s">
        <v>79</v>
      </c>
      <c r="BK311" s="210">
        <f>ROUND(I311*H311,2)</f>
        <v>0</v>
      </c>
      <c r="BL311" s="24" t="s">
        <v>287</v>
      </c>
      <c r="BM311" s="24" t="s">
        <v>586</v>
      </c>
    </row>
    <row r="312" spans="2:51" s="12" customFormat="1" ht="13.5">
      <c r="B312" s="226"/>
      <c r="D312" s="219" t="s">
        <v>215</v>
      </c>
      <c r="E312" s="227" t="s">
        <v>5</v>
      </c>
      <c r="F312" s="228" t="s">
        <v>587</v>
      </c>
      <c r="H312" s="229">
        <v>7.75</v>
      </c>
      <c r="I312" s="230"/>
      <c r="L312" s="226"/>
      <c r="M312" s="231"/>
      <c r="N312" s="232"/>
      <c r="O312" s="232"/>
      <c r="P312" s="232"/>
      <c r="Q312" s="232"/>
      <c r="R312" s="232"/>
      <c r="S312" s="232"/>
      <c r="T312" s="233"/>
      <c r="AT312" s="227" t="s">
        <v>215</v>
      </c>
      <c r="AU312" s="227" t="s">
        <v>82</v>
      </c>
      <c r="AV312" s="12" t="s">
        <v>82</v>
      </c>
      <c r="AW312" s="12" t="s">
        <v>35</v>
      </c>
      <c r="AX312" s="12" t="s">
        <v>71</v>
      </c>
      <c r="AY312" s="227" t="s">
        <v>123</v>
      </c>
    </row>
    <row r="313" spans="2:51" s="12" customFormat="1" ht="13.5">
      <c r="B313" s="226"/>
      <c r="D313" s="219" t="s">
        <v>215</v>
      </c>
      <c r="E313" s="227" t="s">
        <v>5</v>
      </c>
      <c r="F313" s="228" t="s">
        <v>588</v>
      </c>
      <c r="H313" s="229">
        <v>8.25</v>
      </c>
      <c r="I313" s="230"/>
      <c r="L313" s="226"/>
      <c r="M313" s="231"/>
      <c r="N313" s="232"/>
      <c r="O313" s="232"/>
      <c r="P313" s="232"/>
      <c r="Q313" s="232"/>
      <c r="R313" s="232"/>
      <c r="S313" s="232"/>
      <c r="T313" s="233"/>
      <c r="AT313" s="227" t="s">
        <v>215</v>
      </c>
      <c r="AU313" s="227" t="s">
        <v>82</v>
      </c>
      <c r="AV313" s="12" t="s">
        <v>82</v>
      </c>
      <c r="AW313" s="12" t="s">
        <v>35</v>
      </c>
      <c r="AX313" s="12" t="s">
        <v>71</v>
      </c>
      <c r="AY313" s="227" t="s">
        <v>123</v>
      </c>
    </row>
    <row r="314" spans="2:51" s="12" customFormat="1" ht="13.5">
      <c r="B314" s="226"/>
      <c r="D314" s="219" t="s">
        <v>215</v>
      </c>
      <c r="E314" s="227" t="s">
        <v>5</v>
      </c>
      <c r="F314" s="228" t="s">
        <v>589</v>
      </c>
      <c r="H314" s="229">
        <v>5.5</v>
      </c>
      <c r="I314" s="230"/>
      <c r="L314" s="226"/>
      <c r="M314" s="231"/>
      <c r="N314" s="232"/>
      <c r="O314" s="232"/>
      <c r="P314" s="232"/>
      <c r="Q314" s="232"/>
      <c r="R314" s="232"/>
      <c r="S314" s="232"/>
      <c r="T314" s="233"/>
      <c r="AT314" s="227" t="s">
        <v>215</v>
      </c>
      <c r="AU314" s="227" t="s">
        <v>82</v>
      </c>
      <c r="AV314" s="12" t="s">
        <v>82</v>
      </c>
      <c r="AW314" s="12" t="s">
        <v>35</v>
      </c>
      <c r="AX314" s="12" t="s">
        <v>71</v>
      </c>
      <c r="AY314" s="227" t="s">
        <v>123</v>
      </c>
    </row>
    <row r="315" spans="2:51" s="13" customFormat="1" ht="13.5">
      <c r="B315" s="234"/>
      <c r="D315" s="219" t="s">
        <v>215</v>
      </c>
      <c r="E315" s="235" t="s">
        <v>176</v>
      </c>
      <c r="F315" s="236" t="s">
        <v>220</v>
      </c>
      <c r="H315" s="237">
        <v>21.5</v>
      </c>
      <c r="I315" s="238"/>
      <c r="L315" s="234"/>
      <c r="M315" s="239"/>
      <c r="N315" s="240"/>
      <c r="O315" s="240"/>
      <c r="P315" s="240"/>
      <c r="Q315" s="240"/>
      <c r="R315" s="240"/>
      <c r="S315" s="240"/>
      <c r="T315" s="241"/>
      <c r="AT315" s="235" t="s">
        <v>215</v>
      </c>
      <c r="AU315" s="235" t="s">
        <v>82</v>
      </c>
      <c r="AV315" s="13" t="s">
        <v>122</v>
      </c>
      <c r="AW315" s="13" t="s">
        <v>35</v>
      </c>
      <c r="AX315" s="13" t="s">
        <v>79</v>
      </c>
      <c r="AY315" s="235" t="s">
        <v>123</v>
      </c>
    </row>
    <row r="316" spans="2:65" s="1" customFormat="1" ht="16.5" customHeight="1">
      <c r="B316" s="198"/>
      <c r="C316" s="242" t="s">
        <v>590</v>
      </c>
      <c r="D316" s="242" t="s">
        <v>255</v>
      </c>
      <c r="E316" s="243" t="s">
        <v>591</v>
      </c>
      <c r="F316" s="244" t="s">
        <v>592</v>
      </c>
      <c r="G316" s="245" t="s">
        <v>213</v>
      </c>
      <c r="H316" s="246">
        <v>0.591</v>
      </c>
      <c r="I316" s="247"/>
      <c r="J316" s="248">
        <f>ROUND(I316*H316,2)</f>
        <v>0</v>
      </c>
      <c r="K316" s="244" t="s">
        <v>5</v>
      </c>
      <c r="L316" s="249"/>
      <c r="M316" s="250" t="s">
        <v>5</v>
      </c>
      <c r="N316" s="251" t="s">
        <v>42</v>
      </c>
      <c r="O316" s="47"/>
      <c r="P316" s="208">
        <f>O316*H316</f>
        <v>0</v>
      </c>
      <c r="Q316" s="208">
        <v>0.55</v>
      </c>
      <c r="R316" s="208">
        <f>Q316*H316</f>
        <v>0.32505</v>
      </c>
      <c r="S316" s="208">
        <v>0</v>
      </c>
      <c r="T316" s="209">
        <f>S316*H316</f>
        <v>0</v>
      </c>
      <c r="AR316" s="24" t="s">
        <v>383</v>
      </c>
      <c r="AT316" s="24" t="s">
        <v>255</v>
      </c>
      <c r="AU316" s="24" t="s">
        <v>82</v>
      </c>
      <c r="AY316" s="24" t="s">
        <v>123</v>
      </c>
      <c r="BE316" s="210">
        <f>IF(N316="základní",J316,0)</f>
        <v>0</v>
      </c>
      <c r="BF316" s="210">
        <f>IF(N316="snížená",J316,0)</f>
        <v>0</v>
      </c>
      <c r="BG316" s="210">
        <f>IF(N316="zákl. přenesená",J316,0)</f>
        <v>0</v>
      </c>
      <c r="BH316" s="210">
        <f>IF(N316="sníž. přenesená",J316,0)</f>
        <v>0</v>
      </c>
      <c r="BI316" s="210">
        <f>IF(N316="nulová",J316,0)</f>
        <v>0</v>
      </c>
      <c r="BJ316" s="24" t="s">
        <v>79</v>
      </c>
      <c r="BK316" s="210">
        <f>ROUND(I316*H316,2)</f>
        <v>0</v>
      </c>
      <c r="BL316" s="24" t="s">
        <v>287</v>
      </c>
      <c r="BM316" s="24" t="s">
        <v>593</v>
      </c>
    </row>
    <row r="317" spans="2:51" s="12" customFormat="1" ht="13.5">
      <c r="B317" s="226"/>
      <c r="D317" s="219" t="s">
        <v>215</v>
      </c>
      <c r="E317" s="227" t="s">
        <v>5</v>
      </c>
      <c r="F317" s="228" t="s">
        <v>594</v>
      </c>
      <c r="H317" s="229">
        <v>0.591</v>
      </c>
      <c r="I317" s="230"/>
      <c r="L317" s="226"/>
      <c r="M317" s="231"/>
      <c r="N317" s="232"/>
      <c r="O317" s="232"/>
      <c r="P317" s="232"/>
      <c r="Q317" s="232"/>
      <c r="R317" s="232"/>
      <c r="S317" s="232"/>
      <c r="T317" s="233"/>
      <c r="AT317" s="227" t="s">
        <v>215</v>
      </c>
      <c r="AU317" s="227" t="s">
        <v>82</v>
      </c>
      <c r="AV317" s="12" t="s">
        <v>82</v>
      </c>
      <c r="AW317" s="12" t="s">
        <v>35</v>
      </c>
      <c r="AX317" s="12" t="s">
        <v>79</v>
      </c>
      <c r="AY317" s="227" t="s">
        <v>123</v>
      </c>
    </row>
    <row r="318" spans="2:65" s="1" customFormat="1" ht="16.5" customHeight="1">
      <c r="B318" s="198"/>
      <c r="C318" s="199" t="s">
        <v>595</v>
      </c>
      <c r="D318" s="199" t="s">
        <v>124</v>
      </c>
      <c r="E318" s="200" t="s">
        <v>596</v>
      </c>
      <c r="F318" s="201" t="s">
        <v>597</v>
      </c>
      <c r="G318" s="202" t="s">
        <v>208</v>
      </c>
      <c r="H318" s="203">
        <v>21.5</v>
      </c>
      <c r="I318" s="204"/>
      <c r="J318" s="205">
        <f>ROUND(I318*H318,2)</f>
        <v>0</v>
      </c>
      <c r="K318" s="201" t="s">
        <v>209</v>
      </c>
      <c r="L318" s="46"/>
      <c r="M318" s="206" t="s">
        <v>5</v>
      </c>
      <c r="N318" s="207" t="s">
        <v>42</v>
      </c>
      <c r="O318" s="47"/>
      <c r="P318" s="208">
        <f>O318*H318</f>
        <v>0</v>
      </c>
      <c r="Q318" s="208">
        <v>0</v>
      </c>
      <c r="R318" s="208">
        <f>Q318*H318</f>
        <v>0</v>
      </c>
      <c r="S318" s="208">
        <v>0.015</v>
      </c>
      <c r="T318" s="209">
        <f>S318*H318</f>
        <v>0.3225</v>
      </c>
      <c r="AR318" s="24" t="s">
        <v>287</v>
      </c>
      <c r="AT318" s="24" t="s">
        <v>124</v>
      </c>
      <c r="AU318" s="24" t="s">
        <v>82</v>
      </c>
      <c r="AY318" s="24" t="s">
        <v>123</v>
      </c>
      <c r="BE318" s="210">
        <f>IF(N318="základní",J318,0)</f>
        <v>0</v>
      </c>
      <c r="BF318" s="210">
        <f>IF(N318="snížená",J318,0)</f>
        <v>0</v>
      </c>
      <c r="BG318" s="210">
        <f>IF(N318="zákl. přenesená",J318,0)</f>
        <v>0</v>
      </c>
      <c r="BH318" s="210">
        <f>IF(N318="sníž. přenesená",J318,0)</f>
        <v>0</v>
      </c>
      <c r="BI318" s="210">
        <f>IF(N318="nulová",J318,0)</f>
        <v>0</v>
      </c>
      <c r="BJ318" s="24" t="s">
        <v>79</v>
      </c>
      <c r="BK318" s="210">
        <f>ROUND(I318*H318,2)</f>
        <v>0</v>
      </c>
      <c r="BL318" s="24" t="s">
        <v>287</v>
      </c>
      <c r="BM318" s="24" t="s">
        <v>598</v>
      </c>
    </row>
    <row r="319" spans="2:47" s="1" customFormat="1" ht="13.5">
      <c r="B319" s="46"/>
      <c r="D319" s="219" t="s">
        <v>297</v>
      </c>
      <c r="F319" s="252" t="s">
        <v>554</v>
      </c>
      <c r="I319" s="253"/>
      <c r="L319" s="46"/>
      <c r="M319" s="254"/>
      <c r="N319" s="47"/>
      <c r="O319" s="47"/>
      <c r="P319" s="47"/>
      <c r="Q319" s="47"/>
      <c r="R319" s="47"/>
      <c r="S319" s="47"/>
      <c r="T319" s="85"/>
      <c r="AT319" s="24" t="s">
        <v>297</v>
      </c>
      <c r="AU319" s="24" t="s">
        <v>82</v>
      </c>
    </row>
    <row r="320" spans="2:51" s="12" customFormat="1" ht="13.5">
      <c r="B320" s="226"/>
      <c r="D320" s="219" t="s">
        <v>215</v>
      </c>
      <c r="E320" s="227" t="s">
        <v>5</v>
      </c>
      <c r="F320" s="228" t="s">
        <v>176</v>
      </c>
      <c r="H320" s="229">
        <v>21.5</v>
      </c>
      <c r="I320" s="230"/>
      <c r="L320" s="226"/>
      <c r="M320" s="231"/>
      <c r="N320" s="232"/>
      <c r="O320" s="232"/>
      <c r="P320" s="232"/>
      <c r="Q320" s="232"/>
      <c r="R320" s="232"/>
      <c r="S320" s="232"/>
      <c r="T320" s="233"/>
      <c r="AT320" s="227" t="s">
        <v>215</v>
      </c>
      <c r="AU320" s="227" t="s">
        <v>82</v>
      </c>
      <c r="AV320" s="12" t="s">
        <v>82</v>
      </c>
      <c r="AW320" s="12" t="s">
        <v>35</v>
      </c>
      <c r="AX320" s="12" t="s">
        <v>79</v>
      </c>
      <c r="AY320" s="227" t="s">
        <v>123</v>
      </c>
    </row>
    <row r="321" spans="2:65" s="1" customFormat="1" ht="16.5" customHeight="1">
      <c r="B321" s="198"/>
      <c r="C321" s="199" t="s">
        <v>599</v>
      </c>
      <c r="D321" s="199" t="s">
        <v>124</v>
      </c>
      <c r="E321" s="200" t="s">
        <v>600</v>
      </c>
      <c r="F321" s="201" t="s">
        <v>601</v>
      </c>
      <c r="G321" s="202" t="s">
        <v>213</v>
      </c>
      <c r="H321" s="203">
        <v>2.538</v>
      </c>
      <c r="I321" s="204"/>
      <c r="J321" s="205">
        <f>ROUND(I321*H321,2)</f>
        <v>0</v>
      </c>
      <c r="K321" s="201" t="s">
        <v>141</v>
      </c>
      <c r="L321" s="46"/>
      <c r="M321" s="206" t="s">
        <v>5</v>
      </c>
      <c r="N321" s="207" t="s">
        <v>42</v>
      </c>
      <c r="O321" s="47"/>
      <c r="P321" s="208">
        <f>O321*H321</f>
        <v>0</v>
      </c>
      <c r="Q321" s="208">
        <v>0.023367805</v>
      </c>
      <c r="R321" s="208">
        <f>Q321*H321</f>
        <v>0.05930748908999999</v>
      </c>
      <c r="S321" s="208">
        <v>0</v>
      </c>
      <c r="T321" s="209">
        <f>S321*H321</f>
        <v>0</v>
      </c>
      <c r="AR321" s="24" t="s">
        <v>287</v>
      </c>
      <c r="AT321" s="24" t="s">
        <v>124</v>
      </c>
      <c r="AU321" s="24" t="s">
        <v>82</v>
      </c>
      <c r="AY321" s="24" t="s">
        <v>123</v>
      </c>
      <c r="BE321" s="210">
        <f>IF(N321="základní",J321,0)</f>
        <v>0</v>
      </c>
      <c r="BF321" s="210">
        <f>IF(N321="snížená",J321,0)</f>
        <v>0</v>
      </c>
      <c r="BG321" s="210">
        <f>IF(N321="zákl. přenesená",J321,0)</f>
        <v>0</v>
      </c>
      <c r="BH321" s="210">
        <f>IF(N321="sníž. přenesená",J321,0)</f>
        <v>0</v>
      </c>
      <c r="BI321" s="210">
        <f>IF(N321="nulová",J321,0)</f>
        <v>0</v>
      </c>
      <c r="BJ321" s="24" t="s">
        <v>79</v>
      </c>
      <c r="BK321" s="210">
        <f>ROUND(I321*H321,2)</f>
        <v>0</v>
      </c>
      <c r="BL321" s="24" t="s">
        <v>287</v>
      </c>
      <c r="BM321" s="24" t="s">
        <v>602</v>
      </c>
    </row>
    <row r="322" spans="2:47" s="1" customFormat="1" ht="13.5">
      <c r="B322" s="46"/>
      <c r="D322" s="219" t="s">
        <v>297</v>
      </c>
      <c r="F322" s="252" t="s">
        <v>603</v>
      </c>
      <c r="I322" s="253"/>
      <c r="L322" s="46"/>
      <c r="M322" s="254"/>
      <c r="N322" s="47"/>
      <c r="O322" s="47"/>
      <c r="P322" s="47"/>
      <c r="Q322" s="47"/>
      <c r="R322" s="47"/>
      <c r="S322" s="47"/>
      <c r="T322" s="85"/>
      <c r="AT322" s="24" t="s">
        <v>297</v>
      </c>
      <c r="AU322" s="24" t="s">
        <v>82</v>
      </c>
    </row>
    <row r="323" spans="2:51" s="12" customFormat="1" ht="13.5">
      <c r="B323" s="226"/>
      <c r="D323" s="219" t="s">
        <v>215</v>
      </c>
      <c r="E323" s="227" t="s">
        <v>5</v>
      </c>
      <c r="F323" s="228" t="s">
        <v>175</v>
      </c>
      <c r="H323" s="229">
        <v>2</v>
      </c>
      <c r="I323" s="230"/>
      <c r="L323" s="226"/>
      <c r="M323" s="231"/>
      <c r="N323" s="232"/>
      <c r="O323" s="232"/>
      <c r="P323" s="232"/>
      <c r="Q323" s="232"/>
      <c r="R323" s="232"/>
      <c r="S323" s="232"/>
      <c r="T323" s="233"/>
      <c r="AT323" s="227" t="s">
        <v>215</v>
      </c>
      <c r="AU323" s="227" t="s">
        <v>82</v>
      </c>
      <c r="AV323" s="12" t="s">
        <v>82</v>
      </c>
      <c r="AW323" s="12" t="s">
        <v>35</v>
      </c>
      <c r="AX323" s="12" t="s">
        <v>71</v>
      </c>
      <c r="AY323" s="227" t="s">
        <v>123</v>
      </c>
    </row>
    <row r="324" spans="2:51" s="12" customFormat="1" ht="13.5">
      <c r="B324" s="226"/>
      <c r="D324" s="219" t="s">
        <v>215</v>
      </c>
      <c r="E324" s="227" t="s">
        <v>5</v>
      </c>
      <c r="F324" s="228" t="s">
        <v>604</v>
      </c>
      <c r="H324" s="229">
        <v>0.538</v>
      </c>
      <c r="I324" s="230"/>
      <c r="L324" s="226"/>
      <c r="M324" s="231"/>
      <c r="N324" s="232"/>
      <c r="O324" s="232"/>
      <c r="P324" s="232"/>
      <c r="Q324" s="232"/>
      <c r="R324" s="232"/>
      <c r="S324" s="232"/>
      <c r="T324" s="233"/>
      <c r="AT324" s="227" t="s">
        <v>215</v>
      </c>
      <c r="AU324" s="227" t="s">
        <v>82</v>
      </c>
      <c r="AV324" s="12" t="s">
        <v>82</v>
      </c>
      <c r="AW324" s="12" t="s">
        <v>35</v>
      </c>
      <c r="AX324" s="12" t="s">
        <v>71</v>
      </c>
      <c r="AY324" s="227" t="s">
        <v>123</v>
      </c>
    </row>
    <row r="325" spans="2:51" s="13" customFormat="1" ht="13.5">
      <c r="B325" s="234"/>
      <c r="D325" s="219" t="s">
        <v>215</v>
      </c>
      <c r="E325" s="235" t="s">
        <v>5</v>
      </c>
      <c r="F325" s="236" t="s">
        <v>220</v>
      </c>
      <c r="H325" s="237">
        <v>2.538</v>
      </c>
      <c r="I325" s="238"/>
      <c r="L325" s="234"/>
      <c r="M325" s="239"/>
      <c r="N325" s="240"/>
      <c r="O325" s="240"/>
      <c r="P325" s="240"/>
      <c r="Q325" s="240"/>
      <c r="R325" s="240"/>
      <c r="S325" s="240"/>
      <c r="T325" s="241"/>
      <c r="AT325" s="235" t="s">
        <v>215</v>
      </c>
      <c r="AU325" s="235" t="s">
        <v>82</v>
      </c>
      <c r="AV325" s="13" t="s">
        <v>122</v>
      </c>
      <c r="AW325" s="13" t="s">
        <v>35</v>
      </c>
      <c r="AX325" s="13" t="s">
        <v>79</v>
      </c>
      <c r="AY325" s="235" t="s">
        <v>123</v>
      </c>
    </row>
    <row r="326" spans="2:65" s="1" customFormat="1" ht="16.5" customHeight="1">
      <c r="B326" s="198"/>
      <c r="C326" s="199" t="s">
        <v>605</v>
      </c>
      <c r="D326" s="199" t="s">
        <v>124</v>
      </c>
      <c r="E326" s="200" t="s">
        <v>606</v>
      </c>
      <c r="F326" s="201" t="s">
        <v>607</v>
      </c>
      <c r="G326" s="202" t="s">
        <v>525</v>
      </c>
      <c r="H326" s="255"/>
      <c r="I326" s="204"/>
      <c r="J326" s="205">
        <f>ROUND(I326*H326,2)</f>
        <v>0</v>
      </c>
      <c r="K326" s="201" t="s">
        <v>209</v>
      </c>
      <c r="L326" s="46"/>
      <c r="M326" s="206" t="s">
        <v>5</v>
      </c>
      <c r="N326" s="207" t="s">
        <v>42</v>
      </c>
      <c r="O326" s="47"/>
      <c r="P326" s="208">
        <f>O326*H326</f>
        <v>0</v>
      </c>
      <c r="Q326" s="208">
        <v>0</v>
      </c>
      <c r="R326" s="208">
        <f>Q326*H326</f>
        <v>0</v>
      </c>
      <c r="S326" s="208">
        <v>0</v>
      </c>
      <c r="T326" s="209">
        <f>S326*H326</f>
        <v>0</v>
      </c>
      <c r="AR326" s="24" t="s">
        <v>287</v>
      </c>
      <c r="AT326" s="24" t="s">
        <v>124</v>
      </c>
      <c r="AU326" s="24" t="s">
        <v>82</v>
      </c>
      <c r="AY326" s="24" t="s">
        <v>123</v>
      </c>
      <c r="BE326" s="210">
        <f>IF(N326="základní",J326,0)</f>
        <v>0</v>
      </c>
      <c r="BF326" s="210">
        <f>IF(N326="snížená",J326,0)</f>
        <v>0</v>
      </c>
      <c r="BG326" s="210">
        <f>IF(N326="zákl. přenesená",J326,0)</f>
        <v>0</v>
      </c>
      <c r="BH326" s="210">
        <f>IF(N326="sníž. přenesená",J326,0)</f>
        <v>0</v>
      </c>
      <c r="BI326" s="210">
        <f>IF(N326="nulová",J326,0)</f>
        <v>0</v>
      </c>
      <c r="BJ326" s="24" t="s">
        <v>79</v>
      </c>
      <c r="BK326" s="210">
        <f>ROUND(I326*H326,2)</f>
        <v>0</v>
      </c>
      <c r="BL326" s="24" t="s">
        <v>287</v>
      </c>
      <c r="BM326" s="24" t="s">
        <v>608</v>
      </c>
    </row>
    <row r="327" spans="2:63" s="10" customFormat="1" ht="29.85" customHeight="1">
      <c r="B327" s="187"/>
      <c r="D327" s="188" t="s">
        <v>70</v>
      </c>
      <c r="E327" s="211" t="s">
        <v>609</v>
      </c>
      <c r="F327" s="211" t="s">
        <v>610</v>
      </c>
      <c r="I327" s="190"/>
      <c r="J327" s="212">
        <f>BK327</f>
        <v>0</v>
      </c>
      <c r="L327" s="187"/>
      <c r="M327" s="192"/>
      <c r="N327" s="193"/>
      <c r="O327" s="193"/>
      <c r="P327" s="194">
        <f>SUM(P328:P341)</f>
        <v>0</v>
      </c>
      <c r="Q327" s="193"/>
      <c r="R327" s="194">
        <f>SUM(R328:R341)</f>
        <v>0.085057</v>
      </c>
      <c r="S327" s="193"/>
      <c r="T327" s="195">
        <f>SUM(T328:T341)</f>
        <v>0.17166599999999999</v>
      </c>
      <c r="AR327" s="188" t="s">
        <v>82</v>
      </c>
      <c r="AT327" s="196" t="s">
        <v>70</v>
      </c>
      <c r="AU327" s="196" t="s">
        <v>79</v>
      </c>
      <c r="AY327" s="188" t="s">
        <v>123</v>
      </c>
      <c r="BK327" s="197">
        <f>SUM(BK328:BK341)</f>
        <v>0</v>
      </c>
    </row>
    <row r="328" spans="2:65" s="1" customFormat="1" ht="16.5" customHeight="1">
      <c r="B328" s="198"/>
      <c r="C328" s="199" t="s">
        <v>611</v>
      </c>
      <c r="D328" s="199" t="s">
        <v>124</v>
      </c>
      <c r="E328" s="200" t="s">
        <v>612</v>
      </c>
      <c r="F328" s="201" t="s">
        <v>613</v>
      </c>
      <c r="G328" s="202" t="s">
        <v>208</v>
      </c>
      <c r="H328" s="203">
        <v>28.9</v>
      </c>
      <c r="I328" s="204"/>
      <c r="J328" s="205">
        <f>ROUND(I328*H328,2)</f>
        <v>0</v>
      </c>
      <c r="K328" s="201" t="s">
        <v>141</v>
      </c>
      <c r="L328" s="46"/>
      <c r="M328" s="206" t="s">
        <v>5</v>
      </c>
      <c r="N328" s="207" t="s">
        <v>42</v>
      </c>
      <c r="O328" s="47"/>
      <c r="P328" s="208">
        <f>O328*H328</f>
        <v>0</v>
      </c>
      <c r="Q328" s="208">
        <v>0</v>
      </c>
      <c r="R328" s="208">
        <f>Q328*H328</f>
        <v>0</v>
      </c>
      <c r="S328" s="208">
        <v>0.00594</v>
      </c>
      <c r="T328" s="209">
        <f>S328*H328</f>
        <v>0.17166599999999999</v>
      </c>
      <c r="AR328" s="24" t="s">
        <v>287</v>
      </c>
      <c r="AT328" s="24" t="s">
        <v>124</v>
      </c>
      <c r="AU328" s="24" t="s">
        <v>82</v>
      </c>
      <c r="AY328" s="24" t="s">
        <v>123</v>
      </c>
      <c r="BE328" s="210">
        <f>IF(N328="základní",J328,0)</f>
        <v>0</v>
      </c>
      <c r="BF328" s="210">
        <f>IF(N328="snížená",J328,0)</f>
        <v>0</v>
      </c>
      <c r="BG328" s="210">
        <f>IF(N328="zákl. přenesená",J328,0)</f>
        <v>0</v>
      </c>
      <c r="BH328" s="210">
        <f>IF(N328="sníž. přenesená",J328,0)</f>
        <v>0</v>
      </c>
      <c r="BI328" s="210">
        <f>IF(N328="nulová",J328,0)</f>
        <v>0</v>
      </c>
      <c r="BJ328" s="24" t="s">
        <v>79</v>
      </c>
      <c r="BK328" s="210">
        <f>ROUND(I328*H328,2)</f>
        <v>0</v>
      </c>
      <c r="BL328" s="24" t="s">
        <v>287</v>
      </c>
      <c r="BM328" s="24" t="s">
        <v>614</v>
      </c>
    </row>
    <row r="329" spans="2:51" s="12" customFormat="1" ht="13.5">
      <c r="B329" s="226"/>
      <c r="D329" s="219" t="s">
        <v>215</v>
      </c>
      <c r="E329" s="227" t="s">
        <v>5</v>
      </c>
      <c r="F329" s="228" t="s">
        <v>176</v>
      </c>
      <c r="H329" s="229">
        <v>21.5</v>
      </c>
      <c r="I329" s="230"/>
      <c r="L329" s="226"/>
      <c r="M329" s="231"/>
      <c r="N329" s="232"/>
      <c r="O329" s="232"/>
      <c r="P329" s="232"/>
      <c r="Q329" s="232"/>
      <c r="R329" s="232"/>
      <c r="S329" s="232"/>
      <c r="T329" s="233"/>
      <c r="AT329" s="227" t="s">
        <v>215</v>
      </c>
      <c r="AU329" s="227" t="s">
        <v>82</v>
      </c>
      <c r="AV329" s="12" t="s">
        <v>82</v>
      </c>
      <c r="AW329" s="12" t="s">
        <v>35</v>
      </c>
      <c r="AX329" s="12" t="s">
        <v>71</v>
      </c>
      <c r="AY329" s="227" t="s">
        <v>123</v>
      </c>
    </row>
    <row r="330" spans="2:51" s="12" customFormat="1" ht="13.5">
      <c r="B330" s="226"/>
      <c r="D330" s="219" t="s">
        <v>215</v>
      </c>
      <c r="E330" s="227" t="s">
        <v>5</v>
      </c>
      <c r="F330" s="228" t="s">
        <v>615</v>
      </c>
      <c r="H330" s="229">
        <v>3</v>
      </c>
      <c r="I330" s="230"/>
      <c r="L330" s="226"/>
      <c r="M330" s="231"/>
      <c r="N330" s="232"/>
      <c r="O330" s="232"/>
      <c r="P330" s="232"/>
      <c r="Q330" s="232"/>
      <c r="R330" s="232"/>
      <c r="S330" s="232"/>
      <c r="T330" s="233"/>
      <c r="AT330" s="227" t="s">
        <v>215</v>
      </c>
      <c r="AU330" s="227" t="s">
        <v>82</v>
      </c>
      <c r="AV330" s="12" t="s">
        <v>82</v>
      </c>
      <c r="AW330" s="12" t="s">
        <v>35</v>
      </c>
      <c r="AX330" s="12" t="s">
        <v>71</v>
      </c>
      <c r="AY330" s="227" t="s">
        <v>123</v>
      </c>
    </row>
    <row r="331" spans="2:51" s="12" customFormat="1" ht="13.5">
      <c r="B331" s="226"/>
      <c r="D331" s="219" t="s">
        <v>215</v>
      </c>
      <c r="E331" s="227" t="s">
        <v>5</v>
      </c>
      <c r="F331" s="228" t="s">
        <v>616</v>
      </c>
      <c r="H331" s="229">
        <v>4.4</v>
      </c>
      <c r="I331" s="230"/>
      <c r="L331" s="226"/>
      <c r="M331" s="231"/>
      <c r="N331" s="232"/>
      <c r="O331" s="232"/>
      <c r="P331" s="232"/>
      <c r="Q331" s="232"/>
      <c r="R331" s="232"/>
      <c r="S331" s="232"/>
      <c r="T331" s="233"/>
      <c r="AT331" s="227" t="s">
        <v>215</v>
      </c>
      <c r="AU331" s="227" t="s">
        <v>82</v>
      </c>
      <c r="AV331" s="12" t="s">
        <v>82</v>
      </c>
      <c r="AW331" s="12" t="s">
        <v>35</v>
      </c>
      <c r="AX331" s="12" t="s">
        <v>71</v>
      </c>
      <c r="AY331" s="227" t="s">
        <v>123</v>
      </c>
    </row>
    <row r="332" spans="2:51" s="13" customFormat="1" ht="13.5">
      <c r="B332" s="234"/>
      <c r="D332" s="219" t="s">
        <v>215</v>
      </c>
      <c r="E332" s="235" t="s">
        <v>5</v>
      </c>
      <c r="F332" s="236" t="s">
        <v>220</v>
      </c>
      <c r="H332" s="237">
        <v>28.9</v>
      </c>
      <c r="I332" s="238"/>
      <c r="L332" s="234"/>
      <c r="M332" s="239"/>
      <c r="N332" s="240"/>
      <c r="O332" s="240"/>
      <c r="P332" s="240"/>
      <c r="Q332" s="240"/>
      <c r="R332" s="240"/>
      <c r="S332" s="240"/>
      <c r="T332" s="241"/>
      <c r="AT332" s="235" t="s">
        <v>215</v>
      </c>
      <c r="AU332" s="235" t="s">
        <v>82</v>
      </c>
      <c r="AV332" s="13" t="s">
        <v>122</v>
      </c>
      <c r="AW332" s="13" t="s">
        <v>35</v>
      </c>
      <c r="AX332" s="13" t="s">
        <v>79</v>
      </c>
      <c r="AY332" s="235" t="s">
        <v>123</v>
      </c>
    </row>
    <row r="333" spans="2:65" s="1" customFormat="1" ht="25.5" customHeight="1">
      <c r="B333" s="198"/>
      <c r="C333" s="199" t="s">
        <v>617</v>
      </c>
      <c r="D333" s="199" t="s">
        <v>124</v>
      </c>
      <c r="E333" s="200" t="s">
        <v>618</v>
      </c>
      <c r="F333" s="201" t="s">
        <v>619</v>
      </c>
      <c r="G333" s="202" t="s">
        <v>208</v>
      </c>
      <c r="H333" s="203">
        <v>7.4</v>
      </c>
      <c r="I333" s="204"/>
      <c r="J333" s="205">
        <f>ROUND(I333*H333,2)</f>
        <v>0</v>
      </c>
      <c r="K333" s="201" t="s">
        <v>209</v>
      </c>
      <c r="L333" s="46"/>
      <c r="M333" s="206" t="s">
        <v>5</v>
      </c>
      <c r="N333" s="207" t="s">
        <v>42</v>
      </c>
      <c r="O333" s="47"/>
      <c r="P333" s="208">
        <f>O333*H333</f>
        <v>0</v>
      </c>
      <c r="Q333" s="208">
        <v>0.00268</v>
      </c>
      <c r="R333" s="208">
        <f>Q333*H333</f>
        <v>0.019832000000000002</v>
      </c>
      <c r="S333" s="208">
        <v>0</v>
      </c>
      <c r="T333" s="209">
        <f>S333*H333</f>
        <v>0</v>
      </c>
      <c r="AR333" s="24" t="s">
        <v>287</v>
      </c>
      <c r="AT333" s="24" t="s">
        <v>124</v>
      </c>
      <c r="AU333" s="24" t="s">
        <v>82</v>
      </c>
      <c r="AY333" s="24" t="s">
        <v>123</v>
      </c>
      <c r="BE333" s="210">
        <f>IF(N333="základní",J333,0)</f>
        <v>0</v>
      </c>
      <c r="BF333" s="210">
        <f>IF(N333="snížená",J333,0)</f>
        <v>0</v>
      </c>
      <c r="BG333" s="210">
        <f>IF(N333="zákl. přenesená",J333,0)</f>
        <v>0</v>
      </c>
      <c r="BH333" s="210">
        <f>IF(N333="sníž. přenesená",J333,0)</f>
        <v>0</v>
      </c>
      <c r="BI333" s="210">
        <f>IF(N333="nulová",J333,0)</f>
        <v>0</v>
      </c>
      <c r="BJ333" s="24" t="s">
        <v>79</v>
      </c>
      <c r="BK333" s="210">
        <f>ROUND(I333*H333,2)</f>
        <v>0</v>
      </c>
      <c r="BL333" s="24" t="s">
        <v>287</v>
      </c>
      <c r="BM333" s="24" t="s">
        <v>620</v>
      </c>
    </row>
    <row r="334" spans="2:51" s="12" customFormat="1" ht="13.5">
      <c r="B334" s="226"/>
      <c r="D334" s="219" t="s">
        <v>215</v>
      </c>
      <c r="E334" s="227" t="s">
        <v>5</v>
      </c>
      <c r="F334" s="228" t="s">
        <v>621</v>
      </c>
      <c r="H334" s="229">
        <v>3</v>
      </c>
      <c r="I334" s="230"/>
      <c r="L334" s="226"/>
      <c r="M334" s="231"/>
      <c r="N334" s="232"/>
      <c r="O334" s="232"/>
      <c r="P334" s="232"/>
      <c r="Q334" s="232"/>
      <c r="R334" s="232"/>
      <c r="S334" s="232"/>
      <c r="T334" s="233"/>
      <c r="AT334" s="227" t="s">
        <v>215</v>
      </c>
      <c r="AU334" s="227" t="s">
        <v>82</v>
      </c>
      <c r="AV334" s="12" t="s">
        <v>82</v>
      </c>
      <c r="AW334" s="12" t="s">
        <v>35</v>
      </c>
      <c r="AX334" s="12" t="s">
        <v>71</v>
      </c>
      <c r="AY334" s="227" t="s">
        <v>123</v>
      </c>
    </row>
    <row r="335" spans="2:51" s="12" customFormat="1" ht="13.5">
      <c r="B335" s="226"/>
      <c r="D335" s="219" t="s">
        <v>215</v>
      </c>
      <c r="E335" s="227" t="s">
        <v>5</v>
      </c>
      <c r="F335" s="228" t="s">
        <v>616</v>
      </c>
      <c r="H335" s="229">
        <v>4.4</v>
      </c>
      <c r="I335" s="230"/>
      <c r="L335" s="226"/>
      <c r="M335" s="231"/>
      <c r="N335" s="232"/>
      <c r="O335" s="232"/>
      <c r="P335" s="232"/>
      <c r="Q335" s="232"/>
      <c r="R335" s="232"/>
      <c r="S335" s="232"/>
      <c r="T335" s="233"/>
      <c r="AT335" s="227" t="s">
        <v>215</v>
      </c>
      <c r="AU335" s="227" t="s">
        <v>82</v>
      </c>
      <c r="AV335" s="12" t="s">
        <v>82</v>
      </c>
      <c r="AW335" s="12" t="s">
        <v>35</v>
      </c>
      <c r="AX335" s="12" t="s">
        <v>71</v>
      </c>
      <c r="AY335" s="227" t="s">
        <v>123</v>
      </c>
    </row>
    <row r="336" spans="2:51" s="13" customFormat="1" ht="13.5">
      <c r="B336" s="234"/>
      <c r="D336" s="219" t="s">
        <v>215</v>
      </c>
      <c r="E336" s="235" t="s">
        <v>5</v>
      </c>
      <c r="F336" s="236" t="s">
        <v>220</v>
      </c>
      <c r="H336" s="237">
        <v>7.4</v>
      </c>
      <c r="I336" s="238"/>
      <c r="L336" s="234"/>
      <c r="M336" s="239"/>
      <c r="N336" s="240"/>
      <c r="O336" s="240"/>
      <c r="P336" s="240"/>
      <c r="Q336" s="240"/>
      <c r="R336" s="240"/>
      <c r="S336" s="240"/>
      <c r="T336" s="241"/>
      <c r="AT336" s="235" t="s">
        <v>215</v>
      </c>
      <c r="AU336" s="235" t="s">
        <v>82</v>
      </c>
      <c r="AV336" s="13" t="s">
        <v>122</v>
      </c>
      <c r="AW336" s="13" t="s">
        <v>35</v>
      </c>
      <c r="AX336" s="13" t="s">
        <v>79</v>
      </c>
      <c r="AY336" s="235" t="s">
        <v>123</v>
      </c>
    </row>
    <row r="337" spans="2:65" s="1" customFormat="1" ht="16.5" customHeight="1">
      <c r="B337" s="198"/>
      <c r="C337" s="199" t="s">
        <v>622</v>
      </c>
      <c r="D337" s="199" t="s">
        <v>124</v>
      </c>
      <c r="E337" s="200" t="s">
        <v>623</v>
      </c>
      <c r="F337" s="201" t="s">
        <v>624</v>
      </c>
      <c r="G337" s="202" t="s">
        <v>208</v>
      </c>
      <c r="H337" s="203">
        <v>21.5</v>
      </c>
      <c r="I337" s="204"/>
      <c r="J337" s="205">
        <f>ROUND(I337*H337,2)</f>
        <v>0</v>
      </c>
      <c r="K337" s="201" t="s">
        <v>209</v>
      </c>
      <c r="L337" s="46"/>
      <c r="M337" s="206" t="s">
        <v>5</v>
      </c>
      <c r="N337" s="207" t="s">
        <v>42</v>
      </c>
      <c r="O337" s="47"/>
      <c r="P337" s="208">
        <f>O337*H337</f>
        <v>0</v>
      </c>
      <c r="Q337" s="208">
        <v>0.00299</v>
      </c>
      <c r="R337" s="208">
        <f>Q337*H337</f>
        <v>0.064285</v>
      </c>
      <c r="S337" s="208">
        <v>0</v>
      </c>
      <c r="T337" s="209">
        <f>S337*H337</f>
        <v>0</v>
      </c>
      <c r="AR337" s="24" t="s">
        <v>287</v>
      </c>
      <c r="AT337" s="24" t="s">
        <v>124</v>
      </c>
      <c r="AU337" s="24" t="s">
        <v>82</v>
      </c>
      <c r="AY337" s="24" t="s">
        <v>123</v>
      </c>
      <c r="BE337" s="210">
        <f>IF(N337="základní",J337,0)</f>
        <v>0</v>
      </c>
      <c r="BF337" s="210">
        <f>IF(N337="snížená",J337,0)</f>
        <v>0</v>
      </c>
      <c r="BG337" s="210">
        <f>IF(N337="zákl. přenesená",J337,0)</f>
        <v>0</v>
      </c>
      <c r="BH337" s="210">
        <f>IF(N337="sníž. přenesená",J337,0)</f>
        <v>0</v>
      </c>
      <c r="BI337" s="210">
        <f>IF(N337="nulová",J337,0)</f>
        <v>0</v>
      </c>
      <c r="BJ337" s="24" t="s">
        <v>79</v>
      </c>
      <c r="BK337" s="210">
        <f>ROUND(I337*H337,2)</f>
        <v>0</v>
      </c>
      <c r="BL337" s="24" t="s">
        <v>287</v>
      </c>
      <c r="BM337" s="24" t="s">
        <v>625</v>
      </c>
    </row>
    <row r="338" spans="2:51" s="12" customFormat="1" ht="13.5">
      <c r="B338" s="226"/>
      <c r="D338" s="219" t="s">
        <v>215</v>
      </c>
      <c r="E338" s="227" t="s">
        <v>5</v>
      </c>
      <c r="F338" s="228" t="s">
        <v>176</v>
      </c>
      <c r="H338" s="229">
        <v>21.5</v>
      </c>
      <c r="I338" s="230"/>
      <c r="L338" s="226"/>
      <c r="M338" s="231"/>
      <c r="N338" s="232"/>
      <c r="O338" s="232"/>
      <c r="P338" s="232"/>
      <c r="Q338" s="232"/>
      <c r="R338" s="232"/>
      <c r="S338" s="232"/>
      <c r="T338" s="233"/>
      <c r="AT338" s="227" t="s">
        <v>215</v>
      </c>
      <c r="AU338" s="227" t="s">
        <v>82</v>
      </c>
      <c r="AV338" s="12" t="s">
        <v>82</v>
      </c>
      <c r="AW338" s="12" t="s">
        <v>35</v>
      </c>
      <c r="AX338" s="12" t="s">
        <v>79</v>
      </c>
      <c r="AY338" s="227" t="s">
        <v>123</v>
      </c>
    </row>
    <row r="339" spans="2:65" s="1" customFormat="1" ht="16.5" customHeight="1">
      <c r="B339" s="198"/>
      <c r="C339" s="199" t="s">
        <v>626</v>
      </c>
      <c r="D339" s="199" t="s">
        <v>124</v>
      </c>
      <c r="E339" s="200" t="s">
        <v>627</v>
      </c>
      <c r="F339" s="201" t="s">
        <v>628</v>
      </c>
      <c r="G339" s="202" t="s">
        <v>281</v>
      </c>
      <c r="H339" s="203">
        <v>1</v>
      </c>
      <c r="I339" s="204"/>
      <c r="J339" s="205">
        <f>ROUND(I339*H339,2)</f>
        <v>0</v>
      </c>
      <c r="K339" s="201" t="s">
        <v>209</v>
      </c>
      <c r="L339" s="46"/>
      <c r="M339" s="206" t="s">
        <v>5</v>
      </c>
      <c r="N339" s="207" t="s">
        <v>42</v>
      </c>
      <c r="O339" s="47"/>
      <c r="P339" s="208">
        <f>O339*H339</f>
        <v>0</v>
      </c>
      <c r="Q339" s="208">
        <v>0.00094</v>
      </c>
      <c r="R339" s="208">
        <f>Q339*H339</f>
        <v>0.00094</v>
      </c>
      <c r="S339" s="208">
        <v>0</v>
      </c>
      <c r="T339" s="209">
        <f>S339*H339</f>
        <v>0</v>
      </c>
      <c r="AR339" s="24" t="s">
        <v>287</v>
      </c>
      <c r="AT339" s="24" t="s">
        <v>124</v>
      </c>
      <c r="AU339" s="24" t="s">
        <v>82</v>
      </c>
      <c r="AY339" s="24" t="s">
        <v>123</v>
      </c>
      <c r="BE339" s="210">
        <f>IF(N339="základní",J339,0)</f>
        <v>0</v>
      </c>
      <c r="BF339" s="210">
        <f>IF(N339="snížená",J339,0)</f>
        <v>0</v>
      </c>
      <c r="BG339" s="210">
        <f>IF(N339="zákl. přenesená",J339,0)</f>
        <v>0</v>
      </c>
      <c r="BH339" s="210">
        <f>IF(N339="sníž. přenesená",J339,0)</f>
        <v>0</v>
      </c>
      <c r="BI339" s="210">
        <f>IF(N339="nulová",J339,0)</f>
        <v>0</v>
      </c>
      <c r="BJ339" s="24" t="s">
        <v>79</v>
      </c>
      <c r="BK339" s="210">
        <f>ROUND(I339*H339,2)</f>
        <v>0</v>
      </c>
      <c r="BL339" s="24" t="s">
        <v>287</v>
      </c>
      <c r="BM339" s="24" t="s">
        <v>629</v>
      </c>
    </row>
    <row r="340" spans="2:51" s="12" customFormat="1" ht="13.5">
      <c r="B340" s="226"/>
      <c r="D340" s="219" t="s">
        <v>215</v>
      </c>
      <c r="E340" s="227" t="s">
        <v>5</v>
      </c>
      <c r="F340" s="228" t="s">
        <v>630</v>
      </c>
      <c r="H340" s="229">
        <v>1</v>
      </c>
      <c r="I340" s="230"/>
      <c r="L340" s="226"/>
      <c r="M340" s="231"/>
      <c r="N340" s="232"/>
      <c r="O340" s="232"/>
      <c r="P340" s="232"/>
      <c r="Q340" s="232"/>
      <c r="R340" s="232"/>
      <c r="S340" s="232"/>
      <c r="T340" s="233"/>
      <c r="AT340" s="227" t="s">
        <v>215</v>
      </c>
      <c r="AU340" s="227" t="s">
        <v>82</v>
      </c>
      <c r="AV340" s="12" t="s">
        <v>82</v>
      </c>
      <c r="AW340" s="12" t="s">
        <v>35</v>
      </c>
      <c r="AX340" s="12" t="s">
        <v>79</v>
      </c>
      <c r="AY340" s="227" t="s">
        <v>123</v>
      </c>
    </row>
    <row r="341" spans="2:65" s="1" customFormat="1" ht="16.5" customHeight="1">
      <c r="B341" s="198"/>
      <c r="C341" s="199" t="s">
        <v>631</v>
      </c>
      <c r="D341" s="199" t="s">
        <v>124</v>
      </c>
      <c r="E341" s="200" t="s">
        <v>632</v>
      </c>
      <c r="F341" s="201" t="s">
        <v>633</v>
      </c>
      <c r="G341" s="202" t="s">
        <v>525</v>
      </c>
      <c r="H341" s="255"/>
      <c r="I341" s="204"/>
      <c r="J341" s="205">
        <f>ROUND(I341*H341,2)</f>
        <v>0</v>
      </c>
      <c r="K341" s="201" t="s">
        <v>209</v>
      </c>
      <c r="L341" s="46"/>
      <c r="M341" s="206" t="s">
        <v>5</v>
      </c>
      <c r="N341" s="207" t="s">
        <v>42</v>
      </c>
      <c r="O341" s="47"/>
      <c r="P341" s="208">
        <f>O341*H341</f>
        <v>0</v>
      </c>
      <c r="Q341" s="208">
        <v>0</v>
      </c>
      <c r="R341" s="208">
        <f>Q341*H341</f>
        <v>0</v>
      </c>
      <c r="S341" s="208">
        <v>0</v>
      </c>
      <c r="T341" s="209">
        <f>S341*H341</f>
        <v>0</v>
      </c>
      <c r="AR341" s="24" t="s">
        <v>287</v>
      </c>
      <c r="AT341" s="24" t="s">
        <v>124</v>
      </c>
      <c r="AU341" s="24" t="s">
        <v>82</v>
      </c>
      <c r="AY341" s="24" t="s">
        <v>123</v>
      </c>
      <c r="BE341" s="210">
        <f>IF(N341="základní",J341,0)</f>
        <v>0</v>
      </c>
      <c r="BF341" s="210">
        <f>IF(N341="snížená",J341,0)</f>
        <v>0</v>
      </c>
      <c r="BG341" s="210">
        <f>IF(N341="zákl. přenesená",J341,0)</f>
        <v>0</v>
      </c>
      <c r="BH341" s="210">
        <f>IF(N341="sníž. přenesená",J341,0)</f>
        <v>0</v>
      </c>
      <c r="BI341" s="210">
        <f>IF(N341="nulová",J341,0)</f>
        <v>0</v>
      </c>
      <c r="BJ341" s="24" t="s">
        <v>79</v>
      </c>
      <c r="BK341" s="210">
        <f>ROUND(I341*H341,2)</f>
        <v>0</v>
      </c>
      <c r="BL341" s="24" t="s">
        <v>287</v>
      </c>
      <c r="BM341" s="24" t="s">
        <v>634</v>
      </c>
    </row>
    <row r="342" spans="2:63" s="10" customFormat="1" ht="29.85" customHeight="1">
      <c r="B342" s="187"/>
      <c r="D342" s="188" t="s">
        <v>70</v>
      </c>
      <c r="E342" s="211" t="s">
        <v>635</v>
      </c>
      <c r="F342" s="211" t="s">
        <v>636</v>
      </c>
      <c r="I342" s="190"/>
      <c r="J342" s="212">
        <f>BK342</f>
        <v>0</v>
      </c>
      <c r="L342" s="187"/>
      <c r="M342" s="192"/>
      <c r="N342" s="193"/>
      <c r="O342" s="193"/>
      <c r="P342" s="194">
        <f>SUM(P343:P347)</f>
        <v>0</v>
      </c>
      <c r="Q342" s="193"/>
      <c r="R342" s="194">
        <f>SUM(R343:R347)</f>
        <v>0.002838</v>
      </c>
      <c r="S342" s="193"/>
      <c r="T342" s="195">
        <f>SUM(T343:T347)</f>
        <v>0</v>
      </c>
      <c r="AR342" s="188" t="s">
        <v>82</v>
      </c>
      <c r="AT342" s="196" t="s">
        <v>70</v>
      </c>
      <c r="AU342" s="196" t="s">
        <v>79</v>
      </c>
      <c r="AY342" s="188" t="s">
        <v>123</v>
      </c>
      <c r="BK342" s="197">
        <f>SUM(BK343:BK347)</f>
        <v>0</v>
      </c>
    </row>
    <row r="343" spans="2:65" s="1" customFormat="1" ht="25.5" customHeight="1">
      <c r="B343" s="198"/>
      <c r="C343" s="199" t="s">
        <v>637</v>
      </c>
      <c r="D343" s="199" t="s">
        <v>124</v>
      </c>
      <c r="E343" s="200" t="s">
        <v>638</v>
      </c>
      <c r="F343" s="201" t="s">
        <v>639</v>
      </c>
      <c r="G343" s="202" t="s">
        <v>208</v>
      </c>
      <c r="H343" s="203">
        <v>21.5</v>
      </c>
      <c r="I343" s="204"/>
      <c r="J343" s="205">
        <f>ROUND(I343*H343,2)</f>
        <v>0</v>
      </c>
      <c r="K343" s="201" t="s">
        <v>209</v>
      </c>
      <c r="L343" s="46"/>
      <c r="M343" s="206" t="s">
        <v>5</v>
      </c>
      <c r="N343" s="207" t="s">
        <v>42</v>
      </c>
      <c r="O343" s="47"/>
      <c r="P343" s="208">
        <f>O343*H343</f>
        <v>0</v>
      </c>
      <c r="Q343" s="208">
        <v>0</v>
      </c>
      <c r="R343" s="208">
        <f>Q343*H343</f>
        <v>0</v>
      </c>
      <c r="S343" s="208">
        <v>0</v>
      </c>
      <c r="T343" s="209">
        <f>S343*H343</f>
        <v>0</v>
      </c>
      <c r="AR343" s="24" t="s">
        <v>287</v>
      </c>
      <c r="AT343" s="24" t="s">
        <v>124</v>
      </c>
      <c r="AU343" s="24" t="s">
        <v>82</v>
      </c>
      <c r="AY343" s="24" t="s">
        <v>123</v>
      </c>
      <c r="BE343" s="210">
        <f>IF(N343="základní",J343,0)</f>
        <v>0</v>
      </c>
      <c r="BF343" s="210">
        <f>IF(N343="snížená",J343,0)</f>
        <v>0</v>
      </c>
      <c r="BG343" s="210">
        <f>IF(N343="zákl. přenesená",J343,0)</f>
        <v>0</v>
      </c>
      <c r="BH343" s="210">
        <f>IF(N343="sníž. přenesená",J343,0)</f>
        <v>0</v>
      </c>
      <c r="BI343" s="210">
        <f>IF(N343="nulová",J343,0)</f>
        <v>0</v>
      </c>
      <c r="BJ343" s="24" t="s">
        <v>79</v>
      </c>
      <c r="BK343" s="210">
        <f>ROUND(I343*H343,2)</f>
        <v>0</v>
      </c>
      <c r="BL343" s="24" t="s">
        <v>287</v>
      </c>
      <c r="BM343" s="24" t="s">
        <v>640</v>
      </c>
    </row>
    <row r="344" spans="2:51" s="12" customFormat="1" ht="13.5">
      <c r="B344" s="226"/>
      <c r="D344" s="219" t="s">
        <v>215</v>
      </c>
      <c r="E344" s="227" t="s">
        <v>5</v>
      </c>
      <c r="F344" s="228" t="s">
        <v>176</v>
      </c>
      <c r="H344" s="229">
        <v>21.5</v>
      </c>
      <c r="I344" s="230"/>
      <c r="L344" s="226"/>
      <c r="M344" s="231"/>
      <c r="N344" s="232"/>
      <c r="O344" s="232"/>
      <c r="P344" s="232"/>
      <c r="Q344" s="232"/>
      <c r="R344" s="232"/>
      <c r="S344" s="232"/>
      <c r="T344" s="233"/>
      <c r="AT344" s="227" t="s">
        <v>215</v>
      </c>
      <c r="AU344" s="227" t="s">
        <v>82</v>
      </c>
      <c r="AV344" s="12" t="s">
        <v>82</v>
      </c>
      <c r="AW344" s="12" t="s">
        <v>35</v>
      </c>
      <c r="AX344" s="12" t="s">
        <v>79</v>
      </c>
      <c r="AY344" s="227" t="s">
        <v>123</v>
      </c>
    </row>
    <row r="345" spans="2:65" s="1" customFormat="1" ht="16.5" customHeight="1">
      <c r="B345" s="198"/>
      <c r="C345" s="242" t="s">
        <v>641</v>
      </c>
      <c r="D345" s="242" t="s">
        <v>255</v>
      </c>
      <c r="E345" s="243" t="s">
        <v>642</v>
      </c>
      <c r="F345" s="244" t="s">
        <v>643</v>
      </c>
      <c r="G345" s="245" t="s">
        <v>208</v>
      </c>
      <c r="H345" s="246">
        <v>23.65</v>
      </c>
      <c r="I345" s="247"/>
      <c r="J345" s="248">
        <f>ROUND(I345*H345,2)</f>
        <v>0</v>
      </c>
      <c r="K345" s="244" t="s">
        <v>209</v>
      </c>
      <c r="L345" s="249"/>
      <c r="M345" s="250" t="s">
        <v>5</v>
      </c>
      <c r="N345" s="251" t="s">
        <v>42</v>
      </c>
      <c r="O345" s="47"/>
      <c r="P345" s="208">
        <f>O345*H345</f>
        <v>0</v>
      </c>
      <c r="Q345" s="208">
        <v>0.00012</v>
      </c>
      <c r="R345" s="208">
        <f>Q345*H345</f>
        <v>0.002838</v>
      </c>
      <c r="S345" s="208">
        <v>0</v>
      </c>
      <c r="T345" s="209">
        <f>S345*H345</f>
        <v>0</v>
      </c>
      <c r="AR345" s="24" t="s">
        <v>383</v>
      </c>
      <c r="AT345" s="24" t="s">
        <v>255</v>
      </c>
      <c r="AU345" s="24" t="s">
        <v>82</v>
      </c>
      <c r="AY345" s="24" t="s">
        <v>123</v>
      </c>
      <c r="BE345" s="210">
        <f>IF(N345="základní",J345,0)</f>
        <v>0</v>
      </c>
      <c r="BF345" s="210">
        <f>IF(N345="snížená",J345,0)</f>
        <v>0</v>
      </c>
      <c r="BG345" s="210">
        <f>IF(N345="zákl. přenesená",J345,0)</f>
        <v>0</v>
      </c>
      <c r="BH345" s="210">
        <f>IF(N345="sníž. přenesená",J345,0)</f>
        <v>0</v>
      </c>
      <c r="BI345" s="210">
        <f>IF(N345="nulová",J345,0)</f>
        <v>0</v>
      </c>
      <c r="BJ345" s="24" t="s">
        <v>79</v>
      </c>
      <c r="BK345" s="210">
        <f>ROUND(I345*H345,2)</f>
        <v>0</v>
      </c>
      <c r="BL345" s="24" t="s">
        <v>287</v>
      </c>
      <c r="BM345" s="24" t="s">
        <v>644</v>
      </c>
    </row>
    <row r="346" spans="2:51" s="12" customFormat="1" ht="13.5">
      <c r="B346" s="226"/>
      <c r="D346" s="219" t="s">
        <v>215</v>
      </c>
      <c r="E346" s="227" t="s">
        <v>5</v>
      </c>
      <c r="F346" s="228" t="s">
        <v>645</v>
      </c>
      <c r="H346" s="229">
        <v>23.65</v>
      </c>
      <c r="I346" s="230"/>
      <c r="L346" s="226"/>
      <c r="M346" s="231"/>
      <c r="N346" s="232"/>
      <c r="O346" s="232"/>
      <c r="P346" s="232"/>
      <c r="Q346" s="232"/>
      <c r="R346" s="232"/>
      <c r="S346" s="232"/>
      <c r="T346" s="233"/>
      <c r="AT346" s="227" t="s">
        <v>215</v>
      </c>
      <c r="AU346" s="227" t="s">
        <v>82</v>
      </c>
      <c r="AV346" s="12" t="s">
        <v>82</v>
      </c>
      <c r="AW346" s="12" t="s">
        <v>35</v>
      </c>
      <c r="AX346" s="12" t="s">
        <v>79</v>
      </c>
      <c r="AY346" s="227" t="s">
        <v>123</v>
      </c>
    </row>
    <row r="347" spans="2:65" s="1" customFormat="1" ht="16.5" customHeight="1">
      <c r="B347" s="198"/>
      <c r="C347" s="199" t="s">
        <v>646</v>
      </c>
      <c r="D347" s="199" t="s">
        <v>124</v>
      </c>
      <c r="E347" s="200" t="s">
        <v>647</v>
      </c>
      <c r="F347" s="201" t="s">
        <v>648</v>
      </c>
      <c r="G347" s="202" t="s">
        <v>525</v>
      </c>
      <c r="H347" s="255"/>
      <c r="I347" s="204"/>
      <c r="J347" s="205">
        <f>ROUND(I347*H347,2)</f>
        <v>0</v>
      </c>
      <c r="K347" s="201" t="s">
        <v>209</v>
      </c>
      <c r="L347" s="46"/>
      <c r="M347" s="206" t="s">
        <v>5</v>
      </c>
      <c r="N347" s="207" t="s">
        <v>42</v>
      </c>
      <c r="O347" s="47"/>
      <c r="P347" s="208">
        <f>O347*H347</f>
        <v>0</v>
      </c>
      <c r="Q347" s="208">
        <v>0</v>
      </c>
      <c r="R347" s="208">
        <f>Q347*H347</f>
        <v>0</v>
      </c>
      <c r="S347" s="208">
        <v>0</v>
      </c>
      <c r="T347" s="209">
        <f>S347*H347</f>
        <v>0</v>
      </c>
      <c r="AR347" s="24" t="s">
        <v>287</v>
      </c>
      <c r="AT347" s="24" t="s">
        <v>124</v>
      </c>
      <c r="AU347" s="24" t="s">
        <v>82</v>
      </c>
      <c r="AY347" s="24" t="s">
        <v>123</v>
      </c>
      <c r="BE347" s="210">
        <f>IF(N347="základní",J347,0)</f>
        <v>0</v>
      </c>
      <c r="BF347" s="210">
        <f>IF(N347="snížená",J347,0)</f>
        <v>0</v>
      </c>
      <c r="BG347" s="210">
        <f>IF(N347="zákl. přenesená",J347,0)</f>
        <v>0</v>
      </c>
      <c r="BH347" s="210">
        <f>IF(N347="sníž. přenesená",J347,0)</f>
        <v>0</v>
      </c>
      <c r="BI347" s="210">
        <f>IF(N347="nulová",J347,0)</f>
        <v>0</v>
      </c>
      <c r="BJ347" s="24" t="s">
        <v>79</v>
      </c>
      <c r="BK347" s="210">
        <f>ROUND(I347*H347,2)</f>
        <v>0</v>
      </c>
      <c r="BL347" s="24" t="s">
        <v>287</v>
      </c>
      <c r="BM347" s="24" t="s">
        <v>649</v>
      </c>
    </row>
    <row r="348" spans="2:63" s="10" customFormat="1" ht="29.85" customHeight="1">
      <c r="B348" s="187"/>
      <c r="D348" s="188" t="s">
        <v>70</v>
      </c>
      <c r="E348" s="211" t="s">
        <v>650</v>
      </c>
      <c r="F348" s="211" t="s">
        <v>651</v>
      </c>
      <c r="I348" s="190"/>
      <c r="J348" s="212">
        <f>BK348</f>
        <v>0</v>
      </c>
      <c r="L348" s="187"/>
      <c r="M348" s="192"/>
      <c r="N348" s="193"/>
      <c r="O348" s="193"/>
      <c r="P348" s="194">
        <f>SUM(P349:P370)</f>
        <v>0</v>
      </c>
      <c r="Q348" s="193"/>
      <c r="R348" s="194">
        <f>SUM(R349:R370)</f>
        <v>10.476458080000002</v>
      </c>
      <c r="S348" s="193"/>
      <c r="T348" s="195">
        <f>SUM(T349:T370)</f>
        <v>0.1305824</v>
      </c>
      <c r="AR348" s="188" t="s">
        <v>82</v>
      </c>
      <c r="AT348" s="196" t="s">
        <v>70</v>
      </c>
      <c r="AU348" s="196" t="s">
        <v>79</v>
      </c>
      <c r="AY348" s="188" t="s">
        <v>123</v>
      </c>
      <c r="BK348" s="197">
        <f>SUM(BK349:BK370)</f>
        <v>0</v>
      </c>
    </row>
    <row r="349" spans="2:65" s="1" customFormat="1" ht="25.5" customHeight="1">
      <c r="B349" s="198"/>
      <c r="C349" s="199" t="s">
        <v>652</v>
      </c>
      <c r="D349" s="199" t="s">
        <v>124</v>
      </c>
      <c r="E349" s="200" t="s">
        <v>653</v>
      </c>
      <c r="F349" s="201" t="s">
        <v>654</v>
      </c>
      <c r="G349" s="202" t="s">
        <v>655</v>
      </c>
      <c r="H349" s="203">
        <v>2</v>
      </c>
      <c r="I349" s="204"/>
      <c r="J349" s="205">
        <f>ROUND(I349*H349,2)</f>
        <v>0</v>
      </c>
      <c r="K349" s="201" t="s">
        <v>5</v>
      </c>
      <c r="L349" s="46"/>
      <c r="M349" s="206" t="s">
        <v>5</v>
      </c>
      <c r="N349" s="207" t="s">
        <v>42</v>
      </c>
      <c r="O349" s="47"/>
      <c r="P349" s="208">
        <f>O349*H349</f>
        <v>0</v>
      </c>
      <c r="Q349" s="208">
        <v>0</v>
      </c>
      <c r="R349" s="208">
        <f>Q349*H349</f>
        <v>0</v>
      </c>
      <c r="S349" s="208">
        <v>0</v>
      </c>
      <c r="T349" s="209">
        <f>S349*H349</f>
        <v>0</v>
      </c>
      <c r="AR349" s="24" t="s">
        <v>287</v>
      </c>
      <c r="AT349" s="24" t="s">
        <v>124</v>
      </c>
      <c r="AU349" s="24" t="s">
        <v>82</v>
      </c>
      <c r="AY349" s="24" t="s">
        <v>123</v>
      </c>
      <c r="BE349" s="210">
        <f>IF(N349="základní",J349,0)</f>
        <v>0</v>
      </c>
      <c r="BF349" s="210">
        <f>IF(N349="snížená",J349,0)</f>
        <v>0</v>
      </c>
      <c r="BG349" s="210">
        <f>IF(N349="zákl. přenesená",J349,0)</f>
        <v>0</v>
      </c>
      <c r="BH349" s="210">
        <f>IF(N349="sníž. přenesená",J349,0)</f>
        <v>0</v>
      </c>
      <c r="BI349" s="210">
        <f>IF(N349="nulová",J349,0)</f>
        <v>0</v>
      </c>
      <c r="BJ349" s="24" t="s">
        <v>79</v>
      </c>
      <c r="BK349" s="210">
        <f>ROUND(I349*H349,2)</f>
        <v>0</v>
      </c>
      <c r="BL349" s="24" t="s">
        <v>287</v>
      </c>
      <c r="BM349" s="24" t="s">
        <v>656</v>
      </c>
    </row>
    <row r="350" spans="2:65" s="1" customFormat="1" ht="16.5" customHeight="1">
      <c r="B350" s="198"/>
      <c r="C350" s="199" t="s">
        <v>657</v>
      </c>
      <c r="D350" s="199" t="s">
        <v>124</v>
      </c>
      <c r="E350" s="200" t="s">
        <v>658</v>
      </c>
      <c r="F350" s="201" t="s">
        <v>659</v>
      </c>
      <c r="G350" s="202" t="s">
        <v>655</v>
      </c>
      <c r="H350" s="203">
        <v>1</v>
      </c>
      <c r="I350" s="204"/>
      <c r="J350" s="205">
        <f>ROUND(I350*H350,2)</f>
        <v>0</v>
      </c>
      <c r="K350" s="201" t="s">
        <v>5</v>
      </c>
      <c r="L350" s="46"/>
      <c r="M350" s="206" t="s">
        <v>5</v>
      </c>
      <c r="N350" s="207" t="s">
        <v>42</v>
      </c>
      <c r="O350" s="47"/>
      <c r="P350" s="208">
        <f>O350*H350</f>
        <v>0</v>
      </c>
      <c r="Q350" s="208">
        <v>0</v>
      </c>
      <c r="R350" s="208">
        <f>Q350*H350</f>
        <v>0</v>
      </c>
      <c r="S350" s="208">
        <v>0</v>
      </c>
      <c r="T350" s="209">
        <f>S350*H350</f>
        <v>0</v>
      </c>
      <c r="AR350" s="24" t="s">
        <v>287</v>
      </c>
      <c r="AT350" s="24" t="s">
        <v>124</v>
      </c>
      <c r="AU350" s="24" t="s">
        <v>82</v>
      </c>
      <c r="AY350" s="24" t="s">
        <v>123</v>
      </c>
      <c r="BE350" s="210">
        <f>IF(N350="základní",J350,0)</f>
        <v>0</v>
      </c>
      <c r="BF350" s="210">
        <f>IF(N350="snížená",J350,0)</f>
        <v>0</v>
      </c>
      <c r="BG350" s="210">
        <f>IF(N350="zákl. přenesená",J350,0)</f>
        <v>0</v>
      </c>
      <c r="BH350" s="210">
        <f>IF(N350="sníž. přenesená",J350,0)</f>
        <v>0</v>
      </c>
      <c r="BI350" s="210">
        <f>IF(N350="nulová",J350,0)</f>
        <v>0</v>
      </c>
      <c r="BJ350" s="24" t="s">
        <v>79</v>
      </c>
      <c r="BK350" s="210">
        <f>ROUND(I350*H350,2)</f>
        <v>0</v>
      </c>
      <c r="BL350" s="24" t="s">
        <v>287</v>
      </c>
      <c r="BM350" s="24" t="s">
        <v>660</v>
      </c>
    </row>
    <row r="351" spans="2:47" s="1" customFormat="1" ht="13.5">
      <c r="B351" s="46"/>
      <c r="D351" s="219" t="s">
        <v>297</v>
      </c>
      <c r="F351" s="252" t="s">
        <v>661</v>
      </c>
      <c r="I351" s="253"/>
      <c r="L351" s="46"/>
      <c r="M351" s="254"/>
      <c r="N351" s="47"/>
      <c r="O351" s="47"/>
      <c r="P351" s="47"/>
      <c r="Q351" s="47"/>
      <c r="R351" s="47"/>
      <c r="S351" s="47"/>
      <c r="T351" s="85"/>
      <c r="AT351" s="24" t="s">
        <v>297</v>
      </c>
      <c r="AU351" s="24" t="s">
        <v>82</v>
      </c>
    </row>
    <row r="352" spans="2:65" s="1" customFormat="1" ht="16.5" customHeight="1">
      <c r="B352" s="198"/>
      <c r="C352" s="199" t="s">
        <v>662</v>
      </c>
      <c r="D352" s="199" t="s">
        <v>124</v>
      </c>
      <c r="E352" s="200" t="s">
        <v>663</v>
      </c>
      <c r="F352" s="201" t="s">
        <v>664</v>
      </c>
      <c r="G352" s="202" t="s">
        <v>208</v>
      </c>
      <c r="H352" s="203">
        <v>6.88</v>
      </c>
      <c r="I352" s="204"/>
      <c r="J352" s="205">
        <f>ROUND(I352*H352,2)</f>
        <v>0</v>
      </c>
      <c r="K352" s="201" t="s">
        <v>5</v>
      </c>
      <c r="L352" s="46"/>
      <c r="M352" s="206" t="s">
        <v>5</v>
      </c>
      <c r="N352" s="207" t="s">
        <v>42</v>
      </c>
      <c r="O352" s="47"/>
      <c r="P352" s="208">
        <f>O352*H352</f>
        <v>0</v>
      </c>
      <c r="Q352" s="208">
        <v>0</v>
      </c>
      <c r="R352" s="208">
        <f>Q352*H352</f>
        <v>0</v>
      </c>
      <c r="S352" s="208">
        <v>0</v>
      </c>
      <c r="T352" s="209">
        <f>S352*H352</f>
        <v>0</v>
      </c>
      <c r="AR352" s="24" t="s">
        <v>287</v>
      </c>
      <c r="AT352" s="24" t="s">
        <v>124</v>
      </c>
      <c r="AU352" s="24" t="s">
        <v>82</v>
      </c>
      <c r="AY352" s="24" t="s">
        <v>123</v>
      </c>
      <c r="BE352" s="210">
        <f>IF(N352="základní",J352,0)</f>
        <v>0</v>
      </c>
      <c r="BF352" s="210">
        <f>IF(N352="snížená",J352,0)</f>
        <v>0</v>
      </c>
      <c r="BG352" s="210">
        <f>IF(N352="zákl. přenesená",J352,0)</f>
        <v>0</v>
      </c>
      <c r="BH352" s="210">
        <f>IF(N352="sníž. přenesená",J352,0)</f>
        <v>0</v>
      </c>
      <c r="BI352" s="210">
        <f>IF(N352="nulová",J352,0)</f>
        <v>0</v>
      </c>
      <c r="BJ352" s="24" t="s">
        <v>79</v>
      </c>
      <c r="BK352" s="210">
        <f>ROUND(I352*H352,2)</f>
        <v>0</v>
      </c>
      <c r="BL352" s="24" t="s">
        <v>287</v>
      </c>
      <c r="BM352" s="24" t="s">
        <v>665</v>
      </c>
    </row>
    <row r="353" spans="2:47" s="1" customFormat="1" ht="13.5">
      <c r="B353" s="46"/>
      <c r="D353" s="219" t="s">
        <v>297</v>
      </c>
      <c r="F353" s="252" t="s">
        <v>554</v>
      </c>
      <c r="I353" s="253"/>
      <c r="L353" s="46"/>
      <c r="M353" s="254"/>
      <c r="N353" s="47"/>
      <c r="O353" s="47"/>
      <c r="P353" s="47"/>
      <c r="Q353" s="47"/>
      <c r="R353" s="47"/>
      <c r="S353" s="47"/>
      <c r="T353" s="85"/>
      <c r="AT353" s="24" t="s">
        <v>297</v>
      </c>
      <c r="AU353" s="24" t="s">
        <v>82</v>
      </c>
    </row>
    <row r="354" spans="2:51" s="12" customFormat="1" ht="13.5">
      <c r="B354" s="226"/>
      <c r="D354" s="219" t="s">
        <v>215</v>
      </c>
      <c r="E354" s="227" t="s">
        <v>5</v>
      </c>
      <c r="F354" s="228" t="s">
        <v>178</v>
      </c>
      <c r="H354" s="229">
        <v>6.88</v>
      </c>
      <c r="I354" s="230"/>
      <c r="L354" s="226"/>
      <c r="M354" s="231"/>
      <c r="N354" s="232"/>
      <c r="O354" s="232"/>
      <c r="P354" s="232"/>
      <c r="Q354" s="232"/>
      <c r="R354" s="232"/>
      <c r="S354" s="232"/>
      <c r="T354" s="233"/>
      <c r="AT354" s="227" t="s">
        <v>215</v>
      </c>
      <c r="AU354" s="227" t="s">
        <v>82</v>
      </c>
      <c r="AV354" s="12" t="s">
        <v>82</v>
      </c>
      <c r="AW354" s="12" t="s">
        <v>35</v>
      </c>
      <c r="AX354" s="12" t="s">
        <v>79</v>
      </c>
      <c r="AY354" s="227" t="s">
        <v>123</v>
      </c>
    </row>
    <row r="355" spans="2:65" s="1" customFormat="1" ht="16.5" customHeight="1">
      <c r="B355" s="198"/>
      <c r="C355" s="242" t="s">
        <v>666</v>
      </c>
      <c r="D355" s="242" t="s">
        <v>255</v>
      </c>
      <c r="E355" s="243" t="s">
        <v>667</v>
      </c>
      <c r="F355" s="244" t="s">
        <v>668</v>
      </c>
      <c r="G355" s="245" t="s">
        <v>208</v>
      </c>
      <c r="H355" s="246">
        <v>7.568</v>
      </c>
      <c r="I355" s="247"/>
      <c r="J355" s="248">
        <f>ROUND(I355*H355,2)</f>
        <v>0</v>
      </c>
      <c r="K355" s="244" t="s">
        <v>5</v>
      </c>
      <c r="L355" s="249"/>
      <c r="M355" s="250" t="s">
        <v>5</v>
      </c>
      <c r="N355" s="251" t="s">
        <v>42</v>
      </c>
      <c r="O355" s="47"/>
      <c r="P355" s="208">
        <f>O355*H355</f>
        <v>0</v>
      </c>
      <c r="Q355" s="208">
        <v>0.00931</v>
      </c>
      <c r="R355" s="208">
        <f>Q355*H355</f>
        <v>0.07045808</v>
      </c>
      <c r="S355" s="208">
        <v>0</v>
      </c>
      <c r="T355" s="209">
        <f>S355*H355</f>
        <v>0</v>
      </c>
      <c r="AR355" s="24" t="s">
        <v>383</v>
      </c>
      <c r="AT355" s="24" t="s">
        <v>255</v>
      </c>
      <c r="AU355" s="24" t="s">
        <v>82</v>
      </c>
      <c r="AY355" s="24" t="s">
        <v>123</v>
      </c>
      <c r="BE355" s="210">
        <f>IF(N355="základní",J355,0)</f>
        <v>0</v>
      </c>
      <c r="BF355" s="210">
        <f>IF(N355="snížená",J355,0)</f>
        <v>0</v>
      </c>
      <c r="BG355" s="210">
        <f>IF(N355="zákl. přenesená",J355,0)</f>
        <v>0</v>
      </c>
      <c r="BH355" s="210">
        <f>IF(N355="sníž. přenesená",J355,0)</f>
        <v>0</v>
      </c>
      <c r="BI355" s="210">
        <f>IF(N355="nulová",J355,0)</f>
        <v>0</v>
      </c>
      <c r="BJ355" s="24" t="s">
        <v>79</v>
      </c>
      <c r="BK355" s="210">
        <f>ROUND(I355*H355,2)</f>
        <v>0</v>
      </c>
      <c r="BL355" s="24" t="s">
        <v>287</v>
      </c>
      <c r="BM355" s="24" t="s">
        <v>669</v>
      </c>
    </row>
    <row r="356" spans="2:51" s="12" customFormat="1" ht="13.5">
      <c r="B356" s="226"/>
      <c r="D356" s="219" t="s">
        <v>215</v>
      </c>
      <c r="E356" s="227" t="s">
        <v>5</v>
      </c>
      <c r="F356" s="228" t="s">
        <v>670</v>
      </c>
      <c r="H356" s="229">
        <v>7.568</v>
      </c>
      <c r="I356" s="230"/>
      <c r="L356" s="226"/>
      <c r="M356" s="231"/>
      <c r="N356" s="232"/>
      <c r="O356" s="232"/>
      <c r="P356" s="232"/>
      <c r="Q356" s="232"/>
      <c r="R356" s="232"/>
      <c r="S356" s="232"/>
      <c r="T356" s="233"/>
      <c r="AT356" s="227" t="s">
        <v>215</v>
      </c>
      <c r="AU356" s="227" t="s">
        <v>82</v>
      </c>
      <c r="AV356" s="12" t="s">
        <v>82</v>
      </c>
      <c r="AW356" s="12" t="s">
        <v>35</v>
      </c>
      <c r="AX356" s="12" t="s">
        <v>79</v>
      </c>
      <c r="AY356" s="227" t="s">
        <v>123</v>
      </c>
    </row>
    <row r="357" spans="2:65" s="1" customFormat="1" ht="16.5" customHeight="1">
      <c r="B357" s="198"/>
      <c r="C357" s="199" t="s">
        <v>671</v>
      </c>
      <c r="D357" s="199" t="s">
        <v>124</v>
      </c>
      <c r="E357" s="200" t="s">
        <v>672</v>
      </c>
      <c r="F357" s="201" t="s">
        <v>673</v>
      </c>
      <c r="G357" s="202" t="s">
        <v>208</v>
      </c>
      <c r="H357" s="203">
        <v>6.88</v>
      </c>
      <c r="I357" s="204"/>
      <c r="J357" s="205">
        <f>ROUND(I357*H357,2)</f>
        <v>0</v>
      </c>
      <c r="K357" s="201" t="s">
        <v>209</v>
      </c>
      <c r="L357" s="46"/>
      <c r="M357" s="206" t="s">
        <v>5</v>
      </c>
      <c r="N357" s="207" t="s">
        <v>42</v>
      </c>
      <c r="O357" s="47"/>
      <c r="P357" s="208">
        <f>O357*H357</f>
        <v>0</v>
      </c>
      <c r="Q357" s="208">
        <v>0</v>
      </c>
      <c r="R357" s="208">
        <f>Q357*H357</f>
        <v>0</v>
      </c>
      <c r="S357" s="208">
        <v>0.01098</v>
      </c>
      <c r="T357" s="209">
        <f>S357*H357</f>
        <v>0.0755424</v>
      </c>
      <c r="AR357" s="24" t="s">
        <v>287</v>
      </c>
      <c r="AT357" s="24" t="s">
        <v>124</v>
      </c>
      <c r="AU357" s="24" t="s">
        <v>82</v>
      </c>
      <c r="AY357" s="24" t="s">
        <v>123</v>
      </c>
      <c r="BE357" s="210">
        <f>IF(N357="základní",J357,0)</f>
        <v>0</v>
      </c>
      <c r="BF357" s="210">
        <f>IF(N357="snížená",J357,0)</f>
        <v>0</v>
      </c>
      <c r="BG357" s="210">
        <f>IF(N357="zákl. přenesená",J357,0)</f>
        <v>0</v>
      </c>
      <c r="BH357" s="210">
        <f>IF(N357="sníž. přenesená",J357,0)</f>
        <v>0</v>
      </c>
      <c r="BI357" s="210">
        <f>IF(N357="nulová",J357,0)</f>
        <v>0</v>
      </c>
      <c r="BJ357" s="24" t="s">
        <v>79</v>
      </c>
      <c r="BK357" s="210">
        <f>ROUND(I357*H357,2)</f>
        <v>0</v>
      </c>
      <c r="BL357" s="24" t="s">
        <v>287</v>
      </c>
      <c r="BM357" s="24" t="s">
        <v>674</v>
      </c>
    </row>
    <row r="358" spans="2:47" s="1" customFormat="1" ht="13.5">
      <c r="B358" s="46"/>
      <c r="D358" s="219" t="s">
        <v>297</v>
      </c>
      <c r="F358" s="252" t="s">
        <v>554</v>
      </c>
      <c r="I358" s="253"/>
      <c r="L358" s="46"/>
      <c r="M358" s="254"/>
      <c r="N358" s="47"/>
      <c r="O358" s="47"/>
      <c r="P358" s="47"/>
      <c r="Q358" s="47"/>
      <c r="R358" s="47"/>
      <c r="S358" s="47"/>
      <c r="T358" s="85"/>
      <c r="AT358" s="24" t="s">
        <v>297</v>
      </c>
      <c r="AU358" s="24" t="s">
        <v>82</v>
      </c>
    </row>
    <row r="359" spans="2:51" s="11" customFormat="1" ht="13.5">
      <c r="B359" s="218"/>
      <c r="D359" s="219" t="s">
        <v>215</v>
      </c>
      <c r="E359" s="220" t="s">
        <v>5</v>
      </c>
      <c r="F359" s="221" t="s">
        <v>675</v>
      </c>
      <c r="H359" s="220" t="s">
        <v>5</v>
      </c>
      <c r="I359" s="222"/>
      <c r="L359" s="218"/>
      <c r="M359" s="223"/>
      <c r="N359" s="224"/>
      <c r="O359" s="224"/>
      <c r="P359" s="224"/>
      <c r="Q359" s="224"/>
      <c r="R359" s="224"/>
      <c r="S359" s="224"/>
      <c r="T359" s="225"/>
      <c r="AT359" s="220" t="s">
        <v>215</v>
      </c>
      <c r="AU359" s="220" t="s">
        <v>82</v>
      </c>
      <c r="AV359" s="11" t="s">
        <v>79</v>
      </c>
      <c r="AW359" s="11" t="s">
        <v>35</v>
      </c>
      <c r="AX359" s="11" t="s">
        <v>71</v>
      </c>
      <c r="AY359" s="220" t="s">
        <v>123</v>
      </c>
    </row>
    <row r="360" spans="2:51" s="12" customFormat="1" ht="13.5">
      <c r="B360" s="226"/>
      <c r="D360" s="219" t="s">
        <v>215</v>
      </c>
      <c r="E360" s="227" t="s">
        <v>5</v>
      </c>
      <c r="F360" s="228" t="s">
        <v>676</v>
      </c>
      <c r="H360" s="229">
        <v>2.48</v>
      </c>
      <c r="I360" s="230"/>
      <c r="L360" s="226"/>
      <c r="M360" s="231"/>
      <c r="N360" s="232"/>
      <c r="O360" s="232"/>
      <c r="P360" s="232"/>
      <c r="Q360" s="232"/>
      <c r="R360" s="232"/>
      <c r="S360" s="232"/>
      <c r="T360" s="233"/>
      <c r="AT360" s="227" t="s">
        <v>215</v>
      </c>
      <c r="AU360" s="227" t="s">
        <v>82</v>
      </c>
      <c r="AV360" s="12" t="s">
        <v>82</v>
      </c>
      <c r="AW360" s="12" t="s">
        <v>35</v>
      </c>
      <c r="AX360" s="12" t="s">
        <v>71</v>
      </c>
      <c r="AY360" s="227" t="s">
        <v>123</v>
      </c>
    </row>
    <row r="361" spans="2:51" s="12" customFormat="1" ht="13.5">
      <c r="B361" s="226"/>
      <c r="D361" s="219" t="s">
        <v>215</v>
      </c>
      <c r="E361" s="227" t="s">
        <v>5</v>
      </c>
      <c r="F361" s="228" t="s">
        <v>387</v>
      </c>
      <c r="H361" s="229">
        <v>2.64</v>
      </c>
      <c r="I361" s="230"/>
      <c r="L361" s="226"/>
      <c r="M361" s="231"/>
      <c r="N361" s="232"/>
      <c r="O361" s="232"/>
      <c r="P361" s="232"/>
      <c r="Q361" s="232"/>
      <c r="R361" s="232"/>
      <c r="S361" s="232"/>
      <c r="T361" s="233"/>
      <c r="AT361" s="227" t="s">
        <v>215</v>
      </c>
      <c r="AU361" s="227" t="s">
        <v>82</v>
      </c>
      <c r="AV361" s="12" t="s">
        <v>82</v>
      </c>
      <c r="AW361" s="12" t="s">
        <v>35</v>
      </c>
      <c r="AX361" s="12" t="s">
        <v>71</v>
      </c>
      <c r="AY361" s="227" t="s">
        <v>123</v>
      </c>
    </row>
    <row r="362" spans="2:51" s="12" customFormat="1" ht="13.5">
      <c r="B362" s="226"/>
      <c r="D362" s="219" t="s">
        <v>215</v>
      </c>
      <c r="E362" s="227" t="s">
        <v>5</v>
      </c>
      <c r="F362" s="228" t="s">
        <v>677</v>
      </c>
      <c r="H362" s="229">
        <v>1.76</v>
      </c>
      <c r="I362" s="230"/>
      <c r="L362" s="226"/>
      <c r="M362" s="231"/>
      <c r="N362" s="232"/>
      <c r="O362" s="232"/>
      <c r="P362" s="232"/>
      <c r="Q362" s="232"/>
      <c r="R362" s="232"/>
      <c r="S362" s="232"/>
      <c r="T362" s="233"/>
      <c r="AT362" s="227" t="s">
        <v>215</v>
      </c>
      <c r="AU362" s="227" t="s">
        <v>82</v>
      </c>
      <c r="AV362" s="12" t="s">
        <v>82</v>
      </c>
      <c r="AW362" s="12" t="s">
        <v>35</v>
      </c>
      <c r="AX362" s="12" t="s">
        <v>71</v>
      </c>
      <c r="AY362" s="227" t="s">
        <v>123</v>
      </c>
    </row>
    <row r="363" spans="2:51" s="13" customFormat="1" ht="13.5">
      <c r="B363" s="234"/>
      <c r="D363" s="219" t="s">
        <v>215</v>
      </c>
      <c r="E363" s="235" t="s">
        <v>178</v>
      </c>
      <c r="F363" s="236" t="s">
        <v>220</v>
      </c>
      <c r="H363" s="237">
        <v>6.88</v>
      </c>
      <c r="I363" s="238"/>
      <c r="L363" s="234"/>
      <c r="M363" s="239"/>
      <c r="N363" s="240"/>
      <c r="O363" s="240"/>
      <c r="P363" s="240"/>
      <c r="Q363" s="240"/>
      <c r="R363" s="240"/>
      <c r="S363" s="240"/>
      <c r="T363" s="241"/>
      <c r="AT363" s="235" t="s">
        <v>215</v>
      </c>
      <c r="AU363" s="235" t="s">
        <v>82</v>
      </c>
      <c r="AV363" s="13" t="s">
        <v>122</v>
      </c>
      <c r="AW363" s="13" t="s">
        <v>35</v>
      </c>
      <c r="AX363" s="13" t="s">
        <v>79</v>
      </c>
      <c r="AY363" s="235" t="s">
        <v>123</v>
      </c>
    </row>
    <row r="364" spans="2:65" s="1" customFormat="1" ht="16.5" customHeight="1">
      <c r="B364" s="198"/>
      <c r="C364" s="199" t="s">
        <v>678</v>
      </c>
      <c r="D364" s="199" t="s">
        <v>124</v>
      </c>
      <c r="E364" s="200" t="s">
        <v>679</v>
      </c>
      <c r="F364" s="201" t="s">
        <v>680</v>
      </c>
      <c r="G364" s="202" t="s">
        <v>208</v>
      </c>
      <c r="H364" s="203">
        <v>6.88</v>
      </c>
      <c r="I364" s="204"/>
      <c r="J364" s="205">
        <f>ROUND(I364*H364,2)</f>
        <v>0</v>
      </c>
      <c r="K364" s="201" t="s">
        <v>209</v>
      </c>
      <c r="L364" s="46"/>
      <c r="M364" s="206" t="s">
        <v>5</v>
      </c>
      <c r="N364" s="207" t="s">
        <v>42</v>
      </c>
      <c r="O364" s="47"/>
      <c r="P364" s="208">
        <f>O364*H364</f>
        <v>0</v>
      </c>
      <c r="Q364" s="208">
        <v>0</v>
      </c>
      <c r="R364" s="208">
        <f>Q364*H364</f>
        <v>0</v>
      </c>
      <c r="S364" s="208">
        <v>0.008</v>
      </c>
      <c r="T364" s="209">
        <f>S364*H364</f>
        <v>0.05504</v>
      </c>
      <c r="AR364" s="24" t="s">
        <v>287</v>
      </c>
      <c r="AT364" s="24" t="s">
        <v>124</v>
      </c>
      <c r="AU364" s="24" t="s">
        <v>82</v>
      </c>
      <c r="AY364" s="24" t="s">
        <v>123</v>
      </c>
      <c r="BE364" s="210">
        <f>IF(N364="základní",J364,0)</f>
        <v>0</v>
      </c>
      <c r="BF364" s="210">
        <f>IF(N364="snížená",J364,0)</f>
        <v>0</v>
      </c>
      <c r="BG364" s="210">
        <f>IF(N364="zákl. přenesená",J364,0)</f>
        <v>0</v>
      </c>
      <c r="BH364" s="210">
        <f>IF(N364="sníž. přenesená",J364,0)</f>
        <v>0</v>
      </c>
      <c r="BI364" s="210">
        <f>IF(N364="nulová",J364,0)</f>
        <v>0</v>
      </c>
      <c r="BJ364" s="24" t="s">
        <v>79</v>
      </c>
      <c r="BK364" s="210">
        <f>ROUND(I364*H364,2)</f>
        <v>0</v>
      </c>
      <c r="BL364" s="24" t="s">
        <v>287</v>
      </c>
      <c r="BM364" s="24" t="s">
        <v>681</v>
      </c>
    </row>
    <row r="365" spans="2:51" s="12" customFormat="1" ht="13.5">
      <c r="B365" s="226"/>
      <c r="D365" s="219" t="s">
        <v>215</v>
      </c>
      <c r="E365" s="227" t="s">
        <v>5</v>
      </c>
      <c r="F365" s="228" t="s">
        <v>178</v>
      </c>
      <c r="H365" s="229">
        <v>6.88</v>
      </c>
      <c r="I365" s="230"/>
      <c r="L365" s="226"/>
      <c r="M365" s="231"/>
      <c r="N365" s="232"/>
      <c r="O365" s="232"/>
      <c r="P365" s="232"/>
      <c r="Q365" s="232"/>
      <c r="R365" s="232"/>
      <c r="S365" s="232"/>
      <c r="T365" s="233"/>
      <c r="AT365" s="227" t="s">
        <v>215</v>
      </c>
      <c r="AU365" s="227" t="s">
        <v>82</v>
      </c>
      <c r="AV365" s="12" t="s">
        <v>82</v>
      </c>
      <c r="AW365" s="12" t="s">
        <v>35</v>
      </c>
      <c r="AX365" s="12" t="s">
        <v>79</v>
      </c>
      <c r="AY365" s="227" t="s">
        <v>123</v>
      </c>
    </row>
    <row r="366" spans="2:65" s="1" customFormat="1" ht="16.5" customHeight="1">
      <c r="B366" s="198"/>
      <c r="C366" s="199" t="s">
        <v>682</v>
      </c>
      <c r="D366" s="199" t="s">
        <v>124</v>
      </c>
      <c r="E366" s="200" t="s">
        <v>683</v>
      </c>
      <c r="F366" s="201" t="s">
        <v>684</v>
      </c>
      <c r="G366" s="202" t="s">
        <v>281</v>
      </c>
      <c r="H366" s="203">
        <v>17.2</v>
      </c>
      <c r="I366" s="204"/>
      <c r="J366" s="205">
        <f>ROUND(I366*H366,2)</f>
        <v>0</v>
      </c>
      <c r="K366" s="201" t="s">
        <v>209</v>
      </c>
      <c r="L366" s="46"/>
      <c r="M366" s="206" t="s">
        <v>5</v>
      </c>
      <c r="N366" s="207" t="s">
        <v>42</v>
      </c>
      <c r="O366" s="47"/>
      <c r="P366" s="208">
        <f>O366*H366</f>
        <v>0</v>
      </c>
      <c r="Q366" s="208">
        <v>0</v>
      </c>
      <c r="R366" s="208">
        <f>Q366*H366</f>
        <v>0</v>
      </c>
      <c r="S366" s="208">
        <v>0</v>
      </c>
      <c r="T366" s="209">
        <f>S366*H366</f>
        <v>0</v>
      </c>
      <c r="AR366" s="24" t="s">
        <v>287</v>
      </c>
      <c r="AT366" s="24" t="s">
        <v>124</v>
      </c>
      <c r="AU366" s="24" t="s">
        <v>82</v>
      </c>
      <c r="AY366" s="24" t="s">
        <v>123</v>
      </c>
      <c r="BE366" s="210">
        <f>IF(N366="základní",J366,0)</f>
        <v>0</v>
      </c>
      <c r="BF366" s="210">
        <f>IF(N366="snížená",J366,0)</f>
        <v>0</v>
      </c>
      <c r="BG366" s="210">
        <f>IF(N366="zákl. přenesená",J366,0)</f>
        <v>0</v>
      </c>
      <c r="BH366" s="210">
        <f>IF(N366="sníž. přenesená",J366,0)</f>
        <v>0</v>
      </c>
      <c r="BI366" s="210">
        <f>IF(N366="nulová",J366,0)</f>
        <v>0</v>
      </c>
      <c r="BJ366" s="24" t="s">
        <v>79</v>
      </c>
      <c r="BK366" s="210">
        <f>ROUND(I366*H366,2)</f>
        <v>0</v>
      </c>
      <c r="BL366" s="24" t="s">
        <v>287</v>
      </c>
      <c r="BM366" s="24" t="s">
        <v>685</v>
      </c>
    </row>
    <row r="367" spans="2:51" s="12" customFormat="1" ht="13.5">
      <c r="B367" s="226"/>
      <c r="D367" s="219" t="s">
        <v>215</v>
      </c>
      <c r="E367" s="227" t="s">
        <v>5</v>
      </c>
      <c r="F367" s="228" t="s">
        <v>686</v>
      </c>
      <c r="H367" s="229">
        <v>17.2</v>
      </c>
      <c r="I367" s="230"/>
      <c r="L367" s="226"/>
      <c r="M367" s="231"/>
      <c r="N367" s="232"/>
      <c r="O367" s="232"/>
      <c r="P367" s="232"/>
      <c r="Q367" s="232"/>
      <c r="R367" s="232"/>
      <c r="S367" s="232"/>
      <c r="T367" s="233"/>
      <c r="AT367" s="227" t="s">
        <v>215</v>
      </c>
      <c r="AU367" s="227" t="s">
        <v>82</v>
      </c>
      <c r="AV367" s="12" t="s">
        <v>82</v>
      </c>
      <c r="AW367" s="12" t="s">
        <v>35</v>
      </c>
      <c r="AX367" s="12" t="s">
        <v>79</v>
      </c>
      <c r="AY367" s="227" t="s">
        <v>123</v>
      </c>
    </row>
    <row r="368" spans="2:65" s="1" customFormat="1" ht="16.5" customHeight="1">
      <c r="B368" s="198"/>
      <c r="C368" s="242" t="s">
        <v>687</v>
      </c>
      <c r="D368" s="242" t="s">
        <v>255</v>
      </c>
      <c r="E368" s="243" t="s">
        <v>688</v>
      </c>
      <c r="F368" s="244" t="s">
        <v>689</v>
      </c>
      <c r="G368" s="245" t="s">
        <v>281</v>
      </c>
      <c r="H368" s="246">
        <v>18.92</v>
      </c>
      <c r="I368" s="247"/>
      <c r="J368" s="248">
        <f>ROUND(I368*H368,2)</f>
        <v>0</v>
      </c>
      <c r="K368" s="244" t="s">
        <v>5</v>
      </c>
      <c r="L368" s="249"/>
      <c r="M368" s="250" t="s">
        <v>5</v>
      </c>
      <c r="N368" s="251" t="s">
        <v>42</v>
      </c>
      <c r="O368" s="47"/>
      <c r="P368" s="208">
        <f>O368*H368</f>
        <v>0</v>
      </c>
      <c r="Q368" s="208">
        <v>0.55</v>
      </c>
      <c r="R368" s="208">
        <f>Q368*H368</f>
        <v>10.406000000000002</v>
      </c>
      <c r="S368" s="208">
        <v>0</v>
      </c>
      <c r="T368" s="209">
        <f>S368*H368</f>
        <v>0</v>
      </c>
      <c r="AR368" s="24" t="s">
        <v>383</v>
      </c>
      <c r="AT368" s="24" t="s">
        <v>255</v>
      </c>
      <c r="AU368" s="24" t="s">
        <v>82</v>
      </c>
      <c r="AY368" s="24" t="s">
        <v>123</v>
      </c>
      <c r="BE368" s="210">
        <f>IF(N368="základní",J368,0)</f>
        <v>0</v>
      </c>
      <c r="BF368" s="210">
        <f>IF(N368="snížená",J368,0)</f>
        <v>0</v>
      </c>
      <c r="BG368" s="210">
        <f>IF(N368="zákl. přenesená",J368,0)</f>
        <v>0</v>
      </c>
      <c r="BH368" s="210">
        <f>IF(N368="sníž. přenesená",J368,0)</f>
        <v>0</v>
      </c>
      <c r="BI368" s="210">
        <f>IF(N368="nulová",J368,0)</f>
        <v>0</v>
      </c>
      <c r="BJ368" s="24" t="s">
        <v>79</v>
      </c>
      <c r="BK368" s="210">
        <f>ROUND(I368*H368,2)</f>
        <v>0</v>
      </c>
      <c r="BL368" s="24" t="s">
        <v>287</v>
      </c>
      <c r="BM368" s="24" t="s">
        <v>690</v>
      </c>
    </row>
    <row r="369" spans="2:51" s="12" customFormat="1" ht="13.5">
      <c r="B369" s="226"/>
      <c r="D369" s="219" t="s">
        <v>215</v>
      </c>
      <c r="E369" s="227" t="s">
        <v>5</v>
      </c>
      <c r="F369" s="228" t="s">
        <v>691</v>
      </c>
      <c r="H369" s="229">
        <v>18.92</v>
      </c>
      <c r="I369" s="230"/>
      <c r="L369" s="226"/>
      <c r="M369" s="231"/>
      <c r="N369" s="232"/>
      <c r="O369" s="232"/>
      <c r="P369" s="232"/>
      <c r="Q369" s="232"/>
      <c r="R369" s="232"/>
      <c r="S369" s="232"/>
      <c r="T369" s="233"/>
      <c r="AT369" s="227" t="s">
        <v>215</v>
      </c>
      <c r="AU369" s="227" t="s">
        <v>82</v>
      </c>
      <c r="AV369" s="12" t="s">
        <v>82</v>
      </c>
      <c r="AW369" s="12" t="s">
        <v>35</v>
      </c>
      <c r="AX369" s="12" t="s">
        <v>79</v>
      </c>
      <c r="AY369" s="227" t="s">
        <v>123</v>
      </c>
    </row>
    <row r="370" spans="2:65" s="1" customFormat="1" ht="16.5" customHeight="1">
      <c r="B370" s="198"/>
      <c r="C370" s="199" t="s">
        <v>692</v>
      </c>
      <c r="D370" s="199" t="s">
        <v>124</v>
      </c>
      <c r="E370" s="200" t="s">
        <v>693</v>
      </c>
      <c r="F370" s="201" t="s">
        <v>694</v>
      </c>
      <c r="G370" s="202" t="s">
        <v>525</v>
      </c>
      <c r="H370" s="255"/>
      <c r="I370" s="204"/>
      <c r="J370" s="205">
        <f>ROUND(I370*H370,2)</f>
        <v>0</v>
      </c>
      <c r="K370" s="201" t="s">
        <v>209</v>
      </c>
      <c r="L370" s="46"/>
      <c r="M370" s="206" t="s">
        <v>5</v>
      </c>
      <c r="N370" s="207" t="s">
        <v>42</v>
      </c>
      <c r="O370" s="47"/>
      <c r="P370" s="208">
        <f>O370*H370</f>
        <v>0</v>
      </c>
      <c r="Q370" s="208">
        <v>0</v>
      </c>
      <c r="R370" s="208">
        <f>Q370*H370</f>
        <v>0</v>
      </c>
      <c r="S370" s="208">
        <v>0</v>
      </c>
      <c r="T370" s="209">
        <f>S370*H370</f>
        <v>0</v>
      </c>
      <c r="AR370" s="24" t="s">
        <v>287</v>
      </c>
      <c r="AT370" s="24" t="s">
        <v>124</v>
      </c>
      <c r="AU370" s="24" t="s">
        <v>82</v>
      </c>
      <c r="AY370" s="24" t="s">
        <v>123</v>
      </c>
      <c r="BE370" s="210">
        <f>IF(N370="základní",J370,0)</f>
        <v>0</v>
      </c>
      <c r="BF370" s="210">
        <f>IF(N370="snížená",J370,0)</f>
        <v>0</v>
      </c>
      <c r="BG370" s="210">
        <f>IF(N370="zákl. přenesená",J370,0)</f>
        <v>0</v>
      </c>
      <c r="BH370" s="210">
        <f>IF(N370="sníž. přenesená",J370,0)</f>
        <v>0</v>
      </c>
      <c r="BI370" s="210">
        <f>IF(N370="nulová",J370,0)</f>
        <v>0</v>
      </c>
      <c r="BJ370" s="24" t="s">
        <v>79</v>
      </c>
      <c r="BK370" s="210">
        <f>ROUND(I370*H370,2)</f>
        <v>0</v>
      </c>
      <c r="BL370" s="24" t="s">
        <v>287</v>
      </c>
      <c r="BM370" s="24" t="s">
        <v>695</v>
      </c>
    </row>
    <row r="371" spans="2:63" s="10" customFormat="1" ht="29.85" customHeight="1">
      <c r="B371" s="187"/>
      <c r="D371" s="188" t="s">
        <v>70</v>
      </c>
      <c r="E371" s="211" t="s">
        <v>696</v>
      </c>
      <c r="F371" s="211" t="s">
        <v>697</v>
      </c>
      <c r="I371" s="190"/>
      <c r="J371" s="212">
        <f>BK371</f>
        <v>0</v>
      </c>
      <c r="L371" s="187"/>
      <c r="M371" s="192"/>
      <c r="N371" s="193"/>
      <c r="O371" s="193"/>
      <c r="P371" s="194">
        <f>SUM(P372:P374)</f>
        <v>0</v>
      </c>
      <c r="Q371" s="193"/>
      <c r="R371" s="194">
        <f>SUM(R372:R374)</f>
        <v>0</v>
      </c>
      <c r="S371" s="193"/>
      <c r="T371" s="195">
        <f>SUM(T372:T374)</f>
        <v>0</v>
      </c>
      <c r="AR371" s="188" t="s">
        <v>82</v>
      </c>
      <c r="AT371" s="196" t="s">
        <v>70</v>
      </c>
      <c r="AU371" s="196" t="s">
        <v>79</v>
      </c>
      <c r="AY371" s="188" t="s">
        <v>123</v>
      </c>
      <c r="BK371" s="197">
        <f>SUM(BK372:BK374)</f>
        <v>0</v>
      </c>
    </row>
    <row r="372" spans="2:65" s="1" customFormat="1" ht="16.5" customHeight="1">
      <c r="B372" s="198"/>
      <c r="C372" s="199" t="s">
        <v>698</v>
      </c>
      <c r="D372" s="199" t="s">
        <v>124</v>
      </c>
      <c r="E372" s="200" t="s">
        <v>699</v>
      </c>
      <c r="F372" s="201" t="s">
        <v>700</v>
      </c>
      <c r="G372" s="202" t="s">
        <v>655</v>
      </c>
      <c r="H372" s="203">
        <v>1</v>
      </c>
      <c r="I372" s="204"/>
      <c r="J372" s="205">
        <f>ROUND(I372*H372,2)</f>
        <v>0</v>
      </c>
      <c r="K372" s="201" t="s">
        <v>5</v>
      </c>
      <c r="L372" s="46"/>
      <c r="M372" s="206" t="s">
        <v>5</v>
      </c>
      <c r="N372" s="207" t="s">
        <v>42</v>
      </c>
      <c r="O372" s="47"/>
      <c r="P372" s="208">
        <f>O372*H372</f>
        <v>0</v>
      </c>
      <c r="Q372" s="208">
        <v>0</v>
      </c>
      <c r="R372" s="208">
        <f>Q372*H372</f>
        <v>0</v>
      </c>
      <c r="S372" s="208">
        <v>0</v>
      </c>
      <c r="T372" s="209">
        <f>S372*H372</f>
        <v>0</v>
      </c>
      <c r="AR372" s="24" t="s">
        <v>287</v>
      </c>
      <c r="AT372" s="24" t="s">
        <v>124</v>
      </c>
      <c r="AU372" s="24" t="s">
        <v>82</v>
      </c>
      <c r="AY372" s="24" t="s">
        <v>123</v>
      </c>
      <c r="BE372" s="210">
        <f>IF(N372="základní",J372,0)</f>
        <v>0</v>
      </c>
      <c r="BF372" s="210">
        <f>IF(N372="snížená",J372,0)</f>
        <v>0</v>
      </c>
      <c r="BG372" s="210">
        <f>IF(N372="zákl. přenesená",J372,0)</f>
        <v>0</v>
      </c>
      <c r="BH372" s="210">
        <f>IF(N372="sníž. přenesená",J372,0)</f>
        <v>0</v>
      </c>
      <c r="BI372" s="210">
        <f>IF(N372="nulová",J372,0)</f>
        <v>0</v>
      </c>
      <c r="BJ372" s="24" t="s">
        <v>79</v>
      </c>
      <c r="BK372" s="210">
        <f>ROUND(I372*H372,2)</f>
        <v>0</v>
      </c>
      <c r="BL372" s="24" t="s">
        <v>287</v>
      </c>
      <c r="BM372" s="24" t="s">
        <v>701</v>
      </c>
    </row>
    <row r="373" spans="2:47" s="1" customFormat="1" ht="13.5">
      <c r="B373" s="46"/>
      <c r="D373" s="219" t="s">
        <v>297</v>
      </c>
      <c r="F373" s="252" t="s">
        <v>661</v>
      </c>
      <c r="I373" s="253"/>
      <c r="L373" s="46"/>
      <c r="M373" s="254"/>
      <c r="N373" s="47"/>
      <c r="O373" s="47"/>
      <c r="P373" s="47"/>
      <c r="Q373" s="47"/>
      <c r="R373" s="47"/>
      <c r="S373" s="47"/>
      <c r="T373" s="85"/>
      <c r="AT373" s="24" t="s">
        <v>297</v>
      </c>
      <c r="AU373" s="24" t="s">
        <v>82</v>
      </c>
    </row>
    <row r="374" spans="2:65" s="1" customFormat="1" ht="16.5" customHeight="1">
      <c r="B374" s="198"/>
      <c r="C374" s="199" t="s">
        <v>702</v>
      </c>
      <c r="D374" s="199" t="s">
        <v>124</v>
      </c>
      <c r="E374" s="200" t="s">
        <v>703</v>
      </c>
      <c r="F374" s="201" t="s">
        <v>704</v>
      </c>
      <c r="G374" s="202" t="s">
        <v>525</v>
      </c>
      <c r="H374" s="255"/>
      <c r="I374" s="204"/>
      <c r="J374" s="205">
        <f>ROUND(I374*H374,2)</f>
        <v>0</v>
      </c>
      <c r="K374" s="201" t="s">
        <v>209</v>
      </c>
      <c r="L374" s="46"/>
      <c r="M374" s="206" t="s">
        <v>5</v>
      </c>
      <c r="N374" s="207" t="s">
        <v>42</v>
      </c>
      <c r="O374" s="47"/>
      <c r="P374" s="208">
        <f>O374*H374</f>
        <v>0</v>
      </c>
      <c r="Q374" s="208">
        <v>0</v>
      </c>
      <c r="R374" s="208">
        <f>Q374*H374</f>
        <v>0</v>
      </c>
      <c r="S374" s="208">
        <v>0</v>
      </c>
      <c r="T374" s="209">
        <f>S374*H374</f>
        <v>0</v>
      </c>
      <c r="AR374" s="24" t="s">
        <v>287</v>
      </c>
      <c r="AT374" s="24" t="s">
        <v>124</v>
      </c>
      <c r="AU374" s="24" t="s">
        <v>82</v>
      </c>
      <c r="AY374" s="24" t="s">
        <v>123</v>
      </c>
      <c r="BE374" s="210">
        <f>IF(N374="základní",J374,0)</f>
        <v>0</v>
      </c>
      <c r="BF374" s="210">
        <f>IF(N374="snížená",J374,0)</f>
        <v>0</v>
      </c>
      <c r="BG374" s="210">
        <f>IF(N374="zákl. přenesená",J374,0)</f>
        <v>0</v>
      </c>
      <c r="BH374" s="210">
        <f>IF(N374="sníž. přenesená",J374,0)</f>
        <v>0</v>
      </c>
      <c r="BI374" s="210">
        <f>IF(N374="nulová",J374,0)</f>
        <v>0</v>
      </c>
      <c r="BJ374" s="24" t="s">
        <v>79</v>
      </c>
      <c r="BK374" s="210">
        <f>ROUND(I374*H374,2)</f>
        <v>0</v>
      </c>
      <c r="BL374" s="24" t="s">
        <v>287</v>
      </c>
      <c r="BM374" s="24" t="s">
        <v>705</v>
      </c>
    </row>
    <row r="375" spans="2:63" s="10" customFormat="1" ht="29.85" customHeight="1">
      <c r="B375" s="187"/>
      <c r="D375" s="188" t="s">
        <v>70</v>
      </c>
      <c r="E375" s="211" t="s">
        <v>706</v>
      </c>
      <c r="F375" s="211" t="s">
        <v>707</v>
      </c>
      <c r="I375" s="190"/>
      <c r="J375" s="212">
        <f>BK375</f>
        <v>0</v>
      </c>
      <c r="L375" s="187"/>
      <c r="M375" s="192"/>
      <c r="N375" s="193"/>
      <c r="O375" s="193"/>
      <c r="P375" s="194">
        <f>SUM(P376:P382)</f>
        <v>0</v>
      </c>
      <c r="Q375" s="193"/>
      <c r="R375" s="194">
        <f>SUM(R376:R382)</f>
        <v>0.7041839999999999</v>
      </c>
      <c r="S375" s="193"/>
      <c r="T375" s="195">
        <f>SUM(T376:T382)</f>
        <v>0</v>
      </c>
      <c r="AR375" s="188" t="s">
        <v>82</v>
      </c>
      <c r="AT375" s="196" t="s">
        <v>70</v>
      </c>
      <c r="AU375" s="196" t="s">
        <v>79</v>
      </c>
      <c r="AY375" s="188" t="s">
        <v>123</v>
      </c>
      <c r="BK375" s="197">
        <f>SUM(BK376:BK382)</f>
        <v>0</v>
      </c>
    </row>
    <row r="376" spans="2:65" s="1" customFormat="1" ht="25.5" customHeight="1">
      <c r="B376" s="198"/>
      <c r="C376" s="199" t="s">
        <v>708</v>
      </c>
      <c r="D376" s="199" t="s">
        <v>124</v>
      </c>
      <c r="E376" s="200" t="s">
        <v>709</v>
      </c>
      <c r="F376" s="201" t="s">
        <v>710</v>
      </c>
      <c r="G376" s="202" t="s">
        <v>208</v>
      </c>
      <c r="H376" s="203">
        <v>7.4</v>
      </c>
      <c r="I376" s="204"/>
      <c r="J376" s="205">
        <f>ROUND(I376*H376,2)</f>
        <v>0</v>
      </c>
      <c r="K376" s="201" t="s">
        <v>209</v>
      </c>
      <c r="L376" s="46"/>
      <c r="M376" s="206" t="s">
        <v>5</v>
      </c>
      <c r="N376" s="207" t="s">
        <v>42</v>
      </c>
      <c r="O376" s="47"/>
      <c r="P376" s="208">
        <f>O376*H376</f>
        <v>0</v>
      </c>
      <c r="Q376" s="208">
        <v>0.039</v>
      </c>
      <c r="R376" s="208">
        <f>Q376*H376</f>
        <v>0.2886</v>
      </c>
      <c r="S376" s="208">
        <v>0</v>
      </c>
      <c r="T376" s="209">
        <f>S376*H376</f>
        <v>0</v>
      </c>
      <c r="AR376" s="24" t="s">
        <v>287</v>
      </c>
      <c r="AT376" s="24" t="s">
        <v>124</v>
      </c>
      <c r="AU376" s="24" t="s">
        <v>82</v>
      </c>
      <c r="AY376" s="24" t="s">
        <v>123</v>
      </c>
      <c r="BE376" s="210">
        <f>IF(N376="základní",J376,0)</f>
        <v>0</v>
      </c>
      <c r="BF376" s="210">
        <f>IF(N376="snížená",J376,0)</f>
        <v>0</v>
      </c>
      <c r="BG376" s="210">
        <f>IF(N376="zákl. přenesená",J376,0)</f>
        <v>0</v>
      </c>
      <c r="BH376" s="210">
        <f>IF(N376="sníž. přenesená",J376,0)</f>
        <v>0</v>
      </c>
      <c r="BI376" s="210">
        <f>IF(N376="nulová",J376,0)</f>
        <v>0</v>
      </c>
      <c r="BJ376" s="24" t="s">
        <v>79</v>
      </c>
      <c r="BK376" s="210">
        <f>ROUND(I376*H376,2)</f>
        <v>0</v>
      </c>
      <c r="BL376" s="24" t="s">
        <v>287</v>
      </c>
      <c r="BM376" s="24" t="s">
        <v>711</v>
      </c>
    </row>
    <row r="377" spans="2:51" s="11" customFormat="1" ht="13.5">
      <c r="B377" s="218"/>
      <c r="D377" s="219" t="s">
        <v>215</v>
      </c>
      <c r="E377" s="220" t="s">
        <v>5</v>
      </c>
      <c r="F377" s="221" t="s">
        <v>712</v>
      </c>
      <c r="H377" s="220" t="s">
        <v>5</v>
      </c>
      <c r="I377" s="222"/>
      <c r="L377" s="218"/>
      <c r="M377" s="223"/>
      <c r="N377" s="224"/>
      <c r="O377" s="224"/>
      <c r="P377" s="224"/>
      <c r="Q377" s="224"/>
      <c r="R377" s="224"/>
      <c r="S377" s="224"/>
      <c r="T377" s="225"/>
      <c r="AT377" s="220" t="s">
        <v>215</v>
      </c>
      <c r="AU377" s="220" t="s">
        <v>82</v>
      </c>
      <c r="AV377" s="11" t="s">
        <v>79</v>
      </c>
      <c r="AW377" s="11" t="s">
        <v>35</v>
      </c>
      <c r="AX377" s="11" t="s">
        <v>71</v>
      </c>
      <c r="AY377" s="220" t="s">
        <v>123</v>
      </c>
    </row>
    <row r="378" spans="2:51" s="12" customFormat="1" ht="13.5">
      <c r="B378" s="226"/>
      <c r="D378" s="219" t="s">
        <v>215</v>
      </c>
      <c r="E378" s="227" t="s">
        <v>5</v>
      </c>
      <c r="F378" s="228" t="s">
        <v>156</v>
      </c>
      <c r="H378" s="229">
        <v>7.4</v>
      </c>
      <c r="I378" s="230"/>
      <c r="L378" s="226"/>
      <c r="M378" s="231"/>
      <c r="N378" s="232"/>
      <c r="O378" s="232"/>
      <c r="P378" s="232"/>
      <c r="Q378" s="232"/>
      <c r="R378" s="232"/>
      <c r="S378" s="232"/>
      <c r="T378" s="233"/>
      <c r="AT378" s="227" t="s">
        <v>215</v>
      </c>
      <c r="AU378" s="227" t="s">
        <v>82</v>
      </c>
      <c r="AV378" s="12" t="s">
        <v>82</v>
      </c>
      <c r="AW378" s="12" t="s">
        <v>35</v>
      </c>
      <c r="AX378" s="12" t="s">
        <v>71</v>
      </c>
      <c r="AY378" s="227" t="s">
        <v>123</v>
      </c>
    </row>
    <row r="379" spans="2:51" s="13" customFormat="1" ht="13.5">
      <c r="B379" s="234"/>
      <c r="D379" s="219" t="s">
        <v>215</v>
      </c>
      <c r="E379" s="235" t="s">
        <v>155</v>
      </c>
      <c r="F379" s="236" t="s">
        <v>220</v>
      </c>
      <c r="H379" s="237">
        <v>7.4</v>
      </c>
      <c r="I379" s="238"/>
      <c r="L379" s="234"/>
      <c r="M379" s="239"/>
      <c r="N379" s="240"/>
      <c r="O379" s="240"/>
      <c r="P379" s="240"/>
      <c r="Q379" s="240"/>
      <c r="R379" s="240"/>
      <c r="S379" s="240"/>
      <c r="T379" s="241"/>
      <c r="AT379" s="235" t="s">
        <v>215</v>
      </c>
      <c r="AU379" s="235" t="s">
        <v>82</v>
      </c>
      <c r="AV379" s="13" t="s">
        <v>122</v>
      </c>
      <c r="AW379" s="13" t="s">
        <v>35</v>
      </c>
      <c r="AX379" s="13" t="s">
        <v>79</v>
      </c>
      <c r="AY379" s="235" t="s">
        <v>123</v>
      </c>
    </row>
    <row r="380" spans="2:65" s="1" customFormat="1" ht="16.5" customHeight="1">
      <c r="B380" s="198"/>
      <c r="C380" s="242" t="s">
        <v>713</v>
      </c>
      <c r="D380" s="242" t="s">
        <v>255</v>
      </c>
      <c r="E380" s="243" t="s">
        <v>714</v>
      </c>
      <c r="F380" s="244" t="s">
        <v>715</v>
      </c>
      <c r="G380" s="245" t="s">
        <v>208</v>
      </c>
      <c r="H380" s="246">
        <v>7.696</v>
      </c>
      <c r="I380" s="247"/>
      <c r="J380" s="248">
        <f>ROUND(I380*H380,2)</f>
        <v>0</v>
      </c>
      <c r="K380" s="244" t="s">
        <v>5</v>
      </c>
      <c r="L380" s="249"/>
      <c r="M380" s="250" t="s">
        <v>5</v>
      </c>
      <c r="N380" s="251" t="s">
        <v>42</v>
      </c>
      <c r="O380" s="47"/>
      <c r="P380" s="208">
        <f>O380*H380</f>
        <v>0</v>
      </c>
      <c r="Q380" s="208">
        <v>0.054</v>
      </c>
      <c r="R380" s="208">
        <f>Q380*H380</f>
        <v>0.41558399999999995</v>
      </c>
      <c r="S380" s="208">
        <v>0</v>
      </c>
      <c r="T380" s="209">
        <f>S380*H380</f>
        <v>0</v>
      </c>
      <c r="AR380" s="24" t="s">
        <v>383</v>
      </c>
      <c r="AT380" s="24" t="s">
        <v>255</v>
      </c>
      <c r="AU380" s="24" t="s">
        <v>82</v>
      </c>
      <c r="AY380" s="24" t="s">
        <v>123</v>
      </c>
      <c r="BE380" s="210">
        <f>IF(N380="základní",J380,0)</f>
        <v>0</v>
      </c>
      <c r="BF380" s="210">
        <f>IF(N380="snížená",J380,0)</f>
        <v>0</v>
      </c>
      <c r="BG380" s="210">
        <f>IF(N380="zákl. přenesená",J380,0)</f>
        <v>0</v>
      </c>
      <c r="BH380" s="210">
        <f>IF(N380="sníž. přenesená",J380,0)</f>
        <v>0</v>
      </c>
      <c r="BI380" s="210">
        <f>IF(N380="nulová",J380,0)</f>
        <v>0</v>
      </c>
      <c r="BJ380" s="24" t="s">
        <v>79</v>
      </c>
      <c r="BK380" s="210">
        <f>ROUND(I380*H380,2)</f>
        <v>0</v>
      </c>
      <c r="BL380" s="24" t="s">
        <v>287</v>
      </c>
      <c r="BM380" s="24" t="s">
        <v>716</v>
      </c>
    </row>
    <row r="381" spans="2:51" s="12" customFormat="1" ht="13.5">
      <c r="B381" s="226"/>
      <c r="D381" s="219" t="s">
        <v>215</v>
      </c>
      <c r="E381" s="227" t="s">
        <v>5</v>
      </c>
      <c r="F381" s="228" t="s">
        <v>717</v>
      </c>
      <c r="H381" s="229">
        <v>7.696</v>
      </c>
      <c r="I381" s="230"/>
      <c r="L381" s="226"/>
      <c r="M381" s="231"/>
      <c r="N381" s="232"/>
      <c r="O381" s="232"/>
      <c r="P381" s="232"/>
      <c r="Q381" s="232"/>
      <c r="R381" s="232"/>
      <c r="S381" s="232"/>
      <c r="T381" s="233"/>
      <c r="AT381" s="227" t="s">
        <v>215</v>
      </c>
      <c r="AU381" s="227" t="s">
        <v>82</v>
      </c>
      <c r="AV381" s="12" t="s">
        <v>82</v>
      </c>
      <c r="AW381" s="12" t="s">
        <v>35</v>
      </c>
      <c r="AX381" s="12" t="s">
        <v>79</v>
      </c>
      <c r="AY381" s="227" t="s">
        <v>123</v>
      </c>
    </row>
    <row r="382" spans="2:65" s="1" customFormat="1" ht="16.5" customHeight="1">
      <c r="B382" s="198"/>
      <c r="C382" s="199" t="s">
        <v>718</v>
      </c>
      <c r="D382" s="199" t="s">
        <v>124</v>
      </c>
      <c r="E382" s="200" t="s">
        <v>719</v>
      </c>
      <c r="F382" s="201" t="s">
        <v>720</v>
      </c>
      <c r="G382" s="202" t="s">
        <v>525</v>
      </c>
      <c r="H382" s="255"/>
      <c r="I382" s="204"/>
      <c r="J382" s="205">
        <f>ROUND(I382*H382,2)</f>
        <v>0</v>
      </c>
      <c r="K382" s="201" t="s">
        <v>209</v>
      </c>
      <c r="L382" s="46"/>
      <c r="M382" s="206" t="s">
        <v>5</v>
      </c>
      <c r="N382" s="207" t="s">
        <v>42</v>
      </c>
      <c r="O382" s="47"/>
      <c r="P382" s="208">
        <f>O382*H382</f>
        <v>0</v>
      </c>
      <c r="Q382" s="208">
        <v>0</v>
      </c>
      <c r="R382" s="208">
        <f>Q382*H382</f>
        <v>0</v>
      </c>
      <c r="S382" s="208">
        <v>0</v>
      </c>
      <c r="T382" s="209">
        <f>S382*H382</f>
        <v>0</v>
      </c>
      <c r="AR382" s="24" t="s">
        <v>287</v>
      </c>
      <c r="AT382" s="24" t="s">
        <v>124</v>
      </c>
      <c r="AU382" s="24" t="s">
        <v>82</v>
      </c>
      <c r="AY382" s="24" t="s">
        <v>123</v>
      </c>
      <c r="BE382" s="210">
        <f>IF(N382="základní",J382,0)</f>
        <v>0</v>
      </c>
      <c r="BF382" s="210">
        <f>IF(N382="snížená",J382,0)</f>
        <v>0</v>
      </c>
      <c r="BG382" s="210">
        <f>IF(N382="zákl. přenesená",J382,0)</f>
        <v>0</v>
      </c>
      <c r="BH382" s="210">
        <f>IF(N382="sníž. přenesená",J382,0)</f>
        <v>0</v>
      </c>
      <c r="BI382" s="210">
        <f>IF(N382="nulová",J382,0)</f>
        <v>0</v>
      </c>
      <c r="BJ382" s="24" t="s">
        <v>79</v>
      </c>
      <c r="BK382" s="210">
        <f>ROUND(I382*H382,2)</f>
        <v>0</v>
      </c>
      <c r="BL382" s="24" t="s">
        <v>287</v>
      </c>
      <c r="BM382" s="24" t="s">
        <v>721</v>
      </c>
    </row>
    <row r="383" spans="2:63" s="10" customFormat="1" ht="29.85" customHeight="1">
      <c r="B383" s="187"/>
      <c r="D383" s="188" t="s">
        <v>70</v>
      </c>
      <c r="E383" s="211" t="s">
        <v>722</v>
      </c>
      <c r="F383" s="211" t="s">
        <v>723</v>
      </c>
      <c r="I383" s="190"/>
      <c r="J383" s="212">
        <f>BK383</f>
        <v>0</v>
      </c>
      <c r="L383" s="187"/>
      <c r="M383" s="192"/>
      <c r="N383" s="193"/>
      <c r="O383" s="193"/>
      <c r="P383" s="194">
        <f>SUM(P384:P395)</f>
        <v>0</v>
      </c>
      <c r="Q383" s="193"/>
      <c r="R383" s="194">
        <f>SUM(R384:R395)</f>
        <v>0.0897783</v>
      </c>
      <c r="S383" s="193"/>
      <c r="T383" s="195">
        <f>SUM(T384:T395)</f>
        <v>0</v>
      </c>
      <c r="AR383" s="188" t="s">
        <v>82</v>
      </c>
      <c r="AT383" s="196" t="s">
        <v>70</v>
      </c>
      <c r="AU383" s="196" t="s">
        <v>79</v>
      </c>
      <c r="AY383" s="188" t="s">
        <v>123</v>
      </c>
      <c r="BK383" s="197">
        <f>SUM(BK384:BK395)</f>
        <v>0</v>
      </c>
    </row>
    <row r="384" spans="2:65" s="1" customFormat="1" ht="16.5" customHeight="1">
      <c r="B384" s="198"/>
      <c r="C384" s="199" t="s">
        <v>724</v>
      </c>
      <c r="D384" s="199" t="s">
        <v>124</v>
      </c>
      <c r="E384" s="200" t="s">
        <v>725</v>
      </c>
      <c r="F384" s="201" t="s">
        <v>726</v>
      </c>
      <c r="G384" s="202" t="s">
        <v>208</v>
      </c>
      <c r="H384" s="203">
        <v>20.64</v>
      </c>
      <c r="I384" s="204"/>
      <c r="J384" s="205">
        <f>ROUND(I384*H384,2)</f>
        <v>0</v>
      </c>
      <c r="K384" s="201" t="s">
        <v>209</v>
      </c>
      <c r="L384" s="46"/>
      <c r="M384" s="206" t="s">
        <v>5</v>
      </c>
      <c r="N384" s="207" t="s">
        <v>42</v>
      </c>
      <c r="O384" s="47"/>
      <c r="P384" s="208">
        <f>O384*H384</f>
        <v>0</v>
      </c>
      <c r="Q384" s="208">
        <v>0.00017</v>
      </c>
      <c r="R384" s="208">
        <f>Q384*H384</f>
        <v>0.0035088000000000003</v>
      </c>
      <c r="S384" s="208">
        <v>0</v>
      </c>
      <c r="T384" s="209">
        <f>S384*H384</f>
        <v>0</v>
      </c>
      <c r="AR384" s="24" t="s">
        <v>287</v>
      </c>
      <c r="AT384" s="24" t="s">
        <v>124</v>
      </c>
      <c r="AU384" s="24" t="s">
        <v>82</v>
      </c>
      <c r="AY384" s="24" t="s">
        <v>123</v>
      </c>
      <c r="BE384" s="210">
        <f>IF(N384="základní",J384,0)</f>
        <v>0</v>
      </c>
      <c r="BF384" s="210">
        <f>IF(N384="snížená",J384,0)</f>
        <v>0</v>
      </c>
      <c r="BG384" s="210">
        <f>IF(N384="zákl. přenesená",J384,0)</f>
        <v>0</v>
      </c>
      <c r="BH384" s="210">
        <f>IF(N384="sníž. přenesená",J384,0)</f>
        <v>0</v>
      </c>
      <c r="BI384" s="210">
        <f>IF(N384="nulová",J384,0)</f>
        <v>0</v>
      </c>
      <c r="BJ384" s="24" t="s">
        <v>79</v>
      </c>
      <c r="BK384" s="210">
        <f>ROUND(I384*H384,2)</f>
        <v>0</v>
      </c>
      <c r="BL384" s="24" t="s">
        <v>287</v>
      </c>
      <c r="BM384" s="24" t="s">
        <v>727</v>
      </c>
    </row>
    <row r="385" spans="2:51" s="12" customFormat="1" ht="13.5">
      <c r="B385" s="226"/>
      <c r="D385" s="219" t="s">
        <v>215</v>
      </c>
      <c r="E385" s="227" t="s">
        <v>5</v>
      </c>
      <c r="F385" s="228" t="s">
        <v>728</v>
      </c>
      <c r="H385" s="229">
        <v>20.64</v>
      </c>
      <c r="I385" s="230"/>
      <c r="L385" s="226"/>
      <c r="M385" s="231"/>
      <c r="N385" s="232"/>
      <c r="O385" s="232"/>
      <c r="P385" s="232"/>
      <c r="Q385" s="232"/>
      <c r="R385" s="232"/>
      <c r="S385" s="232"/>
      <c r="T385" s="233"/>
      <c r="AT385" s="227" t="s">
        <v>215</v>
      </c>
      <c r="AU385" s="227" t="s">
        <v>82</v>
      </c>
      <c r="AV385" s="12" t="s">
        <v>82</v>
      </c>
      <c r="AW385" s="12" t="s">
        <v>35</v>
      </c>
      <c r="AX385" s="12" t="s">
        <v>79</v>
      </c>
      <c r="AY385" s="227" t="s">
        <v>123</v>
      </c>
    </row>
    <row r="386" spans="2:65" s="1" customFormat="1" ht="16.5" customHeight="1">
      <c r="B386" s="198"/>
      <c r="C386" s="199" t="s">
        <v>729</v>
      </c>
      <c r="D386" s="199" t="s">
        <v>124</v>
      </c>
      <c r="E386" s="200" t="s">
        <v>730</v>
      </c>
      <c r="F386" s="201" t="s">
        <v>731</v>
      </c>
      <c r="G386" s="202" t="s">
        <v>208</v>
      </c>
      <c r="H386" s="203">
        <v>143</v>
      </c>
      <c r="I386" s="204"/>
      <c r="J386" s="205">
        <f>ROUND(I386*H386,2)</f>
        <v>0</v>
      </c>
      <c r="K386" s="201" t="s">
        <v>141</v>
      </c>
      <c r="L386" s="46"/>
      <c r="M386" s="206" t="s">
        <v>5</v>
      </c>
      <c r="N386" s="207" t="s">
        <v>42</v>
      </c>
      <c r="O386" s="47"/>
      <c r="P386" s="208">
        <f>O386*H386</f>
        <v>0</v>
      </c>
      <c r="Q386" s="208">
        <v>0.000144</v>
      </c>
      <c r="R386" s="208">
        <f>Q386*H386</f>
        <v>0.020592</v>
      </c>
      <c r="S386" s="208">
        <v>0</v>
      </c>
      <c r="T386" s="209">
        <f>S386*H386</f>
        <v>0</v>
      </c>
      <c r="AR386" s="24" t="s">
        <v>287</v>
      </c>
      <c r="AT386" s="24" t="s">
        <v>124</v>
      </c>
      <c r="AU386" s="24" t="s">
        <v>82</v>
      </c>
      <c r="AY386" s="24" t="s">
        <v>123</v>
      </c>
      <c r="BE386" s="210">
        <f>IF(N386="základní",J386,0)</f>
        <v>0</v>
      </c>
      <c r="BF386" s="210">
        <f>IF(N386="snížená",J386,0)</f>
        <v>0</v>
      </c>
      <c r="BG386" s="210">
        <f>IF(N386="zákl. přenesená",J386,0)</f>
        <v>0</v>
      </c>
      <c r="BH386" s="210">
        <f>IF(N386="sníž. přenesená",J386,0)</f>
        <v>0</v>
      </c>
      <c r="BI386" s="210">
        <f>IF(N386="nulová",J386,0)</f>
        <v>0</v>
      </c>
      <c r="BJ386" s="24" t="s">
        <v>79</v>
      </c>
      <c r="BK386" s="210">
        <f>ROUND(I386*H386,2)</f>
        <v>0</v>
      </c>
      <c r="BL386" s="24" t="s">
        <v>287</v>
      </c>
      <c r="BM386" s="24" t="s">
        <v>732</v>
      </c>
    </row>
    <row r="387" spans="2:51" s="12" customFormat="1" ht="13.5">
      <c r="B387" s="226"/>
      <c r="D387" s="219" t="s">
        <v>215</v>
      </c>
      <c r="E387" s="227" t="s">
        <v>5</v>
      </c>
      <c r="F387" s="228" t="s">
        <v>733</v>
      </c>
      <c r="H387" s="229">
        <v>100</v>
      </c>
      <c r="I387" s="230"/>
      <c r="L387" s="226"/>
      <c r="M387" s="231"/>
      <c r="N387" s="232"/>
      <c r="O387" s="232"/>
      <c r="P387" s="232"/>
      <c r="Q387" s="232"/>
      <c r="R387" s="232"/>
      <c r="S387" s="232"/>
      <c r="T387" s="233"/>
      <c r="AT387" s="227" t="s">
        <v>215</v>
      </c>
      <c r="AU387" s="227" t="s">
        <v>82</v>
      </c>
      <c r="AV387" s="12" t="s">
        <v>82</v>
      </c>
      <c r="AW387" s="12" t="s">
        <v>35</v>
      </c>
      <c r="AX387" s="12" t="s">
        <v>71</v>
      </c>
      <c r="AY387" s="227" t="s">
        <v>123</v>
      </c>
    </row>
    <row r="388" spans="2:51" s="12" customFormat="1" ht="13.5">
      <c r="B388" s="226"/>
      <c r="D388" s="219" t="s">
        <v>215</v>
      </c>
      <c r="E388" s="227" t="s">
        <v>5</v>
      </c>
      <c r="F388" s="228" t="s">
        <v>734</v>
      </c>
      <c r="H388" s="229">
        <v>43</v>
      </c>
      <c r="I388" s="230"/>
      <c r="L388" s="226"/>
      <c r="M388" s="231"/>
      <c r="N388" s="232"/>
      <c r="O388" s="232"/>
      <c r="P388" s="232"/>
      <c r="Q388" s="232"/>
      <c r="R388" s="232"/>
      <c r="S388" s="232"/>
      <c r="T388" s="233"/>
      <c r="AT388" s="227" t="s">
        <v>215</v>
      </c>
      <c r="AU388" s="227" t="s">
        <v>82</v>
      </c>
      <c r="AV388" s="12" t="s">
        <v>82</v>
      </c>
      <c r="AW388" s="12" t="s">
        <v>35</v>
      </c>
      <c r="AX388" s="12" t="s">
        <v>71</v>
      </c>
      <c r="AY388" s="227" t="s">
        <v>123</v>
      </c>
    </row>
    <row r="389" spans="2:51" s="13" customFormat="1" ht="13.5">
      <c r="B389" s="234"/>
      <c r="D389" s="219" t="s">
        <v>215</v>
      </c>
      <c r="E389" s="235" t="s">
        <v>5</v>
      </c>
      <c r="F389" s="236" t="s">
        <v>220</v>
      </c>
      <c r="H389" s="237">
        <v>143</v>
      </c>
      <c r="I389" s="238"/>
      <c r="L389" s="234"/>
      <c r="M389" s="239"/>
      <c r="N389" s="240"/>
      <c r="O389" s="240"/>
      <c r="P389" s="240"/>
      <c r="Q389" s="240"/>
      <c r="R389" s="240"/>
      <c r="S389" s="240"/>
      <c r="T389" s="241"/>
      <c r="AT389" s="235" t="s">
        <v>215</v>
      </c>
      <c r="AU389" s="235" t="s">
        <v>82</v>
      </c>
      <c r="AV389" s="13" t="s">
        <v>122</v>
      </c>
      <c r="AW389" s="13" t="s">
        <v>35</v>
      </c>
      <c r="AX389" s="13" t="s">
        <v>79</v>
      </c>
      <c r="AY389" s="235" t="s">
        <v>123</v>
      </c>
    </row>
    <row r="390" spans="2:65" s="1" customFormat="1" ht="25.5" customHeight="1">
      <c r="B390" s="198"/>
      <c r="C390" s="199" t="s">
        <v>735</v>
      </c>
      <c r="D390" s="199" t="s">
        <v>124</v>
      </c>
      <c r="E390" s="200" t="s">
        <v>736</v>
      </c>
      <c r="F390" s="201" t="s">
        <v>737</v>
      </c>
      <c r="G390" s="202" t="s">
        <v>208</v>
      </c>
      <c r="H390" s="203">
        <v>52.125</v>
      </c>
      <c r="I390" s="204"/>
      <c r="J390" s="205">
        <f>ROUND(I390*H390,2)</f>
        <v>0</v>
      </c>
      <c r="K390" s="201" t="s">
        <v>209</v>
      </c>
      <c r="L390" s="46"/>
      <c r="M390" s="206" t="s">
        <v>5</v>
      </c>
      <c r="N390" s="207" t="s">
        <v>42</v>
      </c>
      <c r="O390" s="47"/>
      <c r="P390" s="208">
        <f>O390*H390</f>
        <v>0</v>
      </c>
      <c r="Q390" s="208">
        <v>0.00023</v>
      </c>
      <c r="R390" s="208">
        <f>Q390*H390</f>
        <v>0.011988750000000001</v>
      </c>
      <c r="S390" s="208">
        <v>0</v>
      </c>
      <c r="T390" s="209">
        <f>S390*H390</f>
        <v>0</v>
      </c>
      <c r="AR390" s="24" t="s">
        <v>287</v>
      </c>
      <c r="AT390" s="24" t="s">
        <v>124</v>
      </c>
      <c r="AU390" s="24" t="s">
        <v>82</v>
      </c>
      <c r="AY390" s="24" t="s">
        <v>123</v>
      </c>
      <c r="BE390" s="210">
        <f>IF(N390="základní",J390,0)</f>
        <v>0</v>
      </c>
      <c r="BF390" s="210">
        <f>IF(N390="snížená",J390,0)</f>
        <v>0</v>
      </c>
      <c r="BG390" s="210">
        <f>IF(N390="zákl. přenesená",J390,0)</f>
        <v>0</v>
      </c>
      <c r="BH390" s="210">
        <f>IF(N390="sníž. přenesená",J390,0)</f>
        <v>0</v>
      </c>
      <c r="BI390" s="210">
        <f>IF(N390="nulová",J390,0)</f>
        <v>0</v>
      </c>
      <c r="BJ390" s="24" t="s">
        <v>79</v>
      </c>
      <c r="BK390" s="210">
        <f>ROUND(I390*H390,2)</f>
        <v>0</v>
      </c>
      <c r="BL390" s="24" t="s">
        <v>287</v>
      </c>
      <c r="BM390" s="24" t="s">
        <v>738</v>
      </c>
    </row>
    <row r="391" spans="2:51" s="12" customFormat="1" ht="13.5">
      <c r="B391" s="226"/>
      <c r="D391" s="219" t="s">
        <v>215</v>
      </c>
      <c r="E391" s="227" t="s">
        <v>5</v>
      </c>
      <c r="F391" s="228" t="s">
        <v>180</v>
      </c>
      <c r="H391" s="229">
        <v>52.125</v>
      </c>
      <c r="I391" s="230"/>
      <c r="L391" s="226"/>
      <c r="M391" s="231"/>
      <c r="N391" s="232"/>
      <c r="O391" s="232"/>
      <c r="P391" s="232"/>
      <c r="Q391" s="232"/>
      <c r="R391" s="232"/>
      <c r="S391" s="232"/>
      <c r="T391" s="233"/>
      <c r="AT391" s="227" t="s">
        <v>215</v>
      </c>
      <c r="AU391" s="227" t="s">
        <v>82</v>
      </c>
      <c r="AV391" s="12" t="s">
        <v>82</v>
      </c>
      <c r="AW391" s="12" t="s">
        <v>35</v>
      </c>
      <c r="AX391" s="12" t="s">
        <v>79</v>
      </c>
      <c r="AY391" s="227" t="s">
        <v>123</v>
      </c>
    </row>
    <row r="392" spans="2:65" s="1" customFormat="1" ht="25.5" customHeight="1">
      <c r="B392" s="198"/>
      <c r="C392" s="199" t="s">
        <v>739</v>
      </c>
      <c r="D392" s="199" t="s">
        <v>124</v>
      </c>
      <c r="E392" s="200" t="s">
        <v>740</v>
      </c>
      <c r="F392" s="201" t="s">
        <v>741</v>
      </c>
      <c r="G392" s="202" t="s">
        <v>208</v>
      </c>
      <c r="H392" s="203">
        <v>52.125</v>
      </c>
      <c r="I392" s="204"/>
      <c r="J392" s="205">
        <f>ROUND(I392*H392,2)</f>
        <v>0</v>
      </c>
      <c r="K392" s="201" t="s">
        <v>209</v>
      </c>
      <c r="L392" s="46"/>
      <c r="M392" s="206" t="s">
        <v>5</v>
      </c>
      <c r="N392" s="207" t="s">
        <v>42</v>
      </c>
      <c r="O392" s="47"/>
      <c r="P392" s="208">
        <f>O392*H392</f>
        <v>0</v>
      </c>
      <c r="Q392" s="208">
        <v>0.00101</v>
      </c>
      <c r="R392" s="208">
        <f>Q392*H392</f>
        <v>0.052646250000000006</v>
      </c>
      <c r="S392" s="208">
        <v>0</v>
      </c>
      <c r="T392" s="209">
        <f>S392*H392</f>
        <v>0</v>
      </c>
      <c r="AR392" s="24" t="s">
        <v>287</v>
      </c>
      <c r="AT392" s="24" t="s">
        <v>124</v>
      </c>
      <c r="AU392" s="24" t="s">
        <v>82</v>
      </c>
      <c r="AY392" s="24" t="s">
        <v>123</v>
      </c>
      <c r="BE392" s="210">
        <f>IF(N392="základní",J392,0)</f>
        <v>0</v>
      </c>
      <c r="BF392" s="210">
        <f>IF(N392="snížená",J392,0)</f>
        <v>0</v>
      </c>
      <c r="BG392" s="210">
        <f>IF(N392="zákl. přenesená",J392,0)</f>
        <v>0</v>
      </c>
      <c r="BH392" s="210">
        <f>IF(N392="sníž. přenesená",J392,0)</f>
        <v>0</v>
      </c>
      <c r="BI392" s="210">
        <f>IF(N392="nulová",J392,0)</f>
        <v>0</v>
      </c>
      <c r="BJ392" s="24" t="s">
        <v>79</v>
      </c>
      <c r="BK392" s="210">
        <f>ROUND(I392*H392,2)</f>
        <v>0</v>
      </c>
      <c r="BL392" s="24" t="s">
        <v>287</v>
      </c>
      <c r="BM392" s="24" t="s">
        <v>742</v>
      </c>
    </row>
    <row r="393" spans="2:51" s="12" customFormat="1" ht="13.5">
      <c r="B393" s="226"/>
      <c r="D393" s="219" t="s">
        <v>215</v>
      </c>
      <c r="E393" s="227" t="s">
        <v>5</v>
      </c>
      <c r="F393" s="228" t="s">
        <v>180</v>
      </c>
      <c r="H393" s="229">
        <v>52.125</v>
      </c>
      <c r="I393" s="230"/>
      <c r="L393" s="226"/>
      <c r="M393" s="231"/>
      <c r="N393" s="232"/>
      <c r="O393" s="232"/>
      <c r="P393" s="232"/>
      <c r="Q393" s="232"/>
      <c r="R393" s="232"/>
      <c r="S393" s="232"/>
      <c r="T393" s="233"/>
      <c r="AT393" s="227" t="s">
        <v>215</v>
      </c>
      <c r="AU393" s="227" t="s">
        <v>82</v>
      </c>
      <c r="AV393" s="12" t="s">
        <v>82</v>
      </c>
      <c r="AW393" s="12" t="s">
        <v>35</v>
      </c>
      <c r="AX393" s="12" t="s">
        <v>79</v>
      </c>
      <c r="AY393" s="227" t="s">
        <v>123</v>
      </c>
    </row>
    <row r="394" spans="2:65" s="1" customFormat="1" ht="25.5" customHeight="1">
      <c r="B394" s="198"/>
      <c r="C394" s="199" t="s">
        <v>743</v>
      </c>
      <c r="D394" s="199" t="s">
        <v>124</v>
      </c>
      <c r="E394" s="200" t="s">
        <v>744</v>
      </c>
      <c r="F394" s="201" t="s">
        <v>745</v>
      </c>
      <c r="G394" s="202" t="s">
        <v>208</v>
      </c>
      <c r="H394" s="203">
        <v>52.125</v>
      </c>
      <c r="I394" s="204"/>
      <c r="J394" s="205">
        <f>ROUND(I394*H394,2)</f>
        <v>0</v>
      </c>
      <c r="K394" s="201" t="s">
        <v>209</v>
      </c>
      <c r="L394" s="46"/>
      <c r="M394" s="206" t="s">
        <v>5</v>
      </c>
      <c r="N394" s="207" t="s">
        <v>42</v>
      </c>
      <c r="O394" s="47"/>
      <c r="P394" s="208">
        <f>O394*H394</f>
        <v>0</v>
      </c>
      <c r="Q394" s="208">
        <v>2E-05</v>
      </c>
      <c r="R394" s="208">
        <f>Q394*H394</f>
        <v>0.0010425</v>
      </c>
      <c r="S394" s="208">
        <v>0</v>
      </c>
      <c r="T394" s="209">
        <f>S394*H394</f>
        <v>0</v>
      </c>
      <c r="AR394" s="24" t="s">
        <v>287</v>
      </c>
      <c r="AT394" s="24" t="s">
        <v>124</v>
      </c>
      <c r="AU394" s="24" t="s">
        <v>82</v>
      </c>
      <c r="AY394" s="24" t="s">
        <v>123</v>
      </c>
      <c r="BE394" s="210">
        <f>IF(N394="základní",J394,0)</f>
        <v>0</v>
      </c>
      <c r="BF394" s="210">
        <f>IF(N394="snížená",J394,0)</f>
        <v>0</v>
      </c>
      <c r="BG394" s="210">
        <f>IF(N394="zákl. přenesená",J394,0)</f>
        <v>0</v>
      </c>
      <c r="BH394" s="210">
        <f>IF(N394="sníž. přenesená",J394,0)</f>
        <v>0</v>
      </c>
      <c r="BI394" s="210">
        <f>IF(N394="nulová",J394,0)</f>
        <v>0</v>
      </c>
      <c r="BJ394" s="24" t="s">
        <v>79</v>
      </c>
      <c r="BK394" s="210">
        <f>ROUND(I394*H394,2)</f>
        <v>0</v>
      </c>
      <c r="BL394" s="24" t="s">
        <v>287</v>
      </c>
      <c r="BM394" s="24" t="s">
        <v>746</v>
      </c>
    </row>
    <row r="395" spans="2:51" s="12" customFormat="1" ht="13.5">
      <c r="B395" s="226"/>
      <c r="D395" s="219" t="s">
        <v>215</v>
      </c>
      <c r="E395" s="227" t="s">
        <v>5</v>
      </c>
      <c r="F395" s="228" t="s">
        <v>180</v>
      </c>
      <c r="H395" s="229">
        <v>52.125</v>
      </c>
      <c r="I395" s="230"/>
      <c r="L395" s="226"/>
      <c r="M395" s="231"/>
      <c r="N395" s="232"/>
      <c r="O395" s="232"/>
      <c r="P395" s="232"/>
      <c r="Q395" s="232"/>
      <c r="R395" s="232"/>
      <c r="S395" s="232"/>
      <c r="T395" s="233"/>
      <c r="AT395" s="227" t="s">
        <v>215</v>
      </c>
      <c r="AU395" s="227" t="s">
        <v>82</v>
      </c>
      <c r="AV395" s="12" t="s">
        <v>82</v>
      </c>
      <c r="AW395" s="12" t="s">
        <v>35</v>
      </c>
      <c r="AX395" s="12" t="s">
        <v>79</v>
      </c>
      <c r="AY395" s="227" t="s">
        <v>123</v>
      </c>
    </row>
    <row r="396" spans="2:63" s="10" customFormat="1" ht="29.85" customHeight="1">
      <c r="B396" s="187"/>
      <c r="D396" s="188" t="s">
        <v>70</v>
      </c>
      <c r="E396" s="211" t="s">
        <v>747</v>
      </c>
      <c r="F396" s="211" t="s">
        <v>748</v>
      </c>
      <c r="I396" s="190"/>
      <c r="J396" s="212">
        <f>BK396</f>
        <v>0</v>
      </c>
      <c r="L396" s="187"/>
      <c r="M396" s="192"/>
      <c r="N396" s="193"/>
      <c r="O396" s="193"/>
      <c r="P396" s="194">
        <f>SUM(P397:P402)</f>
        <v>0</v>
      </c>
      <c r="Q396" s="193"/>
      <c r="R396" s="194">
        <f>SUM(R397:R402)</f>
        <v>0.0228438</v>
      </c>
      <c r="S396" s="193"/>
      <c r="T396" s="195">
        <f>SUM(T397:T402)</f>
        <v>0</v>
      </c>
      <c r="AR396" s="188" t="s">
        <v>82</v>
      </c>
      <c r="AT396" s="196" t="s">
        <v>70</v>
      </c>
      <c r="AU396" s="196" t="s">
        <v>79</v>
      </c>
      <c r="AY396" s="188" t="s">
        <v>123</v>
      </c>
      <c r="BK396" s="197">
        <f>SUM(BK397:BK402)</f>
        <v>0</v>
      </c>
    </row>
    <row r="397" spans="2:65" s="1" customFormat="1" ht="16.5" customHeight="1">
      <c r="B397" s="198"/>
      <c r="C397" s="199" t="s">
        <v>749</v>
      </c>
      <c r="D397" s="199" t="s">
        <v>124</v>
      </c>
      <c r="E397" s="200" t="s">
        <v>750</v>
      </c>
      <c r="F397" s="201" t="s">
        <v>751</v>
      </c>
      <c r="G397" s="202" t="s">
        <v>208</v>
      </c>
      <c r="H397" s="203">
        <v>38.073</v>
      </c>
      <c r="I397" s="204"/>
      <c r="J397" s="205">
        <f>ROUND(I397*H397,2)</f>
        <v>0</v>
      </c>
      <c r="K397" s="201" t="s">
        <v>209</v>
      </c>
      <c r="L397" s="46"/>
      <c r="M397" s="206" t="s">
        <v>5</v>
      </c>
      <c r="N397" s="207" t="s">
        <v>42</v>
      </c>
      <c r="O397" s="47"/>
      <c r="P397" s="208">
        <f>O397*H397</f>
        <v>0</v>
      </c>
      <c r="Q397" s="208">
        <v>0.00019</v>
      </c>
      <c r="R397" s="208">
        <f>Q397*H397</f>
        <v>0.007233870000000001</v>
      </c>
      <c r="S397" s="208">
        <v>0</v>
      </c>
      <c r="T397" s="209">
        <f>S397*H397</f>
        <v>0</v>
      </c>
      <c r="AR397" s="24" t="s">
        <v>287</v>
      </c>
      <c r="AT397" s="24" t="s">
        <v>124</v>
      </c>
      <c r="AU397" s="24" t="s">
        <v>82</v>
      </c>
      <c r="AY397" s="24" t="s">
        <v>123</v>
      </c>
      <c r="BE397" s="210">
        <f>IF(N397="základní",J397,0)</f>
        <v>0</v>
      </c>
      <c r="BF397" s="210">
        <f>IF(N397="snížená",J397,0)</f>
        <v>0</v>
      </c>
      <c r="BG397" s="210">
        <f>IF(N397="zákl. přenesená",J397,0)</f>
        <v>0</v>
      </c>
      <c r="BH397" s="210">
        <f>IF(N397="sníž. přenesená",J397,0)</f>
        <v>0</v>
      </c>
      <c r="BI397" s="210">
        <f>IF(N397="nulová",J397,0)</f>
        <v>0</v>
      </c>
      <c r="BJ397" s="24" t="s">
        <v>79</v>
      </c>
      <c r="BK397" s="210">
        <f>ROUND(I397*H397,2)</f>
        <v>0</v>
      </c>
      <c r="BL397" s="24" t="s">
        <v>287</v>
      </c>
      <c r="BM397" s="24" t="s">
        <v>752</v>
      </c>
    </row>
    <row r="398" spans="2:51" s="12" customFormat="1" ht="13.5">
      <c r="B398" s="226"/>
      <c r="D398" s="219" t="s">
        <v>215</v>
      </c>
      <c r="E398" s="227" t="s">
        <v>5</v>
      </c>
      <c r="F398" s="228" t="s">
        <v>753</v>
      </c>
      <c r="H398" s="229">
        <v>38.073</v>
      </c>
      <c r="I398" s="230"/>
      <c r="L398" s="226"/>
      <c r="M398" s="231"/>
      <c r="N398" s="232"/>
      <c r="O398" s="232"/>
      <c r="P398" s="232"/>
      <c r="Q398" s="232"/>
      <c r="R398" s="232"/>
      <c r="S398" s="232"/>
      <c r="T398" s="233"/>
      <c r="AT398" s="227" t="s">
        <v>215</v>
      </c>
      <c r="AU398" s="227" t="s">
        <v>82</v>
      </c>
      <c r="AV398" s="12" t="s">
        <v>82</v>
      </c>
      <c r="AW398" s="12" t="s">
        <v>35</v>
      </c>
      <c r="AX398" s="12" t="s">
        <v>79</v>
      </c>
      <c r="AY398" s="227" t="s">
        <v>123</v>
      </c>
    </row>
    <row r="399" spans="2:65" s="1" customFormat="1" ht="16.5" customHeight="1">
      <c r="B399" s="198"/>
      <c r="C399" s="199" t="s">
        <v>754</v>
      </c>
      <c r="D399" s="199" t="s">
        <v>124</v>
      </c>
      <c r="E399" s="200" t="s">
        <v>755</v>
      </c>
      <c r="F399" s="201" t="s">
        <v>756</v>
      </c>
      <c r="G399" s="202" t="s">
        <v>208</v>
      </c>
      <c r="H399" s="203">
        <v>38.073</v>
      </c>
      <c r="I399" s="204"/>
      <c r="J399" s="205">
        <f>ROUND(I399*H399,2)</f>
        <v>0</v>
      </c>
      <c r="K399" s="201" t="s">
        <v>209</v>
      </c>
      <c r="L399" s="46"/>
      <c r="M399" s="206" t="s">
        <v>5</v>
      </c>
      <c r="N399" s="207" t="s">
        <v>42</v>
      </c>
      <c r="O399" s="47"/>
      <c r="P399" s="208">
        <f>O399*H399</f>
        <v>0</v>
      </c>
      <c r="Q399" s="208">
        <v>0.0004</v>
      </c>
      <c r="R399" s="208">
        <f>Q399*H399</f>
        <v>0.0152292</v>
      </c>
      <c r="S399" s="208">
        <v>0</v>
      </c>
      <c r="T399" s="209">
        <f>S399*H399</f>
        <v>0</v>
      </c>
      <c r="AR399" s="24" t="s">
        <v>287</v>
      </c>
      <c r="AT399" s="24" t="s">
        <v>124</v>
      </c>
      <c r="AU399" s="24" t="s">
        <v>82</v>
      </c>
      <c r="AY399" s="24" t="s">
        <v>123</v>
      </c>
      <c r="BE399" s="210">
        <f>IF(N399="základní",J399,0)</f>
        <v>0</v>
      </c>
      <c r="BF399" s="210">
        <f>IF(N399="snížená",J399,0)</f>
        <v>0</v>
      </c>
      <c r="BG399" s="210">
        <f>IF(N399="zákl. přenesená",J399,0)</f>
        <v>0</v>
      </c>
      <c r="BH399" s="210">
        <f>IF(N399="sníž. přenesená",J399,0)</f>
        <v>0</v>
      </c>
      <c r="BI399" s="210">
        <f>IF(N399="nulová",J399,0)</f>
        <v>0</v>
      </c>
      <c r="BJ399" s="24" t="s">
        <v>79</v>
      </c>
      <c r="BK399" s="210">
        <f>ROUND(I399*H399,2)</f>
        <v>0</v>
      </c>
      <c r="BL399" s="24" t="s">
        <v>287</v>
      </c>
      <c r="BM399" s="24" t="s">
        <v>757</v>
      </c>
    </row>
    <row r="400" spans="2:51" s="12" customFormat="1" ht="13.5">
      <c r="B400" s="226"/>
      <c r="D400" s="219" t="s">
        <v>215</v>
      </c>
      <c r="E400" s="227" t="s">
        <v>5</v>
      </c>
      <c r="F400" s="228" t="s">
        <v>753</v>
      </c>
      <c r="H400" s="229">
        <v>38.073</v>
      </c>
      <c r="I400" s="230"/>
      <c r="L400" s="226"/>
      <c r="M400" s="231"/>
      <c r="N400" s="232"/>
      <c r="O400" s="232"/>
      <c r="P400" s="232"/>
      <c r="Q400" s="232"/>
      <c r="R400" s="232"/>
      <c r="S400" s="232"/>
      <c r="T400" s="233"/>
      <c r="AT400" s="227" t="s">
        <v>215</v>
      </c>
      <c r="AU400" s="227" t="s">
        <v>82</v>
      </c>
      <c r="AV400" s="12" t="s">
        <v>82</v>
      </c>
      <c r="AW400" s="12" t="s">
        <v>35</v>
      </c>
      <c r="AX400" s="12" t="s">
        <v>79</v>
      </c>
      <c r="AY400" s="227" t="s">
        <v>123</v>
      </c>
    </row>
    <row r="401" spans="2:65" s="1" customFormat="1" ht="25.5" customHeight="1">
      <c r="B401" s="198"/>
      <c r="C401" s="199" t="s">
        <v>758</v>
      </c>
      <c r="D401" s="199" t="s">
        <v>124</v>
      </c>
      <c r="E401" s="200" t="s">
        <v>759</v>
      </c>
      <c r="F401" s="201" t="s">
        <v>760</v>
      </c>
      <c r="G401" s="202" t="s">
        <v>208</v>
      </c>
      <c r="H401" s="203">
        <v>38.073</v>
      </c>
      <c r="I401" s="204"/>
      <c r="J401" s="205">
        <f>ROUND(I401*H401,2)</f>
        <v>0</v>
      </c>
      <c r="K401" s="201" t="s">
        <v>209</v>
      </c>
      <c r="L401" s="46"/>
      <c r="M401" s="206" t="s">
        <v>5</v>
      </c>
      <c r="N401" s="207" t="s">
        <v>42</v>
      </c>
      <c r="O401" s="47"/>
      <c r="P401" s="208">
        <f>O401*H401</f>
        <v>0</v>
      </c>
      <c r="Q401" s="208">
        <v>1E-05</v>
      </c>
      <c r="R401" s="208">
        <f>Q401*H401</f>
        <v>0.00038073</v>
      </c>
      <c r="S401" s="208">
        <v>0</v>
      </c>
      <c r="T401" s="209">
        <f>S401*H401</f>
        <v>0</v>
      </c>
      <c r="AR401" s="24" t="s">
        <v>287</v>
      </c>
      <c r="AT401" s="24" t="s">
        <v>124</v>
      </c>
      <c r="AU401" s="24" t="s">
        <v>82</v>
      </c>
      <c r="AY401" s="24" t="s">
        <v>123</v>
      </c>
      <c r="BE401" s="210">
        <f>IF(N401="základní",J401,0)</f>
        <v>0</v>
      </c>
      <c r="BF401" s="210">
        <f>IF(N401="snížená",J401,0)</f>
        <v>0</v>
      </c>
      <c r="BG401" s="210">
        <f>IF(N401="zákl. přenesená",J401,0)</f>
        <v>0</v>
      </c>
      <c r="BH401" s="210">
        <f>IF(N401="sníž. přenesená",J401,0)</f>
        <v>0</v>
      </c>
      <c r="BI401" s="210">
        <f>IF(N401="nulová",J401,0)</f>
        <v>0</v>
      </c>
      <c r="BJ401" s="24" t="s">
        <v>79</v>
      </c>
      <c r="BK401" s="210">
        <f>ROUND(I401*H401,2)</f>
        <v>0</v>
      </c>
      <c r="BL401" s="24" t="s">
        <v>287</v>
      </c>
      <c r="BM401" s="24" t="s">
        <v>761</v>
      </c>
    </row>
    <row r="402" spans="2:51" s="12" customFormat="1" ht="13.5">
      <c r="B402" s="226"/>
      <c r="D402" s="219" t="s">
        <v>215</v>
      </c>
      <c r="E402" s="227" t="s">
        <v>5</v>
      </c>
      <c r="F402" s="228" t="s">
        <v>753</v>
      </c>
      <c r="H402" s="229">
        <v>38.073</v>
      </c>
      <c r="I402" s="230"/>
      <c r="L402" s="226"/>
      <c r="M402" s="231"/>
      <c r="N402" s="232"/>
      <c r="O402" s="232"/>
      <c r="P402" s="232"/>
      <c r="Q402" s="232"/>
      <c r="R402" s="232"/>
      <c r="S402" s="232"/>
      <c r="T402" s="233"/>
      <c r="AT402" s="227" t="s">
        <v>215</v>
      </c>
      <c r="AU402" s="227" t="s">
        <v>82</v>
      </c>
      <c r="AV402" s="12" t="s">
        <v>82</v>
      </c>
      <c r="AW402" s="12" t="s">
        <v>35</v>
      </c>
      <c r="AX402" s="12" t="s">
        <v>79</v>
      </c>
      <c r="AY402" s="227" t="s">
        <v>123</v>
      </c>
    </row>
    <row r="403" spans="2:63" s="10" customFormat="1" ht="37.4" customHeight="1">
      <c r="B403" s="187"/>
      <c r="D403" s="188" t="s">
        <v>70</v>
      </c>
      <c r="E403" s="189" t="s">
        <v>120</v>
      </c>
      <c r="F403" s="189" t="s">
        <v>121</v>
      </c>
      <c r="I403" s="190"/>
      <c r="J403" s="191">
        <f>BK403</f>
        <v>0</v>
      </c>
      <c r="L403" s="187"/>
      <c r="M403" s="192"/>
      <c r="N403" s="193"/>
      <c r="O403" s="193"/>
      <c r="P403" s="194">
        <f>SUM(P404:P406)</f>
        <v>0</v>
      </c>
      <c r="Q403" s="193"/>
      <c r="R403" s="194">
        <f>SUM(R404:R406)</f>
        <v>0</v>
      </c>
      <c r="S403" s="193"/>
      <c r="T403" s="195">
        <f>SUM(T404:T406)</f>
        <v>0</v>
      </c>
      <c r="AR403" s="188" t="s">
        <v>122</v>
      </c>
      <c r="AT403" s="196" t="s">
        <v>70</v>
      </c>
      <c r="AU403" s="196" t="s">
        <v>71</v>
      </c>
      <c r="AY403" s="188" t="s">
        <v>123</v>
      </c>
      <c r="BK403" s="197">
        <f>SUM(BK404:BK406)</f>
        <v>0</v>
      </c>
    </row>
    <row r="404" spans="2:65" s="1" customFormat="1" ht="16.5" customHeight="1">
      <c r="B404" s="198"/>
      <c r="C404" s="199" t="s">
        <v>762</v>
      </c>
      <c r="D404" s="199" t="s">
        <v>124</v>
      </c>
      <c r="E404" s="200" t="s">
        <v>83</v>
      </c>
      <c r="F404" s="201" t="s">
        <v>763</v>
      </c>
      <c r="G404" s="202" t="s">
        <v>126</v>
      </c>
      <c r="H404" s="203">
        <v>1</v>
      </c>
      <c r="I404" s="204"/>
      <c r="J404" s="205">
        <f>ROUND(I404*H404,2)</f>
        <v>0</v>
      </c>
      <c r="K404" s="201" t="s">
        <v>5</v>
      </c>
      <c r="L404" s="46"/>
      <c r="M404" s="206" t="s">
        <v>5</v>
      </c>
      <c r="N404" s="207" t="s">
        <v>42</v>
      </c>
      <c r="O404" s="47"/>
      <c r="P404" s="208">
        <f>O404*H404</f>
        <v>0</v>
      </c>
      <c r="Q404" s="208">
        <v>0</v>
      </c>
      <c r="R404" s="208">
        <f>Q404*H404</f>
        <v>0</v>
      </c>
      <c r="S404" s="208">
        <v>0</v>
      </c>
      <c r="T404" s="209">
        <f>S404*H404</f>
        <v>0</v>
      </c>
      <c r="AR404" s="24" t="s">
        <v>127</v>
      </c>
      <c r="AT404" s="24" t="s">
        <v>124</v>
      </c>
      <c r="AU404" s="24" t="s">
        <v>79</v>
      </c>
      <c r="AY404" s="24" t="s">
        <v>123</v>
      </c>
      <c r="BE404" s="210">
        <f>IF(N404="základní",J404,0)</f>
        <v>0</v>
      </c>
      <c r="BF404" s="210">
        <f>IF(N404="snížená",J404,0)</f>
        <v>0</v>
      </c>
      <c r="BG404" s="210">
        <f>IF(N404="zákl. přenesená",J404,0)</f>
        <v>0</v>
      </c>
      <c r="BH404" s="210">
        <f>IF(N404="sníž. přenesená",J404,0)</f>
        <v>0</v>
      </c>
      <c r="BI404" s="210">
        <f>IF(N404="nulová",J404,0)</f>
        <v>0</v>
      </c>
      <c r="BJ404" s="24" t="s">
        <v>79</v>
      </c>
      <c r="BK404" s="210">
        <f>ROUND(I404*H404,2)</f>
        <v>0</v>
      </c>
      <c r="BL404" s="24" t="s">
        <v>127</v>
      </c>
      <c r="BM404" s="24" t="s">
        <v>764</v>
      </c>
    </row>
    <row r="405" spans="2:65" s="1" customFormat="1" ht="16.5" customHeight="1">
      <c r="B405" s="198"/>
      <c r="C405" s="199" t="s">
        <v>765</v>
      </c>
      <c r="D405" s="199" t="s">
        <v>124</v>
      </c>
      <c r="E405" s="200" t="s">
        <v>766</v>
      </c>
      <c r="F405" s="201" t="s">
        <v>125</v>
      </c>
      <c r="G405" s="202" t="s">
        <v>532</v>
      </c>
      <c r="H405" s="203">
        <v>1</v>
      </c>
      <c r="I405" s="204"/>
      <c r="J405" s="205">
        <f>ROUND(I405*H405,2)</f>
        <v>0</v>
      </c>
      <c r="K405" s="201" t="s">
        <v>5</v>
      </c>
      <c r="L405" s="46"/>
      <c r="M405" s="206" t="s">
        <v>5</v>
      </c>
      <c r="N405" s="207" t="s">
        <v>42</v>
      </c>
      <c r="O405" s="47"/>
      <c r="P405" s="208">
        <f>O405*H405</f>
        <v>0</v>
      </c>
      <c r="Q405" s="208">
        <v>0</v>
      </c>
      <c r="R405" s="208">
        <f>Q405*H405</f>
        <v>0</v>
      </c>
      <c r="S405" s="208">
        <v>0</v>
      </c>
      <c r="T405" s="209">
        <f>S405*H405</f>
        <v>0</v>
      </c>
      <c r="AR405" s="24" t="s">
        <v>127</v>
      </c>
      <c r="AT405" s="24" t="s">
        <v>124</v>
      </c>
      <c r="AU405" s="24" t="s">
        <v>79</v>
      </c>
      <c r="AY405" s="24" t="s">
        <v>123</v>
      </c>
      <c r="BE405" s="210">
        <f>IF(N405="základní",J405,0)</f>
        <v>0</v>
      </c>
      <c r="BF405" s="210">
        <f>IF(N405="snížená",J405,0)</f>
        <v>0</v>
      </c>
      <c r="BG405" s="210">
        <f>IF(N405="zákl. přenesená",J405,0)</f>
        <v>0</v>
      </c>
      <c r="BH405" s="210">
        <f>IF(N405="sníž. přenesená",J405,0)</f>
        <v>0</v>
      </c>
      <c r="BI405" s="210">
        <f>IF(N405="nulová",J405,0)</f>
        <v>0</v>
      </c>
      <c r="BJ405" s="24" t="s">
        <v>79</v>
      </c>
      <c r="BK405" s="210">
        <f>ROUND(I405*H405,2)</f>
        <v>0</v>
      </c>
      <c r="BL405" s="24" t="s">
        <v>127</v>
      </c>
      <c r="BM405" s="24" t="s">
        <v>767</v>
      </c>
    </row>
    <row r="406" spans="2:47" s="1" customFormat="1" ht="13.5">
      <c r="B406" s="46"/>
      <c r="D406" s="219" t="s">
        <v>297</v>
      </c>
      <c r="F406" s="252" t="s">
        <v>768</v>
      </c>
      <c r="I406" s="253"/>
      <c r="L406" s="46"/>
      <c r="M406" s="256"/>
      <c r="N406" s="214"/>
      <c r="O406" s="214"/>
      <c r="P406" s="214"/>
      <c r="Q406" s="214"/>
      <c r="R406" s="214"/>
      <c r="S406" s="214"/>
      <c r="T406" s="257"/>
      <c r="AT406" s="24" t="s">
        <v>297</v>
      </c>
      <c r="AU406" s="24" t="s">
        <v>79</v>
      </c>
    </row>
    <row r="407" spans="2:12" s="1" customFormat="1" ht="6.95" customHeight="1">
      <c r="B407" s="67"/>
      <c r="C407" s="68"/>
      <c r="D407" s="68"/>
      <c r="E407" s="68"/>
      <c r="F407" s="68"/>
      <c r="G407" s="68"/>
      <c r="H407" s="68"/>
      <c r="I407" s="152"/>
      <c r="J407" s="68"/>
      <c r="K407" s="68"/>
      <c r="L407" s="46"/>
    </row>
  </sheetData>
  <autoFilter ref="C97:K406"/>
  <mergeCells count="10">
    <mergeCell ref="E7:H7"/>
    <mergeCell ref="E9:H9"/>
    <mergeCell ref="E24:H24"/>
    <mergeCell ref="E45:H45"/>
    <mergeCell ref="E47:H47"/>
    <mergeCell ref="J51:J52"/>
    <mergeCell ref="E88:H88"/>
    <mergeCell ref="E90:H90"/>
    <mergeCell ref="G1:H1"/>
    <mergeCell ref="L2:V2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8" customWidth="1"/>
    <col min="2" max="2" width="1.66796875" style="258" customWidth="1"/>
    <col min="3" max="4" width="5" style="258" customWidth="1"/>
    <col min="5" max="5" width="11.66015625" style="258" customWidth="1"/>
    <col min="6" max="6" width="9.16015625" style="258" customWidth="1"/>
    <col min="7" max="7" width="5" style="258" customWidth="1"/>
    <col min="8" max="8" width="77.83203125" style="258" customWidth="1"/>
    <col min="9" max="10" width="20" style="258" customWidth="1"/>
    <col min="11" max="11" width="1.66796875" style="258" customWidth="1"/>
  </cols>
  <sheetData>
    <row r="1" ht="37.5" customHeight="1"/>
    <row r="2" spans="2:1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4" customFormat="1" ht="45" customHeight="1">
      <c r="B3" s="262"/>
      <c r="C3" s="263" t="s">
        <v>769</v>
      </c>
      <c r="D3" s="263"/>
      <c r="E3" s="263"/>
      <c r="F3" s="263"/>
      <c r="G3" s="263"/>
      <c r="H3" s="263"/>
      <c r="I3" s="263"/>
      <c r="J3" s="263"/>
      <c r="K3" s="264"/>
    </row>
    <row r="4" spans="2:11" ht="25.5" customHeight="1">
      <c r="B4" s="265"/>
      <c r="C4" s="266" t="s">
        <v>770</v>
      </c>
      <c r="D4" s="266"/>
      <c r="E4" s="266"/>
      <c r="F4" s="266"/>
      <c r="G4" s="266"/>
      <c r="H4" s="266"/>
      <c r="I4" s="266"/>
      <c r="J4" s="266"/>
      <c r="K4" s="267"/>
    </row>
    <row r="5" spans="2:11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5"/>
      <c r="C6" s="269" t="s">
        <v>771</v>
      </c>
      <c r="D6" s="269"/>
      <c r="E6" s="269"/>
      <c r="F6" s="269"/>
      <c r="G6" s="269"/>
      <c r="H6" s="269"/>
      <c r="I6" s="269"/>
      <c r="J6" s="269"/>
      <c r="K6" s="267"/>
    </row>
    <row r="7" spans="2:11" ht="15" customHeight="1">
      <c r="B7" s="270"/>
      <c r="C7" s="269" t="s">
        <v>772</v>
      </c>
      <c r="D7" s="269"/>
      <c r="E7" s="269"/>
      <c r="F7" s="269"/>
      <c r="G7" s="269"/>
      <c r="H7" s="269"/>
      <c r="I7" s="269"/>
      <c r="J7" s="269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269" t="s">
        <v>773</v>
      </c>
      <c r="D9" s="269"/>
      <c r="E9" s="269"/>
      <c r="F9" s="269"/>
      <c r="G9" s="269"/>
      <c r="H9" s="269"/>
      <c r="I9" s="269"/>
      <c r="J9" s="269"/>
      <c r="K9" s="267"/>
    </row>
    <row r="10" spans="2:11" ht="15" customHeight="1">
      <c r="B10" s="270"/>
      <c r="C10" s="269"/>
      <c r="D10" s="269" t="s">
        <v>774</v>
      </c>
      <c r="E10" s="269"/>
      <c r="F10" s="269"/>
      <c r="G10" s="269"/>
      <c r="H10" s="269"/>
      <c r="I10" s="269"/>
      <c r="J10" s="269"/>
      <c r="K10" s="267"/>
    </row>
    <row r="11" spans="2:11" ht="15" customHeight="1">
      <c r="B11" s="270"/>
      <c r="C11" s="271"/>
      <c r="D11" s="269" t="s">
        <v>775</v>
      </c>
      <c r="E11" s="269"/>
      <c r="F11" s="269"/>
      <c r="G11" s="269"/>
      <c r="H11" s="269"/>
      <c r="I11" s="269"/>
      <c r="J11" s="269"/>
      <c r="K11" s="267"/>
    </row>
    <row r="12" spans="2:11" ht="12.75" customHeight="1">
      <c r="B12" s="270"/>
      <c r="C12" s="271"/>
      <c r="D12" s="271"/>
      <c r="E12" s="271"/>
      <c r="F12" s="271"/>
      <c r="G12" s="271"/>
      <c r="H12" s="271"/>
      <c r="I12" s="271"/>
      <c r="J12" s="271"/>
      <c r="K12" s="267"/>
    </row>
    <row r="13" spans="2:11" ht="15" customHeight="1">
      <c r="B13" s="270"/>
      <c r="C13" s="271"/>
      <c r="D13" s="269" t="s">
        <v>776</v>
      </c>
      <c r="E13" s="269"/>
      <c r="F13" s="269"/>
      <c r="G13" s="269"/>
      <c r="H13" s="269"/>
      <c r="I13" s="269"/>
      <c r="J13" s="269"/>
      <c r="K13" s="267"/>
    </row>
    <row r="14" spans="2:11" ht="15" customHeight="1">
      <c r="B14" s="270"/>
      <c r="C14" s="271"/>
      <c r="D14" s="269" t="s">
        <v>777</v>
      </c>
      <c r="E14" s="269"/>
      <c r="F14" s="269"/>
      <c r="G14" s="269"/>
      <c r="H14" s="269"/>
      <c r="I14" s="269"/>
      <c r="J14" s="269"/>
      <c r="K14" s="267"/>
    </row>
    <row r="15" spans="2:11" ht="15" customHeight="1">
      <c r="B15" s="270"/>
      <c r="C15" s="271"/>
      <c r="D15" s="269" t="s">
        <v>778</v>
      </c>
      <c r="E15" s="269"/>
      <c r="F15" s="269"/>
      <c r="G15" s="269"/>
      <c r="H15" s="269"/>
      <c r="I15" s="269"/>
      <c r="J15" s="269"/>
      <c r="K15" s="267"/>
    </row>
    <row r="16" spans="2:11" ht="15" customHeight="1">
      <c r="B16" s="270"/>
      <c r="C16" s="271"/>
      <c r="D16" s="271"/>
      <c r="E16" s="272" t="s">
        <v>85</v>
      </c>
      <c r="F16" s="269" t="s">
        <v>779</v>
      </c>
      <c r="G16" s="269"/>
      <c r="H16" s="269"/>
      <c r="I16" s="269"/>
      <c r="J16" s="269"/>
      <c r="K16" s="267"/>
    </row>
    <row r="17" spans="2:11" ht="15" customHeight="1">
      <c r="B17" s="270"/>
      <c r="C17" s="271"/>
      <c r="D17" s="271"/>
      <c r="E17" s="272" t="s">
        <v>780</v>
      </c>
      <c r="F17" s="269" t="s">
        <v>781</v>
      </c>
      <c r="G17" s="269"/>
      <c r="H17" s="269"/>
      <c r="I17" s="269"/>
      <c r="J17" s="269"/>
      <c r="K17" s="267"/>
    </row>
    <row r="18" spans="2:11" ht="15" customHeight="1">
      <c r="B18" s="270"/>
      <c r="C18" s="271"/>
      <c r="D18" s="271"/>
      <c r="E18" s="272" t="s">
        <v>782</v>
      </c>
      <c r="F18" s="269" t="s">
        <v>783</v>
      </c>
      <c r="G18" s="269"/>
      <c r="H18" s="269"/>
      <c r="I18" s="269"/>
      <c r="J18" s="269"/>
      <c r="K18" s="267"/>
    </row>
    <row r="19" spans="2:11" ht="15" customHeight="1">
      <c r="B19" s="270"/>
      <c r="C19" s="271"/>
      <c r="D19" s="271"/>
      <c r="E19" s="272" t="s">
        <v>78</v>
      </c>
      <c r="F19" s="269" t="s">
        <v>77</v>
      </c>
      <c r="G19" s="269"/>
      <c r="H19" s="269"/>
      <c r="I19" s="269"/>
      <c r="J19" s="269"/>
      <c r="K19" s="267"/>
    </row>
    <row r="20" spans="2:11" ht="15" customHeight="1">
      <c r="B20" s="270"/>
      <c r="C20" s="271"/>
      <c r="D20" s="271"/>
      <c r="E20" s="272" t="s">
        <v>120</v>
      </c>
      <c r="F20" s="269" t="s">
        <v>121</v>
      </c>
      <c r="G20" s="269"/>
      <c r="H20" s="269"/>
      <c r="I20" s="269"/>
      <c r="J20" s="269"/>
      <c r="K20" s="267"/>
    </row>
    <row r="21" spans="2:11" ht="15" customHeight="1">
      <c r="B21" s="270"/>
      <c r="C21" s="271"/>
      <c r="D21" s="271"/>
      <c r="E21" s="272" t="s">
        <v>784</v>
      </c>
      <c r="F21" s="269" t="s">
        <v>785</v>
      </c>
      <c r="G21" s="269"/>
      <c r="H21" s="269"/>
      <c r="I21" s="269"/>
      <c r="J21" s="269"/>
      <c r="K21" s="267"/>
    </row>
    <row r="22" spans="2:11" ht="12.7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67"/>
    </row>
    <row r="23" spans="2:11" ht="15" customHeight="1">
      <c r="B23" s="270"/>
      <c r="C23" s="269" t="s">
        <v>786</v>
      </c>
      <c r="D23" s="269"/>
      <c r="E23" s="269"/>
      <c r="F23" s="269"/>
      <c r="G23" s="269"/>
      <c r="H23" s="269"/>
      <c r="I23" s="269"/>
      <c r="J23" s="269"/>
      <c r="K23" s="267"/>
    </row>
    <row r="24" spans="2:11" ht="15" customHeight="1">
      <c r="B24" s="270"/>
      <c r="C24" s="269" t="s">
        <v>787</v>
      </c>
      <c r="D24" s="269"/>
      <c r="E24" s="269"/>
      <c r="F24" s="269"/>
      <c r="G24" s="269"/>
      <c r="H24" s="269"/>
      <c r="I24" s="269"/>
      <c r="J24" s="269"/>
      <c r="K24" s="267"/>
    </row>
    <row r="25" spans="2:11" ht="15" customHeight="1">
      <c r="B25" s="270"/>
      <c r="C25" s="269"/>
      <c r="D25" s="269" t="s">
        <v>788</v>
      </c>
      <c r="E25" s="269"/>
      <c r="F25" s="269"/>
      <c r="G25" s="269"/>
      <c r="H25" s="269"/>
      <c r="I25" s="269"/>
      <c r="J25" s="269"/>
      <c r="K25" s="267"/>
    </row>
    <row r="26" spans="2:11" ht="15" customHeight="1">
      <c r="B26" s="270"/>
      <c r="C26" s="271"/>
      <c r="D26" s="269" t="s">
        <v>789</v>
      </c>
      <c r="E26" s="269"/>
      <c r="F26" s="269"/>
      <c r="G26" s="269"/>
      <c r="H26" s="269"/>
      <c r="I26" s="269"/>
      <c r="J26" s="269"/>
      <c r="K26" s="267"/>
    </row>
    <row r="27" spans="2:11" ht="12.75" customHeight="1">
      <c r="B27" s="270"/>
      <c r="C27" s="271"/>
      <c r="D27" s="271"/>
      <c r="E27" s="271"/>
      <c r="F27" s="271"/>
      <c r="G27" s="271"/>
      <c r="H27" s="271"/>
      <c r="I27" s="271"/>
      <c r="J27" s="271"/>
      <c r="K27" s="267"/>
    </row>
    <row r="28" spans="2:11" ht="15" customHeight="1">
      <c r="B28" s="270"/>
      <c r="C28" s="271"/>
      <c r="D28" s="269" t="s">
        <v>790</v>
      </c>
      <c r="E28" s="269"/>
      <c r="F28" s="269"/>
      <c r="G28" s="269"/>
      <c r="H28" s="269"/>
      <c r="I28" s="269"/>
      <c r="J28" s="269"/>
      <c r="K28" s="267"/>
    </row>
    <row r="29" spans="2:11" ht="15" customHeight="1">
      <c r="B29" s="270"/>
      <c r="C29" s="271"/>
      <c r="D29" s="269" t="s">
        <v>791</v>
      </c>
      <c r="E29" s="269"/>
      <c r="F29" s="269"/>
      <c r="G29" s="269"/>
      <c r="H29" s="269"/>
      <c r="I29" s="269"/>
      <c r="J29" s="269"/>
      <c r="K29" s="267"/>
    </row>
    <row r="30" spans="2:11" ht="12.75" customHeight="1">
      <c r="B30" s="270"/>
      <c r="C30" s="271"/>
      <c r="D30" s="271"/>
      <c r="E30" s="271"/>
      <c r="F30" s="271"/>
      <c r="G30" s="271"/>
      <c r="H30" s="271"/>
      <c r="I30" s="271"/>
      <c r="J30" s="271"/>
      <c r="K30" s="267"/>
    </row>
    <row r="31" spans="2:11" ht="15" customHeight="1">
      <c r="B31" s="270"/>
      <c r="C31" s="271"/>
      <c r="D31" s="269" t="s">
        <v>792</v>
      </c>
      <c r="E31" s="269"/>
      <c r="F31" s="269"/>
      <c r="G31" s="269"/>
      <c r="H31" s="269"/>
      <c r="I31" s="269"/>
      <c r="J31" s="269"/>
      <c r="K31" s="267"/>
    </row>
    <row r="32" spans="2:11" ht="15" customHeight="1">
      <c r="B32" s="270"/>
      <c r="C32" s="271"/>
      <c r="D32" s="269" t="s">
        <v>793</v>
      </c>
      <c r="E32" s="269"/>
      <c r="F32" s="269"/>
      <c r="G32" s="269"/>
      <c r="H32" s="269"/>
      <c r="I32" s="269"/>
      <c r="J32" s="269"/>
      <c r="K32" s="267"/>
    </row>
    <row r="33" spans="2:11" ht="15" customHeight="1">
      <c r="B33" s="270"/>
      <c r="C33" s="271"/>
      <c r="D33" s="269" t="s">
        <v>794</v>
      </c>
      <c r="E33" s="269"/>
      <c r="F33" s="269"/>
      <c r="G33" s="269"/>
      <c r="H33" s="269"/>
      <c r="I33" s="269"/>
      <c r="J33" s="269"/>
      <c r="K33" s="267"/>
    </row>
    <row r="34" spans="2:11" ht="15" customHeight="1">
      <c r="B34" s="270"/>
      <c r="C34" s="271"/>
      <c r="D34" s="269"/>
      <c r="E34" s="273" t="s">
        <v>107</v>
      </c>
      <c r="F34" s="269"/>
      <c r="G34" s="269" t="s">
        <v>795</v>
      </c>
      <c r="H34" s="269"/>
      <c r="I34" s="269"/>
      <c r="J34" s="269"/>
      <c r="K34" s="267"/>
    </row>
    <row r="35" spans="2:11" ht="30.75" customHeight="1">
      <c r="B35" s="270"/>
      <c r="C35" s="271"/>
      <c r="D35" s="269"/>
      <c r="E35" s="273" t="s">
        <v>796</v>
      </c>
      <c r="F35" s="269"/>
      <c r="G35" s="269" t="s">
        <v>797</v>
      </c>
      <c r="H35" s="269"/>
      <c r="I35" s="269"/>
      <c r="J35" s="269"/>
      <c r="K35" s="267"/>
    </row>
    <row r="36" spans="2:11" ht="15" customHeight="1">
      <c r="B36" s="270"/>
      <c r="C36" s="271"/>
      <c r="D36" s="269"/>
      <c r="E36" s="273" t="s">
        <v>52</v>
      </c>
      <c r="F36" s="269"/>
      <c r="G36" s="269" t="s">
        <v>798</v>
      </c>
      <c r="H36" s="269"/>
      <c r="I36" s="269"/>
      <c r="J36" s="269"/>
      <c r="K36" s="267"/>
    </row>
    <row r="37" spans="2:11" ht="15" customHeight="1">
      <c r="B37" s="270"/>
      <c r="C37" s="271"/>
      <c r="D37" s="269"/>
      <c r="E37" s="273" t="s">
        <v>108</v>
      </c>
      <c r="F37" s="269"/>
      <c r="G37" s="269" t="s">
        <v>799</v>
      </c>
      <c r="H37" s="269"/>
      <c r="I37" s="269"/>
      <c r="J37" s="269"/>
      <c r="K37" s="267"/>
    </row>
    <row r="38" spans="2:11" ht="15" customHeight="1">
      <c r="B38" s="270"/>
      <c r="C38" s="271"/>
      <c r="D38" s="269"/>
      <c r="E38" s="273" t="s">
        <v>109</v>
      </c>
      <c r="F38" s="269"/>
      <c r="G38" s="269" t="s">
        <v>800</v>
      </c>
      <c r="H38" s="269"/>
      <c r="I38" s="269"/>
      <c r="J38" s="269"/>
      <c r="K38" s="267"/>
    </row>
    <row r="39" spans="2:11" ht="15" customHeight="1">
      <c r="B39" s="270"/>
      <c r="C39" s="271"/>
      <c r="D39" s="269"/>
      <c r="E39" s="273" t="s">
        <v>110</v>
      </c>
      <c r="F39" s="269"/>
      <c r="G39" s="269" t="s">
        <v>801</v>
      </c>
      <c r="H39" s="269"/>
      <c r="I39" s="269"/>
      <c r="J39" s="269"/>
      <c r="K39" s="267"/>
    </row>
    <row r="40" spans="2:11" ht="15" customHeight="1">
      <c r="B40" s="270"/>
      <c r="C40" s="271"/>
      <c r="D40" s="269"/>
      <c r="E40" s="273" t="s">
        <v>802</v>
      </c>
      <c r="F40" s="269"/>
      <c r="G40" s="269" t="s">
        <v>803</v>
      </c>
      <c r="H40" s="269"/>
      <c r="I40" s="269"/>
      <c r="J40" s="269"/>
      <c r="K40" s="267"/>
    </row>
    <row r="41" spans="2:11" ht="15" customHeight="1">
      <c r="B41" s="270"/>
      <c r="C41" s="271"/>
      <c r="D41" s="269"/>
      <c r="E41" s="273"/>
      <c r="F41" s="269"/>
      <c r="G41" s="269" t="s">
        <v>804</v>
      </c>
      <c r="H41" s="269"/>
      <c r="I41" s="269"/>
      <c r="J41" s="269"/>
      <c r="K41" s="267"/>
    </row>
    <row r="42" spans="2:11" ht="15" customHeight="1">
      <c r="B42" s="270"/>
      <c r="C42" s="271"/>
      <c r="D42" s="269"/>
      <c r="E42" s="273" t="s">
        <v>805</v>
      </c>
      <c r="F42" s="269"/>
      <c r="G42" s="269" t="s">
        <v>806</v>
      </c>
      <c r="H42" s="269"/>
      <c r="I42" s="269"/>
      <c r="J42" s="269"/>
      <c r="K42" s="267"/>
    </row>
    <row r="43" spans="2:11" ht="15" customHeight="1">
      <c r="B43" s="270"/>
      <c r="C43" s="271"/>
      <c r="D43" s="269"/>
      <c r="E43" s="273" t="s">
        <v>112</v>
      </c>
      <c r="F43" s="269"/>
      <c r="G43" s="269" t="s">
        <v>807</v>
      </c>
      <c r="H43" s="269"/>
      <c r="I43" s="269"/>
      <c r="J43" s="269"/>
      <c r="K43" s="267"/>
    </row>
    <row r="44" spans="2:11" ht="12.75" customHeight="1">
      <c r="B44" s="270"/>
      <c r="C44" s="271"/>
      <c r="D44" s="269"/>
      <c r="E44" s="269"/>
      <c r="F44" s="269"/>
      <c r="G44" s="269"/>
      <c r="H44" s="269"/>
      <c r="I44" s="269"/>
      <c r="J44" s="269"/>
      <c r="K44" s="267"/>
    </row>
    <row r="45" spans="2:11" ht="15" customHeight="1">
      <c r="B45" s="270"/>
      <c r="C45" s="271"/>
      <c r="D45" s="269" t="s">
        <v>808</v>
      </c>
      <c r="E45" s="269"/>
      <c r="F45" s="269"/>
      <c r="G45" s="269"/>
      <c r="H45" s="269"/>
      <c r="I45" s="269"/>
      <c r="J45" s="269"/>
      <c r="K45" s="267"/>
    </row>
    <row r="46" spans="2:11" ht="15" customHeight="1">
      <c r="B46" s="270"/>
      <c r="C46" s="271"/>
      <c r="D46" s="271"/>
      <c r="E46" s="269" t="s">
        <v>809</v>
      </c>
      <c r="F46" s="269"/>
      <c r="G46" s="269"/>
      <c r="H46" s="269"/>
      <c r="I46" s="269"/>
      <c r="J46" s="269"/>
      <c r="K46" s="267"/>
    </row>
    <row r="47" spans="2:11" ht="15" customHeight="1">
      <c r="B47" s="270"/>
      <c r="C47" s="271"/>
      <c r="D47" s="271"/>
      <c r="E47" s="269" t="s">
        <v>810</v>
      </c>
      <c r="F47" s="269"/>
      <c r="G47" s="269"/>
      <c r="H47" s="269"/>
      <c r="I47" s="269"/>
      <c r="J47" s="269"/>
      <c r="K47" s="267"/>
    </row>
    <row r="48" spans="2:11" ht="15" customHeight="1">
      <c r="B48" s="270"/>
      <c r="C48" s="271"/>
      <c r="D48" s="271"/>
      <c r="E48" s="269" t="s">
        <v>811</v>
      </c>
      <c r="F48" s="269"/>
      <c r="G48" s="269"/>
      <c r="H48" s="269"/>
      <c r="I48" s="269"/>
      <c r="J48" s="269"/>
      <c r="K48" s="267"/>
    </row>
    <row r="49" spans="2:11" ht="15" customHeight="1">
      <c r="B49" s="270"/>
      <c r="C49" s="271"/>
      <c r="D49" s="269" t="s">
        <v>812</v>
      </c>
      <c r="E49" s="269"/>
      <c r="F49" s="269"/>
      <c r="G49" s="269"/>
      <c r="H49" s="269"/>
      <c r="I49" s="269"/>
      <c r="J49" s="269"/>
      <c r="K49" s="267"/>
    </row>
    <row r="50" spans="2:11" ht="25.5" customHeight="1">
      <c r="B50" s="265"/>
      <c r="C50" s="266" t="s">
        <v>813</v>
      </c>
      <c r="D50" s="266"/>
      <c r="E50" s="266"/>
      <c r="F50" s="266"/>
      <c r="G50" s="266"/>
      <c r="H50" s="266"/>
      <c r="I50" s="266"/>
      <c r="J50" s="266"/>
      <c r="K50" s="267"/>
    </row>
    <row r="51" spans="2:11" ht="5.25" customHeight="1">
      <c r="B51" s="265"/>
      <c r="C51" s="268"/>
      <c r="D51" s="268"/>
      <c r="E51" s="268"/>
      <c r="F51" s="268"/>
      <c r="G51" s="268"/>
      <c r="H51" s="268"/>
      <c r="I51" s="268"/>
      <c r="J51" s="268"/>
      <c r="K51" s="267"/>
    </row>
    <row r="52" spans="2:11" ht="15" customHeight="1">
      <c r="B52" s="265"/>
      <c r="C52" s="269" t="s">
        <v>814</v>
      </c>
      <c r="D52" s="269"/>
      <c r="E52" s="269"/>
      <c r="F52" s="269"/>
      <c r="G52" s="269"/>
      <c r="H52" s="269"/>
      <c r="I52" s="269"/>
      <c r="J52" s="269"/>
      <c r="K52" s="267"/>
    </row>
    <row r="53" spans="2:11" ht="15" customHeight="1">
      <c r="B53" s="265"/>
      <c r="C53" s="269" t="s">
        <v>815</v>
      </c>
      <c r="D53" s="269"/>
      <c r="E53" s="269"/>
      <c r="F53" s="269"/>
      <c r="G53" s="269"/>
      <c r="H53" s="269"/>
      <c r="I53" s="269"/>
      <c r="J53" s="269"/>
      <c r="K53" s="267"/>
    </row>
    <row r="54" spans="2:11" ht="12.75" customHeight="1">
      <c r="B54" s="265"/>
      <c r="C54" s="269"/>
      <c r="D54" s="269"/>
      <c r="E54" s="269"/>
      <c r="F54" s="269"/>
      <c r="G54" s="269"/>
      <c r="H54" s="269"/>
      <c r="I54" s="269"/>
      <c r="J54" s="269"/>
      <c r="K54" s="267"/>
    </row>
    <row r="55" spans="2:11" ht="15" customHeight="1">
      <c r="B55" s="265"/>
      <c r="C55" s="269" t="s">
        <v>816</v>
      </c>
      <c r="D55" s="269"/>
      <c r="E55" s="269"/>
      <c r="F55" s="269"/>
      <c r="G55" s="269"/>
      <c r="H55" s="269"/>
      <c r="I55" s="269"/>
      <c r="J55" s="269"/>
      <c r="K55" s="267"/>
    </row>
    <row r="56" spans="2:11" ht="15" customHeight="1">
      <c r="B56" s="265"/>
      <c r="C56" s="271"/>
      <c r="D56" s="269" t="s">
        <v>817</v>
      </c>
      <c r="E56" s="269"/>
      <c r="F56" s="269"/>
      <c r="G56" s="269"/>
      <c r="H56" s="269"/>
      <c r="I56" s="269"/>
      <c r="J56" s="269"/>
      <c r="K56" s="267"/>
    </row>
    <row r="57" spans="2:11" ht="15" customHeight="1">
      <c r="B57" s="265"/>
      <c r="C57" s="271"/>
      <c r="D57" s="269" t="s">
        <v>818</v>
      </c>
      <c r="E57" s="269"/>
      <c r="F57" s="269"/>
      <c r="G57" s="269"/>
      <c r="H57" s="269"/>
      <c r="I57" s="269"/>
      <c r="J57" s="269"/>
      <c r="K57" s="267"/>
    </row>
    <row r="58" spans="2:11" ht="15" customHeight="1">
      <c r="B58" s="265"/>
      <c r="C58" s="271"/>
      <c r="D58" s="269" t="s">
        <v>819</v>
      </c>
      <c r="E58" s="269"/>
      <c r="F58" s="269"/>
      <c r="G58" s="269"/>
      <c r="H58" s="269"/>
      <c r="I58" s="269"/>
      <c r="J58" s="269"/>
      <c r="K58" s="267"/>
    </row>
    <row r="59" spans="2:11" ht="15" customHeight="1">
      <c r="B59" s="265"/>
      <c r="C59" s="271"/>
      <c r="D59" s="269" t="s">
        <v>820</v>
      </c>
      <c r="E59" s="269"/>
      <c r="F59" s="269"/>
      <c r="G59" s="269"/>
      <c r="H59" s="269"/>
      <c r="I59" s="269"/>
      <c r="J59" s="269"/>
      <c r="K59" s="267"/>
    </row>
    <row r="60" spans="2:11" ht="15" customHeight="1">
      <c r="B60" s="265"/>
      <c r="C60" s="271"/>
      <c r="D60" s="274" t="s">
        <v>821</v>
      </c>
      <c r="E60" s="274"/>
      <c r="F60" s="274"/>
      <c r="G60" s="274"/>
      <c r="H60" s="274"/>
      <c r="I60" s="274"/>
      <c r="J60" s="274"/>
      <c r="K60" s="267"/>
    </row>
    <row r="61" spans="2:11" ht="15" customHeight="1">
      <c r="B61" s="265"/>
      <c r="C61" s="271"/>
      <c r="D61" s="269" t="s">
        <v>822</v>
      </c>
      <c r="E61" s="269"/>
      <c r="F61" s="269"/>
      <c r="G61" s="269"/>
      <c r="H61" s="269"/>
      <c r="I61" s="269"/>
      <c r="J61" s="269"/>
      <c r="K61" s="267"/>
    </row>
    <row r="62" spans="2:11" ht="12.75" customHeight="1">
      <c r="B62" s="265"/>
      <c r="C62" s="271"/>
      <c r="D62" s="271"/>
      <c r="E62" s="275"/>
      <c r="F62" s="271"/>
      <c r="G62" s="271"/>
      <c r="H62" s="271"/>
      <c r="I62" s="271"/>
      <c r="J62" s="271"/>
      <c r="K62" s="267"/>
    </row>
    <row r="63" spans="2:11" ht="15" customHeight="1">
      <c r="B63" s="265"/>
      <c r="C63" s="271"/>
      <c r="D63" s="269" t="s">
        <v>823</v>
      </c>
      <c r="E63" s="269"/>
      <c r="F63" s="269"/>
      <c r="G63" s="269"/>
      <c r="H63" s="269"/>
      <c r="I63" s="269"/>
      <c r="J63" s="269"/>
      <c r="K63" s="267"/>
    </row>
    <row r="64" spans="2:11" ht="15" customHeight="1">
      <c r="B64" s="265"/>
      <c r="C64" s="271"/>
      <c r="D64" s="274" t="s">
        <v>824</v>
      </c>
      <c r="E64" s="274"/>
      <c r="F64" s="274"/>
      <c r="G64" s="274"/>
      <c r="H64" s="274"/>
      <c r="I64" s="274"/>
      <c r="J64" s="274"/>
      <c r="K64" s="267"/>
    </row>
    <row r="65" spans="2:11" ht="15" customHeight="1">
      <c r="B65" s="265"/>
      <c r="C65" s="271"/>
      <c r="D65" s="269" t="s">
        <v>825</v>
      </c>
      <c r="E65" s="269"/>
      <c r="F65" s="269"/>
      <c r="G65" s="269"/>
      <c r="H65" s="269"/>
      <c r="I65" s="269"/>
      <c r="J65" s="269"/>
      <c r="K65" s="267"/>
    </row>
    <row r="66" spans="2:11" ht="15" customHeight="1">
      <c r="B66" s="265"/>
      <c r="C66" s="271"/>
      <c r="D66" s="269" t="s">
        <v>826</v>
      </c>
      <c r="E66" s="269"/>
      <c r="F66" s="269"/>
      <c r="G66" s="269"/>
      <c r="H66" s="269"/>
      <c r="I66" s="269"/>
      <c r="J66" s="269"/>
      <c r="K66" s="267"/>
    </row>
    <row r="67" spans="2:11" ht="15" customHeight="1">
      <c r="B67" s="265"/>
      <c r="C67" s="271"/>
      <c r="D67" s="269" t="s">
        <v>827</v>
      </c>
      <c r="E67" s="269"/>
      <c r="F67" s="269"/>
      <c r="G67" s="269"/>
      <c r="H67" s="269"/>
      <c r="I67" s="269"/>
      <c r="J67" s="269"/>
      <c r="K67" s="267"/>
    </row>
    <row r="68" spans="2:11" ht="15" customHeight="1">
      <c r="B68" s="265"/>
      <c r="C68" s="271"/>
      <c r="D68" s="269" t="s">
        <v>828</v>
      </c>
      <c r="E68" s="269"/>
      <c r="F68" s="269"/>
      <c r="G68" s="269"/>
      <c r="H68" s="269"/>
      <c r="I68" s="269"/>
      <c r="J68" s="269"/>
      <c r="K68" s="267"/>
    </row>
    <row r="69" spans="2:11" ht="12.75" customHeight="1">
      <c r="B69" s="276"/>
      <c r="C69" s="277"/>
      <c r="D69" s="277"/>
      <c r="E69" s="277"/>
      <c r="F69" s="277"/>
      <c r="G69" s="277"/>
      <c r="H69" s="277"/>
      <c r="I69" s="277"/>
      <c r="J69" s="277"/>
      <c r="K69" s="278"/>
    </row>
    <row r="70" spans="2:11" ht="18.75" customHeight="1">
      <c r="B70" s="279"/>
      <c r="C70" s="279"/>
      <c r="D70" s="279"/>
      <c r="E70" s="279"/>
      <c r="F70" s="279"/>
      <c r="G70" s="279"/>
      <c r="H70" s="279"/>
      <c r="I70" s="279"/>
      <c r="J70" s="279"/>
      <c r="K70" s="280"/>
    </row>
    <row r="71" spans="2:11" ht="18.75" customHeight="1">
      <c r="B71" s="280"/>
      <c r="C71" s="280"/>
      <c r="D71" s="280"/>
      <c r="E71" s="280"/>
      <c r="F71" s="280"/>
      <c r="G71" s="280"/>
      <c r="H71" s="280"/>
      <c r="I71" s="280"/>
      <c r="J71" s="280"/>
      <c r="K71" s="280"/>
    </row>
    <row r="72" spans="2:11" ht="7.5" customHeight="1">
      <c r="B72" s="281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ht="45" customHeight="1">
      <c r="B73" s="284"/>
      <c r="C73" s="285" t="s">
        <v>91</v>
      </c>
      <c r="D73" s="285"/>
      <c r="E73" s="285"/>
      <c r="F73" s="285"/>
      <c r="G73" s="285"/>
      <c r="H73" s="285"/>
      <c r="I73" s="285"/>
      <c r="J73" s="285"/>
      <c r="K73" s="286"/>
    </row>
    <row r="74" spans="2:11" ht="17.25" customHeight="1">
      <c r="B74" s="284"/>
      <c r="C74" s="287" t="s">
        <v>829</v>
      </c>
      <c r="D74" s="287"/>
      <c r="E74" s="287"/>
      <c r="F74" s="287" t="s">
        <v>830</v>
      </c>
      <c r="G74" s="288"/>
      <c r="H74" s="287" t="s">
        <v>108</v>
      </c>
      <c r="I74" s="287" t="s">
        <v>56</v>
      </c>
      <c r="J74" s="287" t="s">
        <v>831</v>
      </c>
      <c r="K74" s="286"/>
    </row>
    <row r="75" spans="2:11" ht="17.25" customHeight="1">
      <c r="B75" s="284"/>
      <c r="C75" s="289" t="s">
        <v>832</v>
      </c>
      <c r="D75" s="289"/>
      <c r="E75" s="289"/>
      <c r="F75" s="290" t="s">
        <v>833</v>
      </c>
      <c r="G75" s="291"/>
      <c r="H75" s="289"/>
      <c r="I75" s="289"/>
      <c r="J75" s="289" t="s">
        <v>834</v>
      </c>
      <c r="K75" s="286"/>
    </row>
    <row r="76" spans="2:11" ht="5.25" customHeight="1">
      <c r="B76" s="284"/>
      <c r="C76" s="292"/>
      <c r="D76" s="292"/>
      <c r="E76" s="292"/>
      <c r="F76" s="292"/>
      <c r="G76" s="293"/>
      <c r="H76" s="292"/>
      <c r="I76" s="292"/>
      <c r="J76" s="292"/>
      <c r="K76" s="286"/>
    </row>
    <row r="77" spans="2:11" ht="15" customHeight="1">
      <c r="B77" s="284"/>
      <c r="C77" s="273" t="s">
        <v>52</v>
      </c>
      <c r="D77" s="292"/>
      <c r="E77" s="292"/>
      <c r="F77" s="294" t="s">
        <v>835</v>
      </c>
      <c r="G77" s="293"/>
      <c r="H77" s="273" t="s">
        <v>836</v>
      </c>
      <c r="I77" s="273" t="s">
        <v>837</v>
      </c>
      <c r="J77" s="273">
        <v>20</v>
      </c>
      <c r="K77" s="286"/>
    </row>
    <row r="78" spans="2:11" ht="15" customHeight="1">
      <c r="B78" s="284"/>
      <c r="C78" s="273" t="s">
        <v>838</v>
      </c>
      <c r="D78" s="273"/>
      <c r="E78" s="273"/>
      <c r="F78" s="294" t="s">
        <v>835</v>
      </c>
      <c r="G78" s="293"/>
      <c r="H78" s="273" t="s">
        <v>839</v>
      </c>
      <c r="I78" s="273" t="s">
        <v>837</v>
      </c>
      <c r="J78" s="273">
        <v>120</v>
      </c>
      <c r="K78" s="286"/>
    </row>
    <row r="79" spans="2:11" ht="15" customHeight="1">
      <c r="B79" s="295"/>
      <c r="C79" s="273" t="s">
        <v>840</v>
      </c>
      <c r="D79" s="273"/>
      <c r="E79" s="273"/>
      <c r="F79" s="294" t="s">
        <v>841</v>
      </c>
      <c r="G79" s="293"/>
      <c r="H79" s="273" t="s">
        <v>842</v>
      </c>
      <c r="I79" s="273" t="s">
        <v>837</v>
      </c>
      <c r="J79" s="273">
        <v>50</v>
      </c>
      <c r="K79" s="286"/>
    </row>
    <row r="80" spans="2:11" ht="15" customHeight="1">
      <c r="B80" s="295"/>
      <c r="C80" s="273" t="s">
        <v>843</v>
      </c>
      <c r="D80" s="273"/>
      <c r="E80" s="273"/>
      <c r="F80" s="294" t="s">
        <v>835</v>
      </c>
      <c r="G80" s="293"/>
      <c r="H80" s="273" t="s">
        <v>844</v>
      </c>
      <c r="I80" s="273" t="s">
        <v>845</v>
      </c>
      <c r="J80" s="273"/>
      <c r="K80" s="286"/>
    </row>
    <row r="81" spans="2:11" ht="15" customHeight="1">
      <c r="B81" s="295"/>
      <c r="C81" s="296" t="s">
        <v>846</v>
      </c>
      <c r="D81" s="296"/>
      <c r="E81" s="296"/>
      <c r="F81" s="297" t="s">
        <v>841</v>
      </c>
      <c r="G81" s="296"/>
      <c r="H81" s="296" t="s">
        <v>847</v>
      </c>
      <c r="I81" s="296" t="s">
        <v>837</v>
      </c>
      <c r="J81" s="296">
        <v>15</v>
      </c>
      <c r="K81" s="286"/>
    </row>
    <row r="82" spans="2:11" ht="15" customHeight="1">
      <c r="B82" s="295"/>
      <c r="C82" s="296" t="s">
        <v>848</v>
      </c>
      <c r="D82" s="296"/>
      <c r="E82" s="296"/>
      <c r="F82" s="297" t="s">
        <v>841</v>
      </c>
      <c r="G82" s="296"/>
      <c r="H82" s="296" t="s">
        <v>849</v>
      </c>
      <c r="I82" s="296" t="s">
        <v>837</v>
      </c>
      <c r="J82" s="296">
        <v>15</v>
      </c>
      <c r="K82" s="286"/>
    </row>
    <row r="83" spans="2:11" ht="15" customHeight="1">
      <c r="B83" s="295"/>
      <c r="C83" s="296" t="s">
        <v>850</v>
      </c>
      <c r="D83" s="296"/>
      <c r="E83" s="296"/>
      <c r="F83" s="297" t="s">
        <v>841</v>
      </c>
      <c r="G83" s="296"/>
      <c r="H83" s="296" t="s">
        <v>851</v>
      </c>
      <c r="I83" s="296" t="s">
        <v>837</v>
      </c>
      <c r="J83" s="296">
        <v>20</v>
      </c>
      <c r="K83" s="286"/>
    </row>
    <row r="84" spans="2:11" ht="15" customHeight="1">
      <c r="B84" s="295"/>
      <c r="C84" s="296" t="s">
        <v>852</v>
      </c>
      <c r="D84" s="296"/>
      <c r="E84" s="296"/>
      <c r="F84" s="297" t="s">
        <v>841</v>
      </c>
      <c r="G84" s="296"/>
      <c r="H84" s="296" t="s">
        <v>853</v>
      </c>
      <c r="I84" s="296" t="s">
        <v>837</v>
      </c>
      <c r="J84" s="296">
        <v>20</v>
      </c>
      <c r="K84" s="286"/>
    </row>
    <row r="85" spans="2:11" ht="15" customHeight="1">
      <c r="B85" s="295"/>
      <c r="C85" s="273" t="s">
        <v>854</v>
      </c>
      <c r="D85" s="273"/>
      <c r="E85" s="273"/>
      <c r="F85" s="294" t="s">
        <v>841</v>
      </c>
      <c r="G85" s="293"/>
      <c r="H85" s="273" t="s">
        <v>855</v>
      </c>
      <c r="I85" s="273" t="s">
        <v>837</v>
      </c>
      <c r="J85" s="273">
        <v>50</v>
      </c>
      <c r="K85" s="286"/>
    </row>
    <row r="86" spans="2:11" ht="15" customHeight="1">
      <c r="B86" s="295"/>
      <c r="C86" s="273" t="s">
        <v>856</v>
      </c>
      <c r="D86" s="273"/>
      <c r="E86" s="273"/>
      <c r="F86" s="294" t="s">
        <v>841</v>
      </c>
      <c r="G86" s="293"/>
      <c r="H86" s="273" t="s">
        <v>857</v>
      </c>
      <c r="I86" s="273" t="s">
        <v>837</v>
      </c>
      <c r="J86" s="273">
        <v>20</v>
      </c>
      <c r="K86" s="286"/>
    </row>
    <row r="87" spans="2:11" ht="15" customHeight="1">
      <c r="B87" s="295"/>
      <c r="C87" s="273" t="s">
        <v>858</v>
      </c>
      <c r="D87" s="273"/>
      <c r="E87" s="273"/>
      <c r="F87" s="294" t="s">
        <v>841</v>
      </c>
      <c r="G87" s="293"/>
      <c r="H87" s="273" t="s">
        <v>859</v>
      </c>
      <c r="I87" s="273" t="s">
        <v>837</v>
      </c>
      <c r="J87" s="273">
        <v>20</v>
      </c>
      <c r="K87" s="286"/>
    </row>
    <row r="88" spans="2:11" ht="15" customHeight="1">
      <c r="B88" s="295"/>
      <c r="C88" s="273" t="s">
        <v>860</v>
      </c>
      <c r="D88" s="273"/>
      <c r="E88" s="273"/>
      <c r="F88" s="294" t="s">
        <v>841</v>
      </c>
      <c r="G88" s="293"/>
      <c r="H88" s="273" t="s">
        <v>861</v>
      </c>
      <c r="I88" s="273" t="s">
        <v>837</v>
      </c>
      <c r="J88" s="273">
        <v>50</v>
      </c>
      <c r="K88" s="286"/>
    </row>
    <row r="89" spans="2:11" ht="15" customHeight="1">
      <c r="B89" s="295"/>
      <c r="C89" s="273" t="s">
        <v>862</v>
      </c>
      <c r="D89" s="273"/>
      <c r="E89" s="273"/>
      <c r="F89" s="294" t="s">
        <v>841</v>
      </c>
      <c r="G89" s="293"/>
      <c r="H89" s="273" t="s">
        <v>862</v>
      </c>
      <c r="I89" s="273" t="s">
        <v>837</v>
      </c>
      <c r="J89" s="273">
        <v>50</v>
      </c>
      <c r="K89" s="286"/>
    </row>
    <row r="90" spans="2:11" ht="15" customHeight="1">
      <c r="B90" s="295"/>
      <c r="C90" s="273" t="s">
        <v>113</v>
      </c>
      <c r="D90" s="273"/>
      <c r="E90" s="273"/>
      <c r="F90" s="294" t="s">
        <v>841</v>
      </c>
      <c r="G90" s="293"/>
      <c r="H90" s="273" t="s">
        <v>863</v>
      </c>
      <c r="I90" s="273" t="s">
        <v>837</v>
      </c>
      <c r="J90" s="273">
        <v>255</v>
      </c>
      <c r="K90" s="286"/>
    </row>
    <row r="91" spans="2:11" ht="15" customHeight="1">
      <c r="B91" s="295"/>
      <c r="C91" s="273" t="s">
        <v>864</v>
      </c>
      <c r="D91" s="273"/>
      <c r="E91" s="273"/>
      <c r="F91" s="294" t="s">
        <v>835</v>
      </c>
      <c r="G91" s="293"/>
      <c r="H91" s="273" t="s">
        <v>865</v>
      </c>
      <c r="I91" s="273" t="s">
        <v>866</v>
      </c>
      <c r="J91" s="273"/>
      <c r="K91" s="286"/>
    </row>
    <row r="92" spans="2:11" ht="15" customHeight="1">
      <c r="B92" s="295"/>
      <c r="C92" s="273" t="s">
        <v>867</v>
      </c>
      <c r="D92" s="273"/>
      <c r="E92" s="273"/>
      <c r="F92" s="294" t="s">
        <v>835</v>
      </c>
      <c r="G92" s="293"/>
      <c r="H92" s="273" t="s">
        <v>868</v>
      </c>
      <c r="I92" s="273" t="s">
        <v>869</v>
      </c>
      <c r="J92" s="273"/>
      <c r="K92" s="286"/>
    </row>
    <row r="93" spans="2:11" ht="15" customHeight="1">
      <c r="B93" s="295"/>
      <c r="C93" s="273" t="s">
        <v>870</v>
      </c>
      <c r="D93" s="273"/>
      <c r="E93" s="273"/>
      <c r="F93" s="294" t="s">
        <v>835</v>
      </c>
      <c r="G93" s="293"/>
      <c r="H93" s="273" t="s">
        <v>870</v>
      </c>
      <c r="I93" s="273" t="s">
        <v>869</v>
      </c>
      <c r="J93" s="273"/>
      <c r="K93" s="286"/>
    </row>
    <row r="94" spans="2:11" ht="15" customHeight="1">
      <c r="B94" s="295"/>
      <c r="C94" s="273" t="s">
        <v>37</v>
      </c>
      <c r="D94" s="273"/>
      <c r="E94" s="273"/>
      <c r="F94" s="294" t="s">
        <v>835</v>
      </c>
      <c r="G94" s="293"/>
      <c r="H94" s="273" t="s">
        <v>871</v>
      </c>
      <c r="I94" s="273" t="s">
        <v>869</v>
      </c>
      <c r="J94" s="273"/>
      <c r="K94" s="286"/>
    </row>
    <row r="95" spans="2:11" ht="15" customHeight="1">
      <c r="B95" s="295"/>
      <c r="C95" s="273" t="s">
        <v>47</v>
      </c>
      <c r="D95" s="273"/>
      <c r="E95" s="273"/>
      <c r="F95" s="294" t="s">
        <v>835</v>
      </c>
      <c r="G95" s="293"/>
      <c r="H95" s="273" t="s">
        <v>872</v>
      </c>
      <c r="I95" s="273" t="s">
        <v>869</v>
      </c>
      <c r="J95" s="273"/>
      <c r="K95" s="286"/>
    </row>
    <row r="96" spans="2:11" ht="15" customHeight="1">
      <c r="B96" s="298"/>
      <c r="C96" s="299"/>
      <c r="D96" s="299"/>
      <c r="E96" s="299"/>
      <c r="F96" s="299"/>
      <c r="G96" s="299"/>
      <c r="H96" s="299"/>
      <c r="I96" s="299"/>
      <c r="J96" s="299"/>
      <c r="K96" s="300"/>
    </row>
    <row r="97" spans="2:11" ht="18.75" customHeight="1">
      <c r="B97" s="301"/>
      <c r="C97" s="302"/>
      <c r="D97" s="302"/>
      <c r="E97" s="302"/>
      <c r="F97" s="302"/>
      <c r="G97" s="302"/>
      <c r="H97" s="302"/>
      <c r="I97" s="302"/>
      <c r="J97" s="302"/>
      <c r="K97" s="301"/>
    </row>
    <row r="98" spans="2:11" ht="18.75" customHeight="1">
      <c r="B98" s="280"/>
      <c r="C98" s="280"/>
      <c r="D98" s="280"/>
      <c r="E98" s="280"/>
      <c r="F98" s="280"/>
      <c r="G98" s="280"/>
      <c r="H98" s="280"/>
      <c r="I98" s="280"/>
      <c r="J98" s="280"/>
      <c r="K98" s="280"/>
    </row>
    <row r="99" spans="2:11" ht="7.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3"/>
    </row>
    <row r="100" spans="2:11" ht="45" customHeight="1">
      <c r="B100" s="284"/>
      <c r="C100" s="285" t="s">
        <v>873</v>
      </c>
      <c r="D100" s="285"/>
      <c r="E100" s="285"/>
      <c r="F100" s="285"/>
      <c r="G100" s="285"/>
      <c r="H100" s="285"/>
      <c r="I100" s="285"/>
      <c r="J100" s="285"/>
      <c r="K100" s="286"/>
    </row>
    <row r="101" spans="2:11" ht="17.25" customHeight="1">
      <c r="B101" s="284"/>
      <c r="C101" s="287" t="s">
        <v>829</v>
      </c>
      <c r="D101" s="287"/>
      <c r="E101" s="287"/>
      <c r="F101" s="287" t="s">
        <v>830</v>
      </c>
      <c r="G101" s="288"/>
      <c r="H101" s="287" t="s">
        <v>108</v>
      </c>
      <c r="I101" s="287" t="s">
        <v>56</v>
      </c>
      <c r="J101" s="287" t="s">
        <v>831</v>
      </c>
      <c r="K101" s="286"/>
    </row>
    <row r="102" spans="2:11" ht="17.25" customHeight="1">
      <c r="B102" s="284"/>
      <c r="C102" s="289" t="s">
        <v>832</v>
      </c>
      <c r="D102" s="289"/>
      <c r="E102" s="289"/>
      <c r="F102" s="290" t="s">
        <v>833</v>
      </c>
      <c r="G102" s="291"/>
      <c r="H102" s="289"/>
      <c r="I102" s="289"/>
      <c r="J102" s="289" t="s">
        <v>834</v>
      </c>
      <c r="K102" s="286"/>
    </row>
    <row r="103" spans="2:11" ht="5.25" customHeight="1">
      <c r="B103" s="284"/>
      <c r="C103" s="287"/>
      <c r="D103" s="287"/>
      <c r="E103" s="287"/>
      <c r="F103" s="287"/>
      <c r="G103" s="303"/>
      <c r="H103" s="287"/>
      <c r="I103" s="287"/>
      <c r="J103" s="287"/>
      <c r="K103" s="286"/>
    </row>
    <row r="104" spans="2:11" ht="15" customHeight="1">
      <c r="B104" s="284"/>
      <c r="C104" s="273" t="s">
        <v>52</v>
      </c>
      <c r="D104" s="292"/>
      <c r="E104" s="292"/>
      <c r="F104" s="294" t="s">
        <v>835</v>
      </c>
      <c r="G104" s="303"/>
      <c r="H104" s="273" t="s">
        <v>874</v>
      </c>
      <c r="I104" s="273" t="s">
        <v>837</v>
      </c>
      <c r="J104" s="273">
        <v>20</v>
      </c>
      <c r="K104" s="286"/>
    </row>
    <row r="105" spans="2:11" ht="15" customHeight="1">
      <c r="B105" s="284"/>
      <c r="C105" s="273" t="s">
        <v>838</v>
      </c>
      <c r="D105" s="273"/>
      <c r="E105" s="273"/>
      <c r="F105" s="294" t="s">
        <v>835</v>
      </c>
      <c r="G105" s="273"/>
      <c r="H105" s="273" t="s">
        <v>874</v>
      </c>
      <c r="I105" s="273" t="s">
        <v>837</v>
      </c>
      <c r="J105" s="273">
        <v>120</v>
      </c>
      <c r="K105" s="286"/>
    </row>
    <row r="106" spans="2:11" ht="15" customHeight="1">
      <c r="B106" s="295"/>
      <c r="C106" s="273" t="s">
        <v>840</v>
      </c>
      <c r="D106" s="273"/>
      <c r="E106" s="273"/>
      <c r="F106" s="294" t="s">
        <v>841</v>
      </c>
      <c r="G106" s="273"/>
      <c r="H106" s="273" t="s">
        <v>874</v>
      </c>
      <c r="I106" s="273" t="s">
        <v>837</v>
      </c>
      <c r="J106" s="273">
        <v>50</v>
      </c>
      <c r="K106" s="286"/>
    </row>
    <row r="107" spans="2:11" ht="15" customHeight="1">
      <c r="B107" s="295"/>
      <c r="C107" s="273" t="s">
        <v>843</v>
      </c>
      <c r="D107" s="273"/>
      <c r="E107" s="273"/>
      <c r="F107" s="294" t="s">
        <v>835</v>
      </c>
      <c r="G107" s="273"/>
      <c r="H107" s="273" t="s">
        <v>874</v>
      </c>
      <c r="I107" s="273" t="s">
        <v>845</v>
      </c>
      <c r="J107" s="273"/>
      <c r="K107" s="286"/>
    </row>
    <row r="108" spans="2:11" ht="15" customHeight="1">
      <c r="B108" s="295"/>
      <c r="C108" s="273" t="s">
        <v>854</v>
      </c>
      <c r="D108" s="273"/>
      <c r="E108" s="273"/>
      <c r="F108" s="294" t="s">
        <v>841</v>
      </c>
      <c r="G108" s="273"/>
      <c r="H108" s="273" t="s">
        <v>874</v>
      </c>
      <c r="I108" s="273" t="s">
        <v>837</v>
      </c>
      <c r="J108" s="273">
        <v>50</v>
      </c>
      <c r="K108" s="286"/>
    </row>
    <row r="109" spans="2:11" ht="15" customHeight="1">
      <c r="B109" s="295"/>
      <c r="C109" s="273" t="s">
        <v>862</v>
      </c>
      <c r="D109" s="273"/>
      <c r="E109" s="273"/>
      <c r="F109" s="294" t="s">
        <v>841</v>
      </c>
      <c r="G109" s="273"/>
      <c r="H109" s="273" t="s">
        <v>874</v>
      </c>
      <c r="I109" s="273" t="s">
        <v>837</v>
      </c>
      <c r="J109" s="273">
        <v>50</v>
      </c>
      <c r="K109" s="286"/>
    </row>
    <row r="110" spans="2:11" ht="15" customHeight="1">
      <c r="B110" s="295"/>
      <c r="C110" s="273" t="s">
        <v>860</v>
      </c>
      <c r="D110" s="273"/>
      <c r="E110" s="273"/>
      <c r="F110" s="294" t="s">
        <v>841</v>
      </c>
      <c r="G110" s="273"/>
      <c r="H110" s="273" t="s">
        <v>874</v>
      </c>
      <c r="I110" s="273" t="s">
        <v>837</v>
      </c>
      <c r="J110" s="273">
        <v>50</v>
      </c>
      <c r="K110" s="286"/>
    </row>
    <row r="111" spans="2:11" ht="15" customHeight="1">
      <c r="B111" s="295"/>
      <c r="C111" s="273" t="s">
        <v>52</v>
      </c>
      <c r="D111" s="273"/>
      <c r="E111" s="273"/>
      <c r="F111" s="294" t="s">
        <v>835</v>
      </c>
      <c r="G111" s="273"/>
      <c r="H111" s="273" t="s">
        <v>875</v>
      </c>
      <c r="I111" s="273" t="s">
        <v>837</v>
      </c>
      <c r="J111" s="273">
        <v>20</v>
      </c>
      <c r="K111" s="286"/>
    </row>
    <row r="112" spans="2:11" ht="15" customHeight="1">
      <c r="B112" s="295"/>
      <c r="C112" s="273" t="s">
        <v>876</v>
      </c>
      <c r="D112" s="273"/>
      <c r="E112" s="273"/>
      <c r="F112" s="294" t="s">
        <v>835</v>
      </c>
      <c r="G112" s="273"/>
      <c r="H112" s="273" t="s">
        <v>877</v>
      </c>
      <c r="I112" s="273" t="s">
        <v>837</v>
      </c>
      <c r="J112" s="273">
        <v>120</v>
      </c>
      <c r="K112" s="286"/>
    </row>
    <row r="113" spans="2:11" ht="15" customHeight="1">
      <c r="B113" s="295"/>
      <c r="C113" s="273" t="s">
        <v>37</v>
      </c>
      <c r="D113" s="273"/>
      <c r="E113" s="273"/>
      <c r="F113" s="294" t="s">
        <v>835</v>
      </c>
      <c r="G113" s="273"/>
      <c r="H113" s="273" t="s">
        <v>878</v>
      </c>
      <c r="I113" s="273" t="s">
        <v>869</v>
      </c>
      <c r="J113" s="273"/>
      <c r="K113" s="286"/>
    </row>
    <row r="114" spans="2:11" ht="15" customHeight="1">
      <c r="B114" s="295"/>
      <c r="C114" s="273" t="s">
        <v>47</v>
      </c>
      <c r="D114" s="273"/>
      <c r="E114" s="273"/>
      <c r="F114" s="294" t="s">
        <v>835</v>
      </c>
      <c r="G114" s="273"/>
      <c r="H114" s="273" t="s">
        <v>879</v>
      </c>
      <c r="I114" s="273" t="s">
        <v>869</v>
      </c>
      <c r="J114" s="273"/>
      <c r="K114" s="286"/>
    </row>
    <row r="115" spans="2:11" ht="15" customHeight="1">
      <c r="B115" s="295"/>
      <c r="C115" s="273" t="s">
        <v>56</v>
      </c>
      <c r="D115" s="273"/>
      <c r="E115" s="273"/>
      <c r="F115" s="294" t="s">
        <v>835</v>
      </c>
      <c r="G115" s="273"/>
      <c r="H115" s="273" t="s">
        <v>880</v>
      </c>
      <c r="I115" s="273" t="s">
        <v>881</v>
      </c>
      <c r="J115" s="273"/>
      <c r="K115" s="286"/>
    </row>
    <row r="116" spans="2:11" ht="15" customHeight="1">
      <c r="B116" s="298"/>
      <c r="C116" s="304"/>
      <c r="D116" s="304"/>
      <c r="E116" s="304"/>
      <c r="F116" s="304"/>
      <c r="G116" s="304"/>
      <c r="H116" s="304"/>
      <c r="I116" s="304"/>
      <c r="J116" s="304"/>
      <c r="K116" s="300"/>
    </row>
    <row r="117" spans="2:11" ht="18.75" customHeight="1">
      <c r="B117" s="305"/>
      <c r="C117" s="269"/>
      <c r="D117" s="269"/>
      <c r="E117" s="269"/>
      <c r="F117" s="306"/>
      <c r="G117" s="269"/>
      <c r="H117" s="269"/>
      <c r="I117" s="269"/>
      <c r="J117" s="269"/>
      <c r="K117" s="305"/>
    </row>
    <row r="118" spans="2:11" ht="18.75" customHeight="1"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</row>
    <row r="119" spans="2:11" ht="7.5" customHeight="1">
      <c r="B119" s="307"/>
      <c r="C119" s="308"/>
      <c r="D119" s="308"/>
      <c r="E119" s="308"/>
      <c r="F119" s="308"/>
      <c r="G119" s="308"/>
      <c r="H119" s="308"/>
      <c r="I119" s="308"/>
      <c r="J119" s="308"/>
      <c r="K119" s="309"/>
    </row>
    <row r="120" spans="2:11" ht="45" customHeight="1">
      <c r="B120" s="310"/>
      <c r="C120" s="263" t="s">
        <v>882</v>
      </c>
      <c r="D120" s="263"/>
      <c r="E120" s="263"/>
      <c r="F120" s="263"/>
      <c r="G120" s="263"/>
      <c r="H120" s="263"/>
      <c r="I120" s="263"/>
      <c r="J120" s="263"/>
      <c r="K120" s="311"/>
    </row>
    <row r="121" spans="2:11" ht="17.25" customHeight="1">
      <c r="B121" s="312"/>
      <c r="C121" s="287" t="s">
        <v>829</v>
      </c>
      <c r="D121" s="287"/>
      <c r="E121" s="287"/>
      <c r="F121" s="287" t="s">
        <v>830</v>
      </c>
      <c r="G121" s="288"/>
      <c r="H121" s="287" t="s">
        <v>108</v>
      </c>
      <c r="I121" s="287" t="s">
        <v>56</v>
      </c>
      <c r="J121" s="287" t="s">
        <v>831</v>
      </c>
      <c r="K121" s="313"/>
    </row>
    <row r="122" spans="2:11" ht="17.25" customHeight="1">
      <c r="B122" s="312"/>
      <c r="C122" s="289" t="s">
        <v>832</v>
      </c>
      <c r="D122" s="289"/>
      <c r="E122" s="289"/>
      <c r="F122" s="290" t="s">
        <v>833</v>
      </c>
      <c r="G122" s="291"/>
      <c r="H122" s="289"/>
      <c r="I122" s="289"/>
      <c r="J122" s="289" t="s">
        <v>834</v>
      </c>
      <c r="K122" s="313"/>
    </row>
    <row r="123" spans="2:11" ht="5.25" customHeight="1">
      <c r="B123" s="314"/>
      <c r="C123" s="292"/>
      <c r="D123" s="292"/>
      <c r="E123" s="292"/>
      <c r="F123" s="292"/>
      <c r="G123" s="273"/>
      <c r="H123" s="292"/>
      <c r="I123" s="292"/>
      <c r="J123" s="292"/>
      <c r="K123" s="315"/>
    </row>
    <row r="124" spans="2:11" ht="15" customHeight="1">
      <c r="B124" s="314"/>
      <c r="C124" s="273" t="s">
        <v>838</v>
      </c>
      <c r="D124" s="292"/>
      <c r="E124" s="292"/>
      <c r="F124" s="294" t="s">
        <v>835</v>
      </c>
      <c r="G124" s="273"/>
      <c r="H124" s="273" t="s">
        <v>874</v>
      </c>
      <c r="I124" s="273" t="s">
        <v>837</v>
      </c>
      <c r="J124" s="273">
        <v>120</v>
      </c>
      <c r="K124" s="316"/>
    </row>
    <row r="125" spans="2:11" ht="15" customHeight="1">
      <c r="B125" s="314"/>
      <c r="C125" s="273" t="s">
        <v>883</v>
      </c>
      <c r="D125" s="273"/>
      <c r="E125" s="273"/>
      <c r="F125" s="294" t="s">
        <v>835</v>
      </c>
      <c r="G125" s="273"/>
      <c r="H125" s="273" t="s">
        <v>884</v>
      </c>
      <c r="I125" s="273" t="s">
        <v>837</v>
      </c>
      <c r="J125" s="273" t="s">
        <v>885</v>
      </c>
      <c r="K125" s="316"/>
    </row>
    <row r="126" spans="2:11" ht="15" customHeight="1">
      <c r="B126" s="314"/>
      <c r="C126" s="273" t="s">
        <v>784</v>
      </c>
      <c r="D126" s="273"/>
      <c r="E126" s="273"/>
      <c r="F126" s="294" t="s">
        <v>835</v>
      </c>
      <c r="G126" s="273"/>
      <c r="H126" s="273" t="s">
        <v>886</v>
      </c>
      <c r="I126" s="273" t="s">
        <v>837</v>
      </c>
      <c r="J126" s="273" t="s">
        <v>885</v>
      </c>
      <c r="K126" s="316"/>
    </row>
    <row r="127" spans="2:11" ht="15" customHeight="1">
      <c r="B127" s="314"/>
      <c r="C127" s="273" t="s">
        <v>846</v>
      </c>
      <c r="D127" s="273"/>
      <c r="E127" s="273"/>
      <c r="F127" s="294" t="s">
        <v>841</v>
      </c>
      <c r="G127" s="273"/>
      <c r="H127" s="273" t="s">
        <v>847</v>
      </c>
      <c r="I127" s="273" t="s">
        <v>837</v>
      </c>
      <c r="J127" s="273">
        <v>15</v>
      </c>
      <c r="K127" s="316"/>
    </row>
    <row r="128" spans="2:11" ht="15" customHeight="1">
      <c r="B128" s="314"/>
      <c r="C128" s="296" t="s">
        <v>848</v>
      </c>
      <c r="D128" s="296"/>
      <c r="E128" s="296"/>
      <c r="F128" s="297" t="s">
        <v>841</v>
      </c>
      <c r="G128" s="296"/>
      <c r="H128" s="296" t="s">
        <v>849</v>
      </c>
      <c r="I128" s="296" t="s">
        <v>837</v>
      </c>
      <c r="J128" s="296">
        <v>15</v>
      </c>
      <c r="K128" s="316"/>
    </row>
    <row r="129" spans="2:11" ht="15" customHeight="1">
      <c r="B129" s="314"/>
      <c r="C129" s="296" t="s">
        <v>850</v>
      </c>
      <c r="D129" s="296"/>
      <c r="E129" s="296"/>
      <c r="F129" s="297" t="s">
        <v>841</v>
      </c>
      <c r="G129" s="296"/>
      <c r="H129" s="296" t="s">
        <v>851</v>
      </c>
      <c r="I129" s="296" t="s">
        <v>837</v>
      </c>
      <c r="J129" s="296">
        <v>20</v>
      </c>
      <c r="K129" s="316"/>
    </row>
    <row r="130" spans="2:11" ht="15" customHeight="1">
      <c r="B130" s="314"/>
      <c r="C130" s="296" t="s">
        <v>852</v>
      </c>
      <c r="D130" s="296"/>
      <c r="E130" s="296"/>
      <c r="F130" s="297" t="s">
        <v>841</v>
      </c>
      <c r="G130" s="296"/>
      <c r="H130" s="296" t="s">
        <v>853</v>
      </c>
      <c r="I130" s="296" t="s">
        <v>837</v>
      </c>
      <c r="J130" s="296">
        <v>20</v>
      </c>
      <c r="K130" s="316"/>
    </row>
    <row r="131" spans="2:11" ht="15" customHeight="1">
      <c r="B131" s="314"/>
      <c r="C131" s="273" t="s">
        <v>840</v>
      </c>
      <c r="D131" s="273"/>
      <c r="E131" s="273"/>
      <c r="F131" s="294" t="s">
        <v>841</v>
      </c>
      <c r="G131" s="273"/>
      <c r="H131" s="273" t="s">
        <v>874</v>
      </c>
      <c r="I131" s="273" t="s">
        <v>837</v>
      </c>
      <c r="J131" s="273">
        <v>50</v>
      </c>
      <c r="K131" s="316"/>
    </row>
    <row r="132" spans="2:11" ht="15" customHeight="1">
      <c r="B132" s="314"/>
      <c r="C132" s="273" t="s">
        <v>854</v>
      </c>
      <c r="D132" s="273"/>
      <c r="E132" s="273"/>
      <c r="F132" s="294" t="s">
        <v>841</v>
      </c>
      <c r="G132" s="273"/>
      <c r="H132" s="273" t="s">
        <v>874</v>
      </c>
      <c r="I132" s="273" t="s">
        <v>837</v>
      </c>
      <c r="J132" s="273">
        <v>50</v>
      </c>
      <c r="K132" s="316"/>
    </row>
    <row r="133" spans="2:11" ht="15" customHeight="1">
      <c r="B133" s="314"/>
      <c r="C133" s="273" t="s">
        <v>860</v>
      </c>
      <c r="D133" s="273"/>
      <c r="E133" s="273"/>
      <c r="F133" s="294" t="s">
        <v>841</v>
      </c>
      <c r="G133" s="273"/>
      <c r="H133" s="273" t="s">
        <v>874</v>
      </c>
      <c r="I133" s="273" t="s">
        <v>837</v>
      </c>
      <c r="J133" s="273">
        <v>50</v>
      </c>
      <c r="K133" s="316"/>
    </row>
    <row r="134" spans="2:11" ht="15" customHeight="1">
      <c r="B134" s="314"/>
      <c r="C134" s="273" t="s">
        <v>862</v>
      </c>
      <c r="D134" s="273"/>
      <c r="E134" s="273"/>
      <c r="F134" s="294" t="s">
        <v>841</v>
      </c>
      <c r="G134" s="273"/>
      <c r="H134" s="273" t="s">
        <v>874</v>
      </c>
      <c r="I134" s="273" t="s">
        <v>837</v>
      </c>
      <c r="J134" s="273">
        <v>50</v>
      </c>
      <c r="K134" s="316"/>
    </row>
    <row r="135" spans="2:11" ht="15" customHeight="1">
      <c r="B135" s="314"/>
      <c r="C135" s="273" t="s">
        <v>113</v>
      </c>
      <c r="D135" s="273"/>
      <c r="E135" s="273"/>
      <c r="F135" s="294" t="s">
        <v>841</v>
      </c>
      <c r="G135" s="273"/>
      <c r="H135" s="273" t="s">
        <v>887</v>
      </c>
      <c r="I135" s="273" t="s">
        <v>837</v>
      </c>
      <c r="J135" s="273">
        <v>255</v>
      </c>
      <c r="K135" s="316"/>
    </row>
    <row r="136" spans="2:11" ht="15" customHeight="1">
      <c r="B136" s="314"/>
      <c r="C136" s="273" t="s">
        <v>864</v>
      </c>
      <c r="D136" s="273"/>
      <c r="E136" s="273"/>
      <c r="F136" s="294" t="s">
        <v>835</v>
      </c>
      <c r="G136" s="273"/>
      <c r="H136" s="273" t="s">
        <v>888</v>
      </c>
      <c r="I136" s="273" t="s">
        <v>866</v>
      </c>
      <c r="J136" s="273"/>
      <c r="K136" s="316"/>
    </row>
    <row r="137" spans="2:11" ht="15" customHeight="1">
      <c r="B137" s="314"/>
      <c r="C137" s="273" t="s">
        <v>867</v>
      </c>
      <c r="D137" s="273"/>
      <c r="E137" s="273"/>
      <c r="F137" s="294" t="s">
        <v>835</v>
      </c>
      <c r="G137" s="273"/>
      <c r="H137" s="273" t="s">
        <v>889</v>
      </c>
      <c r="I137" s="273" t="s">
        <v>869</v>
      </c>
      <c r="J137" s="273"/>
      <c r="K137" s="316"/>
    </row>
    <row r="138" spans="2:11" ht="15" customHeight="1">
      <c r="B138" s="314"/>
      <c r="C138" s="273" t="s">
        <v>870</v>
      </c>
      <c r="D138" s="273"/>
      <c r="E138" s="273"/>
      <c r="F138" s="294" t="s">
        <v>835</v>
      </c>
      <c r="G138" s="273"/>
      <c r="H138" s="273" t="s">
        <v>870</v>
      </c>
      <c r="I138" s="273" t="s">
        <v>869</v>
      </c>
      <c r="J138" s="273"/>
      <c r="K138" s="316"/>
    </row>
    <row r="139" spans="2:11" ht="15" customHeight="1">
      <c r="B139" s="314"/>
      <c r="C139" s="273" t="s">
        <v>37</v>
      </c>
      <c r="D139" s="273"/>
      <c r="E139" s="273"/>
      <c r="F139" s="294" t="s">
        <v>835</v>
      </c>
      <c r="G139" s="273"/>
      <c r="H139" s="273" t="s">
        <v>890</v>
      </c>
      <c r="I139" s="273" t="s">
        <v>869</v>
      </c>
      <c r="J139" s="273"/>
      <c r="K139" s="316"/>
    </row>
    <row r="140" spans="2:11" ht="15" customHeight="1">
      <c r="B140" s="314"/>
      <c r="C140" s="273" t="s">
        <v>891</v>
      </c>
      <c r="D140" s="273"/>
      <c r="E140" s="273"/>
      <c r="F140" s="294" t="s">
        <v>835</v>
      </c>
      <c r="G140" s="273"/>
      <c r="H140" s="273" t="s">
        <v>892</v>
      </c>
      <c r="I140" s="273" t="s">
        <v>869</v>
      </c>
      <c r="J140" s="273"/>
      <c r="K140" s="316"/>
    </row>
    <row r="141" spans="2:11" ht="15" customHeight="1">
      <c r="B141" s="317"/>
      <c r="C141" s="318"/>
      <c r="D141" s="318"/>
      <c r="E141" s="318"/>
      <c r="F141" s="318"/>
      <c r="G141" s="318"/>
      <c r="H141" s="318"/>
      <c r="I141" s="318"/>
      <c r="J141" s="318"/>
      <c r="K141" s="319"/>
    </row>
    <row r="142" spans="2:11" ht="18.75" customHeight="1">
      <c r="B142" s="269"/>
      <c r="C142" s="269"/>
      <c r="D142" s="269"/>
      <c r="E142" s="269"/>
      <c r="F142" s="306"/>
      <c r="G142" s="269"/>
      <c r="H142" s="269"/>
      <c r="I142" s="269"/>
      <c r="J142" s="269"/>
      <c r="K142" s="269"/>
    </row>
    <row r="143" spans="2:11" ht="18.75" customHeight="1"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</row>
    <row r="144" spans="2:11" ht="7.5" customHeight="1">
      <c r="B144" s="281"/>
      <c r="C144" s="282"/>
      <c r="D144" s="282"/>
      <c r="E144" s="282"/>
      <c r="F144" s="282"/>
      <c r="G144" s="282"/>
      <c r="H144" s="282"/>
      <c r="I144" s="282"/>
      <c r="J144" s="282"/>
      <c r="K144" s="283"/>
    </row>
    <row r="145" spans="2:11" ht="45" customHeight="1">
      <c r="B145" s="284"/>
      <c r="C145" s="285" t="s">
        <v>893</v>
      </c>
      <c r="D145" s="285"/>
      <c r="E145" s="285"/>
      <c r="F145" s="285"/>
      <c r="G145" s="285"/>
      <c r="H145" s="285"/>
      <c r="I145" s="285"/>
      <c r="J145" s="285"/>
      <c r="K145" s="286"/>
    </row>
    <row r="146" spans="2:11" ht="17.25" customHeight="1">
      <c r="B146" s="284"/>
      <c r="C146" s="287" t="s">
        <v>829</v>
      </c>
      <c r="D146" s="287"/>
      <c r="E146" s="287"/>
      <c r="F146" s="287" t="s">
        <v>830</v>
      </c>
      <c r="G146" s="288"/>
      <c r="H146" s="287" t="s">
        <v>108</v>
      </c>
      <c r="I146" s="287" t="s">
        <v>56</v>
      </c>
      <c r="J146" s="287" t="s">
        <v>831</v>
      </c>
      <c r="K146" s="286"/>
    </row>
    <row r="147" spans="2:11" ht="17.25" customHeight="1">
      <c r="B147" s="284"/>
      <c r="C147" s="289" t="s">
        <v>832</v>
      </c>
      <c r="D147" s="289"/>
      <c r="E147" s="289"/>
      <c r="F147" s="290" t="s">
        <v>833</v>
      </c>
      <c r="G147" s="291"/>
      <c r="H147" s="289"/>
      <c r="I147" s="289"/>
      <c r="J147" s="289" t="s">
        <v>834</v>
      </c>
      <c r="K147" s="286"/>
    </row>
    <row r="148" spans="2:11" ht="5.25" customHeight="1">
      <c r="B148" s="295"/>
      <c r="C148" s="292"/>
      <c r="D148" s="292"/>
      <c r="E148" s="292"/>
      <c r="F148" s="292"/>
      <c r="G148" s="293"/>
      <c r="H148" s="292"/>
      <c r="I148" s="292"/>
      <c r="J148" s="292"/>
      <c r="K148" s="316"/>
    </row>
    <row r="149" spans="2:11" ht="15" customHeight="1">
      <c r="B149" s="295"/>
      <c r="C149" s="320" t="s">
        <v>838</v>
      </c>
      <c r="D149" s="273"/>
      <c r="E149" s="273"/>
      <c r="F149" s="321" t="s">
        <v>835</v>
      </c>
      <c r="G149" s="273"/>
      <c r="H149" s="320" t="s">
        <v>874</v>
      </c>
      <c r="I149" s="320" t="s">
        <v>837</v>
      </c>
      <c r="J149" s="320">
        <v>120</v>
      </c>
      <c r="K149" s="316"/>
    </row>
    <row r="150" spans="2:11" ht="15" customHeight="1">
      <c r="B150" s="295"/>
      <c r="C150" s="320" t="s">
        <v>883</v>
      </c>
      <c r="D150" s="273"/>
      <c r="E150" s="273"/>
      <c r="F150" s="321" t="s">
        <v>835</v>
      </c>
      <c r="G150" s="273"/>
      <c r="H150" s="320" t="s">
        <v>894</v>
      </c>
      <c r="I150" s="320" t="s">
        <v>837</v>
      </c>
      <c r="J150" s="320" t="s">
        <v>885</v>
      </c>
      <c r="K150" s="316"/>
    </row>
    <row r="151" spans="2:11" ht="15" customHeight="1">
      <c r="B151" s="295"/>
      <c r="C151" s="320" t="s">
        <v>784</v>
      </c>
      <c r="D151" s="273"/>
      <c r="E151" s="273"/>
      <c r="F151" s="321" t="s">
        <v>835</v>
      </c>
      <c r="G151" s="273"/>
      <c r="H151" s="320" t="s">
        <v>895</v>
      </c>
      <c r="I151" s="320" t="s">
        <v>837</v>
      </c>
      <c r="J151" s="320" t="s">
        <v>885</v>
      </c>
      <c r="K151" s="316"/>
    </row>
    <row r="152" spans="2:11" ht="15" customHeight="1">
      <c r="B152" s="295"/>
      <c r="C152" s="320" t="s">
        <v>840</v>
      </c>
      <c r="D152" s="273"/>
      <c r="E152" s="273"/>
      <c r="F152" s="321" t="s">
        <v>841</v>
      </c>
      <c r="G152" s="273"/>
      <c r="H152" s="320" t="s">
        <v>874</v>
      </c>
      <c r="I152" s="320" t="s">
        <v>837</v>
      </c>
      <c r="J152" s="320">
        <v>50</v>
      </c>
      <c r="K152" s="316"/>
    </row>
    <row r="153" spans="2:11" ht="15" customHeight="1">
      <c r="B153" s="295"/>
      <c r="C153" s="320" t="s">
        <v>843</v>
      </c>
      <c r="D153" s="273"/>
      <c r="E153" s="273"/>
      <c r="F153" s="321" t="s">
        <v>835</v>
      </c>
      <c r="G153" s="273"/>
      <c r="H153" s="320" t="s">
        <v>874</v>
      </c>
      <c r="I153" s="320" t="s">
        <v>845</v>
      </c>
      <c r="J153" s="320"/>
      <c r="K153" s="316"/>
    </row>
    <row r="154" spans="2:11" ht="15" customHeight="1">
      <c r="B154" s="295"/>
      <c r="C154" s="320" t="s">
        <v>854</v>
      </c>
      <c r="D154" s="273"/>
      <c r="E154" s="273"/>
      <c r="F154" s="321" t="s">
        <v>841</v>
      </c>
      <c r="G154" s="273"/>
      <c r="H154" s="320" t="s">
        <v>874</v>
      </c>
      <c r="I154" s="320" t="s">
        <v>837</v>
      </c>
      <c r="J154" s="320">
        <v>50</v>
      </c>
      <c r="K154" s="316"/>
    </row>
    <row r="155" spans="2:11" ht="15" customHeight="1">
      <c r="B155" s="295"/>
      <c r="C155" s="320" t="s">
        <v>862</v>
      </c>
      <c r="D155" s="273"/>
      <c r="E155" s="273"/>
      <c r="F155" s="321" t="s">
        <v>841</v>
      </c>
      <c r="G155" s="273"/>
      <c r="H155" s="320" t="s">
        <v>874</v>
      </c>
      <c r="I155" s="320" t="s">
        <v>837</v>
      </c>
      <c r="J155" s="320">
        <v>50</v>
      </c>
      <c r="K155" s="316"/>
    </row>
    <row r="156" spans="2:11" ht="15" customHeight="1">
      <c r="B156" s="295"/>
      <c r="C156" s="320" t="s">
        <v>860</v>
      </c>
      <c r="D156" s="273"/>
      <c r="E156" s="273"/>
      <c r="F156" s="321" t="s">
        <v>841</v>
      </c>
      <c r="G156" s="273"/>
      <c r="H156" s="320" t="s">
        <v>874</v>
      </c>
      <c r="I156" s="320" t="s">
        <v>837</v>
      </c>
      <c r="J156" s="320">
        <v>50</v>
      </c>
      <c r="K156" s="316"/>
    </row>
    <row r="157" spans="2:11" ht="15" customHeight="1">
      <c r="B157" s="295"/>
      <c r="C157" s="320" t="s">
        <v>97</v>
      </c>
      <c r="D157" s="273"/>
      <c r="E157" s="273"/>
      <c r="F157" s="321" t="s">
        <v>835</v>
      </c>
      <c r="G157" s="273"/>
      <c r="H157" s="320" t="s">
        <v>896</v>
      </c>
      <c r="I157" s="320" t="s">
        <v>837</v>
      </c>
      <c r="J157" s="320" t="s">
        <v>897</v>
      </c>
      <c r="K157" s="316"/>
    </row>
    <row r="158" spans="2:11" ht="15" customHeight="1">
      <c r="B158" s="295"/>
      <c r="C158" s="320" t="s">
        <v>898</v>
      </c>
      <c r="D158" s="273"/>
      <c r="E158" s="273"/>
      <c r="F158" s="321" t="s">
        <v>835</v>
      </c>
      <c r="G158" s="273"/>
      <c r="H158" s="320" t="s">
        <v>899</v>
      </c>
      <c r="I158" s="320" t="s">
        <v>869</v>
      </c>
      <c r="J158" s="320"/>
      <c r="K158" s="316"/>
    </row>
    <row r="159" spans="2:11" ht="15" customHeight="1">
      <c r="B159" s="322"/>
      <c r="C159" s="304"/>
      <c r="D159" s="304"/>
      <c r="E159" s="304"/>
      <c r="F159" s="304"/>
      <c r="G159" s="304"/>
      <c r="H159" s="304"/>
      <c r="I159" s="304"/>
      <c r="J159" s="304"/>
      <c r="K159" s="323"/>
    </row>
    <row r="160" spans="2:11" ht="18.75" customHeight="1">
      <c r="B160" s="269"/>
      <c r="C160" s="273"/>
      <c r="D160" s="273"/>
      <c r="E160" s="273"/>
      <c r="F160" s="294"/>
      <c r="G160" s="273"/>
      <c r="H160" s="273"/>
      <c r="I160" s="273"/>
      <c r="J160" s="273"/>
      <c r="K160" s="269"/>
    </row>
    <row r="161" spans="2:11" ht="18.75" customHeight="1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</row>
    <row r="162" spans="2:11" ht="7.5" customHeight="1">
      <c r="B162" s="259"/>
      <c r="C162" s="260"/>
      <c r="D162" s="260"/>
      <c r="E162" s="260"/>
      <c r="F162" s="260"/>
      <c r="G162" s="260"/>
      <c r="H162" s="260"/>
      <c r="I162" s="260"/>
      <c r="J162" s="260"/>
      <c r="K162" s="261"/>
    </row>
    <row r="163" spans="2:11" ht="45" customHeight="1">
      <c r="B163" s="262"/>
      <c r="C163" s="263" t="s">
        <v>84</v>
      </c>
      <c r="D163" s="263"/>
      <c r="E163" s="263"/>
      <c r="F163" s="263"/>
      <c r="G163" s="263"/>
      <c r="H163" s="263"/>
      <c r="I163" s="263"/>
      <c r="J163" s="263"/>
      <c r="K163" s="264"/>
    </row>
    <row r="164" spans="2:11" ht="17.25" customHeight="1">
      <c r="B164" s="262"/>
      <c r="C164" s="287" t="s">
        <v>829</v>
      </c>
      <c r="D164" s="287"/>
      <c r="E164" s="287"/>
      <c r="F164" s="287" t="s">
        <v>830</v>
      </c>
      <c r="G164" s="324"/>
      <c r="H164" s="325" t="s">
        <v>108</v>
      </c>
      <c r="I164" s="325" t="s">
        <v>56</v>
      </c>
      <c r="J164" s="287" t="s">
        <v>831</v>
      </c>
      <c r="K164" s="264"/>
    </row>
    <row r="165" spans="2:11" ht="17.25" customHeight="1">
      <c r="B165" s="265"/>
      <c r="C165" s="289" t="s">
        <v>832</v>
      </c>
      <c r="D165" s="289"/>
      <c r="E165" s="289"/>
      <c r="F165" s="290" t="s">
        <v>833</v>
      </c>
      <c r="G165" s="326"/>
      <c r="H165" s="327"/>
      <c r="I165" s="327"/>
      <c r="J165" s="289" t="s">
        <v>834</v>
      </c>
      <c r="K165" s="267"/>
    </row>
    <row r="166" spans="2:11" ht="5.25" customHeight="1">
      <c r="B166" s="295"/>
      <c r="C166" s="292"/>
      <c r="D166" s="292"/>
      <c r="E166" s="292"/>
      <c r="F166" s="292"/>
      <c r="G166" s="293"/>
      <c r="H166" s="292"/>
      <c r="I166" s="292"/>
      <c r="J166" s="292"/>
      <c r="K166" s="316"/>
    </row>
    <row r="167" spans="2:11" ht="15" customHeight="1">
      <c r="B167" s="295"/>
      <c r="C167" s="273" t="s">
        <v>838</v>
      </c>
      <c r="D167" s="273"/>
      <c r="E167" s="273"/>
      <c r="F167" s="294" t="s">
        <v>835</v>
      </c>
      <c r="G167" s="273"/>
      <c r="H167" s="273" t="s">
        <v>874</v>
      </c>
      <c r="I167" s="273" t="s">
        <v>837</v>
      </c>
      <c r="J167" s="273">
        <v>120</v>
      </c>
      <c r="K167" s="316"/>
    </row>
    <row r="168" spans="2:11" ht="15" customHeight="1">
      <c r="B168" s="295"/>
      <c r="C168" s="273" t="s">
        <v>883</v>
      </c>
      <c r="D168" s="273"/>
      <c r="E168" s="273"/>
      <c r="F168" s="294" t="s">
        <v>835</v>
      </c>
      <c r="G168" s="273"/>
      <c r="H168" s="273" t="s">
        <v>884</v>
      </c>
      <c r="I168" s="273" t="s">
        <v>837</v>
      </c>
      <c r="J168" s="273" t="s">
        <v>885</v>
      </c>
      <c r="K168" s="316"/>
    </row>
    <row r="169" spans="2:11" ht="15" customHeight="1">
      <c r="B169" s="295"/>
      <c r="C169" s="273" t="s">
        <v>784</v>
      </c>
      <c r="D169" s="273"/>
      <c r="E169" s="273"/>
      <c r="F169" s="294" t="s">
        <v>835</v>
      </c>
      <c r="G169" s="273"/>
      <c r="H169" s="273" t="s">
        <v>900</v>
      </c>
      <c r="I169" s="273" t="s">
        <v>837</v>
      </c>
      <c r="J169" s="273" t="s">
        <v>885</v>
      </c>
      <c r="K169" s="316"/>
    </row>
    <row r="170" spans="2:11" ht="15" customHeight="1">
      <c r="B170" s="295"/>
      <c r="C170" s="273" t="s">
        <v>840</v>
      </c>
      <c r="D170" s="273"/>
      <c r="E170" s="273"/>
      <c r="F170" s="294" t="s">
        <v>841</v>
      </c>
      <c r="G170" s="273"/>
      <c r="H170" s="273" t="s">
        <v>900</v>
      </c>
      <c r="I170" s="273" t="s">
        <v>837</v>
      </c>
      <c r="J170" s="273">
        <v>50</v>
      </c>
      <c r="K170" s="316"/>
    </row>
    <row r="171" spans="2:11" ht="15" customHeight="1">
      <c r="B171" s="295"/>
      <c r="C171" s="273" t="s">
        <v>843</v>
      </c>
      <c r="D171" s="273"/>
      <c r="E171" s="273"/>
      <c r="F171" s="294" t="s">
        <v>835</v>
      </c>
      <c r="G171" s="273"/>
      <c r="H171" s="273" t="s">
        <v>900</v>
      </c>
      <c r="I171" s="273" t="s">
        <v>845</v>
      </c>
      <c r="J171" s="273"/>
      <c r="K171" s="316"/>
    </row>
    <row r="172" spans="2:11" ht="15" customHeight="1">
      <c r="B172" s="295"/>
      <c r="C172" s="273" t="s">
        <v>854</v>
      </c>
      <c r="D172" s="273"/>
      <c r="E172" s="273"/>
      <c r="F172" s="294" t="s">
        <v>841</v>
      </c>
      <c r="G172" s="273"/>
      <c r="H172" s="273" t="s">
        <v>900</v>
      </c>
      <c r="I172" s="273" t="s">
        <v>837</v>
      </c>
      <c r="J172" s="273">
        <v>50</v>
      </c>
      <c r="K172" s="316"/>
    </row>
    <row r="173" spans="2:11" ht="15" customHeight="1">
      <c r="B173" s="295"/>
      <c r="C173" s="273" t="s">
        <v>862</v>
      </c>
      <c r="D173" s="273"/>
      <c r="E173" s="273"/>
      <c r="F173" s="294" t="s">
        <v>841</v>
      </c>
      <c r="G173" s="273"/>
      <c r="H173" s="273" t="s">
        <v>900</v>
      </c>
      <c r="I173" s="273" t="s">
        <v>837</v>
      </c>
      <c r="J173" s="273">
        <v>50</v>
      </c>
      <c r="K173" s="316"/>
    </row>
    <row r="174" spans="2:11" ht="15" customHeight="1">
      <c r="B174" s="295"/>
      <c r="C174" s="273" t="s">
        <v>860</v>
      </c>
      <c r="D174" s="273"/>
      <c r="E174" s="273"/>
      <c r="F174" s="294" t="s">
        <v>841</v>
      </c>
      <c r="G174" s="273"/>
      <c r="H174" s="273" t="s">
        <v>900</v>
      </c>
      <c r="I174" s="273" t="s">
        <v>837</v>
      </c>
      <c r="J174" s="273">
        <v>50</v>
      </c>
      <c r="K174" s="316"/>
    </row>
    <row r="175" spans="2:11" ht="15" customHeight="1">
      <c r="B175" s="295"/>
      <c r="C175" s="273" t="s">
        <v>107</v>
      </c>
      <c r="D175" s="273"/>
      <c r="E175" s="273"/>
      <c r="F175" s="294" t="s">
        <v>835</v>
      </c>
      <c r="G175" s="273"/>
      <c r="H175" s="273" t="s">
        <v>901</v>
      </c>
      <c r="I175" s="273" t="s">
        <v>902</v>
      </c>
      <c r="J175" s="273"/>
      <c r="K175" s="316"/>
    </row>
    <row r="176" spans="2:11" ht="15" customHeight="1">
      <c r="B176" s="295"/>
      <c r="C176" s="273" t="s">
        <v>56</v>
      </c>
      <c r="D176" s="273"/>
      <c r="E176" s="273"/>
      <c r="F176" s="294" t="s">
        <v>835</v>
      </c>
      <c r="G176" s="273"/>
      <c r="H176" s="273" t="s">
        <v>903</v>
      </c>
      <c r="I176" s="273" t="s">
        <v>904</v>
      </c>
      <c r="J176" s="273">
        <v>1</v>
      </c>
      <c r="K176" s="316"/>
    </row>
    <row r="177" spans="2:11" ht="15" customHeight="1">
      <c r="B177" s="295"/>
      <c r="C177" s="273" t="s">
        <v>52</v>
      </c>
      <c r="D177" s="273"/>
      <c r="E177" s="273"/>
      <c r="F177" s="294" t="s">
        <v>835</v>
      </c>
      <c r="G177" s="273"/>
      <c r="H177" s="273" t="s">
        <v>905</v>
      </c>
      <c r="I177" s="273" t="s">
        <v>837</v>
      </c>
      <c r="J177" s="273">
        <v>20</v>
      </c>
      <c r="K177" s="316"/>
    </row>
    <row r="178" spans="2:11" ht="15" customHeight="1">
      <c r="B178" s="295"/>
      <c r="C178" s="273" t="s">
        <v>108</v>
      </c>
      <c r="D178" s="273"/>
      <c r="E178" s="273"/>
      <c r="F178" s="294" t="s">
        <v>835</v>
      </c>
      <c r="G178" s="273"/>
      <c r="H178" s="273" t="s">
        <v>906</v>
      </c>
      <c r="I178" s="273" t="s">
        <v>837</v>
      </c>
      <c r="J178" s="273">
        <v>255</v>
      </c>
      <c r="K178" s="316"/>
    </row>
    <row r="179" spans="2:11" ht="15" customHeight="1">
      <c r="B179" s="295"/>
      <c r="C179" s="273" t="s">
        <v>109</v>
      </c>
      <c r="D179" s="273"/>
      <c r="E179" s="273"/>
      <c r="F179" s="294" t="s">
        <v>835</v>
      </c>
      <c r="G179" s="273"/>
      <c r="H179" s="273" t="s">
        <v>800</v>
      </c>
      <c r="I179" s="273" t="s">
        <v>837</v>
      </c>
      <c r="J179" s="273">
        <v>10</v>
      </c>
      <c r="K179" s="316"/>
    </row>
    <row r="180" spans="2:11" ht="15" customHeight="1">
      <c r="B180" s="295"/>
      <c r="C180" s="273" t="s">
        <v>110</v>
      </c>
      <c r="D180" s="273"/>
      <c r="E180" s="273"/>
      <c r="F180" s="294" t="s">
        <v>835</v>
      </c>
      <c r="G180" s="273"/>
      <c r="H180" s="273" t="s">
        <v>907</v>
      </c>
      <c r="I180" s="273" t="s">
        <v>869</v>
      </c>
      <c r="J180" s="273"/>
      <c r="K180" s="316"/>
    </row>
    <row r="181" spans="2:11" ht="15" customHeight="1">
      <c r="B181" s="295"/>
      <c r="C181" s="273" t="s">
        <v>908</v>
      </c>
      <c r="D181" s="273"/>
      <c r="E181" s="273"/>
      <c r="F181" s="294" t="s">
        <v>835</v>
      </c>
      <c r="G181" s="273"/>
      <c r="H181" s="273" t="s">
        <v>909</v>
      </c>
      <c r="I181" s="273" t="s">
        <v>869</v>
      </c>
      <c r="J181" s="273"/>
      <c r="K181" s="316"/>
    </row>
    <row r="182" spans="2:11" ht="15" customHeight="1">
      <c r="B182" s="295"/>
      <c r="C182" s="273" t="s">
        <v>898</v>
      </c>
      <c r="D182" s="273"/>
      <c r="E182" s="273"/>
      <c r="F182" s="294" t="s">
        <v>835</v>
      </c>
      <c r="G182" s="273"/>
      <c r="H182" s="273" t="s">
        <v>910</v>
      </c>
      <c r="I182" s="273" t="s">
        <v>869</v>
      </c>
      <c r="J182" s="273"/>
      <c r="K182" s="316"/>
    </row>
    <row r="183" spans="2:11" ht="15" customHeight="1">
      <c r="B183" s="295"/>
      <c r="C183" s="273" t="s">
        <v>112</v>
      </c>
      <c r="D183" s="273"/>
      <c r="E183" s="273"/>
      <c r="F183" s="294" t="s">
        <v>841</v>
      </c>
      <c r="G183" s="273"/>
      <c r="H183" s="273" t="s">
        <v>911</v>
      </c>
      <c r="I183" s="273" t="s">
        <v>837</v>
      </c>
      <c r="J183" s="273">
        <v>50</v>
      </c>
      <c r="K183" s="316"/>
    </row>
    <row r="184" spans="2:11" ht="15" customHeight="1">
      <c r="B184" s="295"/>
      <c r="C184" s="273" t="s">
        <v>912</v>
      </c>
      <c r="D184" s="273"/>
      <c r="E184" s="273"/>
      <c r="F184" s="294" t="s">
        <v>841</v>
      </c>
      <c r="G184" s="273"/>
      <c r="H184" s="273" t="s">
        <v>913</v>
      </c>
      <c r="I184" s="273" t="s">
        <v>914</v>
      </c>
      <c r="J184" s="273"/>
      <c r="K184" s="316"/>
    </row>
    <row r="185" spans="2:11" ht="15" customHeight="1">
      <c r="B185" s="295"/>
      <c r="C185" s="273" t="s">
        <v>915</v>
      </c>
      <c r="D185" s="273"/>
      <c r="E185" s="273"/>
      <c r="F185" s="294" t="s">
        <v>841</v>
      </c>
      <c r="G185" s="273"/>
      <c r="H185" s="273" t="s">
        <v>916</v>
      </c>
      <c r="I185" s="273" t="s">
        <v>914</v>
      </c>
      <c r="J185" s="273"/>
      <c r="K185" s="316"/>
    </row>
    <row r="186" spans="2:11" ht="15" customHeight="1">
      <c r="B186" s="295"/>
      <c r="C186" s="273" t="s">
        <v>917</v>
      </c>
      <c r="D186" s="273"/>
      <c r="E186" s="273"/>
      <c r="F186" s="294" t="s">
        <v>841</v>
      </c>
      <c r="G186" s="273"/>
      <c r="H186" s="273" t="s">
        <v>918</v>
      </c>
      <c r="I186" s="273" t="s">
        <v>914</v>
      </c>
      <c r="J186" s="273"/>
      <c r="K186" s="316"/>
    </row>
    <row r="187" spans="2:11" ht="15" customHeight="1">
      <c r="B187" s="295"/>
      <c r="C187" s="328" t="s">
        <v>919</v>
      </c>
      <c r="D187" s="273"/>
      <c r="E187" s="273"/>
      <c r="F187" s="294" t="s">
        <v>841</v>
      </c>
      <c r="G187" s="273"/>
      <c r="H187" s="273" t="s">
        <v>920</v>
      </c>
      <c r="I187" s="273" t="s">
        <v>921</v>
      </c>
      <c r="J187" s="329" t="s">
        <v>922</v>
      </c>
      <c r="K187" s="316"/>
    </row>
    <row r="188" spans="2:11" ht="15" customHeight="1">
      <c r="B188" s="295"/>
      <c r="C188" s="279" t="s">
        <v>41</v>
      </c>
      <c r="D188" s="273"/>
      <c r="E188" s="273"/>
      <c r="F188" s="294" t="s">
        <v>835</v>
      </c>
      <c r="G188" s="273"/>
      <c r="H188" s="269" t="s">
        <v>923</v>
      </c>
      <c r="I188" s="273" t="s">
        <v>924</v>
      </c>
      <c r="J188" s="273"/>
      <c r="K188" s="316"/>
    </row>
    <row r="189" spans="2:11" ht="15" customHeight="1">
      <c r="B189" s="295"/>
      <c r="C189" s="279" t="s">
        <v>925</v>
      </c>
      <c r="D189" s="273"/>
      <c r="E189" s="273"/>
      <c r="F189" s="294" t="s">
        <v>835</v>
      </c>
      <c r="G189" s="273"/>
      <c r="H189" s="273" t="s">
        <v>926</v>
      </c>
      <c r="I189" s="273" t="s">
        <v>869</v>
      </c>
      <c r="J189" s="273"/>
      <c r="K189" s="316"/>
    </row>
    <row r="190" spans="2:11" ht="15" customHeight="1">
      <c r="B190" s="295"/>
      <c r="C190" s="279" t="s">
        <v>927</v>
      </c>
      <c r="D190" s="273"/>
      <c r="E190" s="273"/>
      <c r="F190" s="294" t="s">
        <v>835</v>
      </c>
      <c r="G190" s="273"/>
      <c r="H190" s="273" t="s">
        <v>928</v>
      </c>
      <c r="I190" s="273" t="s">
        <v>869</v>
      </c>
      <c r="J190" s="273"/>
      <c r="K190" s="316"/>
    </row>
    <row r="191" spans="2:11" ht="15" customHeight="1">
      <c r="B191" s="295"/>
      <c r="C191" s="279" t="s">
        <v>929</v>
      </c>
      <c r="D191" s="273"/>
      <c r="E191" s="273"/>
      <c r="F191" s="294" t="s">
        <v>841</v>
      </c>
      <c r="G191" s="273"/>
      <c r="H191" s="273" t="s">
        <v>930</v>
      </c>
      <c r="I191" s="273" t="s">
        <v>869</v>
      </c>
      <c r="J191" s="273"/>
      <c r="K191" s="316"/>
    </row>
    <row r="192" spans="2:11" ht="15" customHeight="1">
      <c r="B192" s="322"/>
      <c r="C192" s="330"/>
      <c r="D192" s="304"/>
      <c r="E192" s="304"/>
      <c r="F192" s="304"/>
      <c r="G192" s="304"/>
      <c r="H192" s="304"/>
      <c r="I192" s="304"/>
      <c r="J192" s="304"/>
      <c r="K192" s="323"/>
    </row>
    <row r="193" spans="2:11" ht="18.75" customHeight="1">
      <c r="B193" s="269"/>
      <c r="C193" s="273"/>
      <c r="D193" s="273"/>
      <c r="E193" s="273"/>
      <c r="F193" s="294"/>
      <c r="G193" s="273"/>
      <c r="H193" s="273"/>
      <c r="I193" s="273"/>
      <c r="J193" s="273"/>
      <c r="K193" s="269"/>
    </row>
    <row r="194" spans="2:11" ht="18.75" customHeight="1">
      <c r="B194" s="269"/>
      <c r="C194" s="273"/>
      <c r="D194" s="273"/>
      <c r="E194" s="273"/>
      <c r="F194" s="294"/>
      <c r="G194" s="273"/>
      <c r="H194" s="273"/>
      <c r="I194" s="273"/>
      <c r="J194" s="273"/>
      <c r="K194" s="269"/>
    </row>
    <row r="195" spans="2:11" ht="18.75" customHeight="1"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ht="13.5">
      <c r="B196" s="259"/>
      <c r="C196" s="260"/>
      <c r="D196" s="260"/>
      <c r="E196" s="260"/>
      <c r="F196" s="260"/>
      <c r="G196" s="260"/>
      <c r="H196" s="260"/>
      <c r="I196" s="260"/>
      <c r="J196" s="260"/>
      <c r="K196" s="261"/>
    </row>
    <row r="197" spans="2:11" ht="21">
      <c r="B197" s="262"/>
      <c r="C197" s="263" t="s">
        <v>931</v>
      </c>
      <c r="D197" s="263"/>
      <c r="E197" s="263"/>
      <c r="F197" s="263"/>
      <c r="G197" s="263"/>
      <c r="H197" s="263"/>
      <c r="I197" s="263"/>
      <c r="J197" s="263"/>
      <c r="K197" s="264"/>
    </row>
    <row r="198" spans="2:11" ht="25.5" customHeight="1">
      <c r="B198" s="262"/>
      <c r="C198" s="331" t="s">
        <v>932</v>
      </c>
      <c r="D198" s="331"/>
      <c r="E198" s="331"/>
      <c r="F198" s="331" t="s">
        <v>933</v>
      </c>
      <c r="G198" s="332"/>
      <c r="H198" s="331" t="s">
        <v>934</v>
      </c>
      <c r="I198" s="331"/>
      <c r="J198" s="331"/>
      <c r="K198" s="264"/>
    </row>
    <row r="199" spans="2:11" ht="5.25" customHeight="1">
      <c r="B199" s="295"/>
      <c r="C199" s="292"/>
      <c r="D199" s="292"/>
      <c r="E199" s="292"/>
      <c r="F199" s="292"/>
      <c r="G199" s="273"/>
      <c r="H199" s="292"/>
      <c r="I199" s="292"/>
      <c r="J199" s="292"/>
      <c r="K199" s="316"/>
    </row>
    <row r="200" spans="2:11" ht="15" customHeight="1">
      <c r="B200" s="295"/>
      <c r="C200" s="273" t="s">
        <v>924</v>
      </c>
      <c r="D200" s="273"/>
      <c r="E200" s="273"/>
      <c r="F200" s="294" t="s">
        <v>42</v>
      </c>
      <c r="G200" s="273"/>
      <c r="H200" s="273" t="s">
        <v>935</v>
      </c>
      <c r="I200" s="273"/>
      <c r="J200" s="273"/>
      <c r="K200" s="316"/>
    </row>
    <row r="201" spans="2:11" ht="15" customHeight="1">
      <c r="B201" s="295"/>
      <c r="C201" s="301"/>
      <c r="D201" s="273"/>
      <c r="E201" s="273"/>
      <c r="F201" s="294" t="s">
        <v>43</v>
      </c>
      <c r="G201" s="273"/>
      <c r="H201" s="273" t="s">
        <v>936</v>
      </c>
      <c r="I201" s="273"/>
      <c r="J201" s="273"/>
      <c r="K201" s="316"/>
    </row>
    <row r="202" spans="2:11" ht="15" customHeight="1">
      <c r="B202" s="295"/>
      <c r="C202" s="301"/>
      <c r="D202" s="273"/>
      <c r="E202" s="273"/>
      <c r="F202" s="294" t="s">
        <v>46</v>
      </c>
      <c r="G202" s="273"/>
      <c r="H202" s="273" t="s">
        <v>937</v>
      </c>
      <c r="I202" s="273"/>
      <c r="J202" s="273"/>
      <c r="K202" s="316"/>
    </row>
    <row r="203" spans="2:11" ht="15" customHeight="1">
      <c r="B203" s="295"/>
      <c r="C203" s="273"/>
      <c r="D203" s="273"/>
      <c r="E203" s="273"/>
      <c r="F203" s="294" t="s">
        <v>44</v>
      </c>
      <c r="G203" s="273"/>
      <c r="H203" s="273" t="s">
        <v>938</v>
      </c>
      <c r="I203" s="273"/>
      <c r="J203" s="273"/>
      <c r="K203" s="316"/>
    </row>
    <row r="204" spans="2:11" ht="15" customHeight="1">
      <c r="B204" s="295"/>
      <c r="C204" s="273"/>
      <c r="D204" s="273"/>
      <c r="E204" s="273"/>
      <c r="F204" s="294" t="s">
        <v>45</v>
      </c>
      <c r="G204" s="273"/>
      <c r="H204" s="273" t="s">
        <v>939</v>
      </c>
      <c r="I204" s="273"/>
      <c r="J204" s="273"/>
      <c r="K204" s="316"/>
    </row>
    <row r="205" spans="2:11" ht="15" customHeight="1">
      <c r="B205" s="295"/>
      <c r="C205" s="273"/>
      <c r="D205" s="273"/>
      <c r="E205" s="273"/>
      <c r="F205" s="294"/>
      <c r="G205" s="273"/>
      <c r="H205" s="273"/>
      <c r="I205" s="273"/>
      <c r="J205" s="273"/>
      <c r="K205" s="316"/>
    </row>
    <row r="206" spans="2:11" ht="15" customHeight="1">
      <c r="B206" s="295"/>
      <c r="C206" s="273" t="s">
        <v>881</v>
      </c>
      <c r="D206" s="273"/>
      <c r="E206" s="273"/>
      <c r="F206" s="294" t="s">
        <v>85</v>
      </c>
      <c r="G206" s="273"/>
      <c r="H206" s="273" t="s">
        <v>940</v>
      </c>
      <c r="I206" s="273"/>
      <c r="J206" s="273"/>
      <c r="K206" s="316"/>
    </row>
    <row r="207" spans="2:11" ht="15" customHeight="1">
      <c r="B207" s="295"/>
      <c r="C207" s="301"/>
      <c r="D207" s="273"/>
      <c r="E207" s="273"/>
      <c r="F207" s="294" t="s">
        <v>782</v>
      </c>
      <c r="G207" s="273"/>
      <c r="H207" s="273" t="s">
        <v>783</v>
      </c>
      <c r="I207" s="273"/>
      <c r="J207" s="273"/>
      <c r="K207" s="316"/>
    </row>
    <row r="208" spans="2:11" ht="15" customHeight="1">
      <c r="B208" s="295"/>
      <c r="C208" s="273"/>
      <c r="D208" s="273"/>
      <c r="E208" s="273"/>
      <c r="F208" s="294" t="s">
        <v>780</v>
      </c>
      <c r="G208" s="273"/>
      <c r="H208" s="273" t="s">
        <v>941</v>
      </c>
      <c r="I208" s="273"/>
      <c r="J208" s="273"/>
      <c r="K208" s="316"/>
    </row>
    <row r="209" spans="2:11" ht="15" customHeight="1">
      <c r="B209" s="333"/>
      <c r="C209" s="301"/>
      <c r="D209" s="301"/>
      <c r="E209" s="301"/>
      <c r="F209" s="294" t="s">
        <v>78</v>
      </c>
      <c r="G209" s="279"/>
      <c r="H209" s="320" t="s">
        <v>77</v>
      </c>
      <c r="I209" s="320"/>
      <c r="J209" s="320"/>
      <c r="K209" s="334"/>
    </row>
    <row r="210" spans="2:11" ht="15" customHeight="1">
      <c r="B210" s="333"/>
      <c r="C210" s="301"/>
      <c r="D210" s="301"/>
      <c r="E210" s="301"/>
      <c r="F210" s="294" t="s">
        <v>120</v>
      </c>
      <c r="G210" s="279"/>
      <c r="H210" s="320" t="s">
        <v>942</v>
      </c>
      <c r="I210" s="320"/>
      <c r="J210" s="320"/>
      <c r="K210" s="334"/>
    </row>
    <row r="211" spans="2:11" ht="15" customHeight="1">
      <c r="B211" s="333"/>
      <c r="C211" s="301"/>
      <c r="D211" s="301"/>
      <c r="E211" s="301"/>
      <c r="F211" s="335"/>
      <c r="G211" s="279"/>
      <c r="H211" s="336"/>
      <c r="I211" s="336"/>
      <c r="J211" s="336"/>
      <c r="K211" s="334"/>
    </row>
    <row r="212" spans="2:11" ht="15" customHeight="1">
      <c r="B212" s="333"/>
      <c r="C212" s="273" t="s">
        <v>904</v>
      </c>
      <c r="D212" s="301"/>
      <c r="E212" s="301"/>
      <c r="F212" s="294">
        <v>1</v>
      </c>
      <c r="G212" s="279"/>
      <c r="H212" s="320" t="s">
        <v>943</v>
      </c>
      <c r="I212" s="320"/>
      <c r="J212" s="320"/>
      <c r="K212" s="334"/>
    </row>
    <row r="213" spans="2:11" ht="15" customHeight="1">
      <c r="B213" s="333"/>
      <c r="C213" s="301"/>
      <c r="D213" s="301"/>
      <c r="E213" s="301"/>
      <c r="F213" s="294">
        <v>2</v>
      </c>
      <c r="G213" s="279"/>
      <c r="H213" s="320" t="s">
        <v>944</v>
      </c>
      <c r="I213" s="320"/>
      <c r="J213" s="320"/>
      <c r="K213" s="334"/>
    </row>
    <row r="214" spans="2:11" ht="15" customHeight="1">
      <c r="B214" s="333"/>
      <c r="C214" s="301"/>
      <c r="D214" s="301"/>
      <c r="E214" s="301"/>
      <c r="F214" s="294">
        <v>3</v>
      </c>
      <c r="G214" s="279"/>
      <c r="H214" s="320" t="s">
        <v>945</v>
      </c>
      <c r="I214" s="320"/>
      <c r="J214" s="320"/>
      <c r="K214" s="334"/>
    </row>
    <row r="215" spans="2:11" ht="15" customHeight="1">
      <c r="B215" s="333"/>
      <c r="C215" s="301"/>
      <c r="D215" s="301"/>
      <c r="E215" s="301"/>
      <c r="F215" s="294">
        <v>4</v>
      </c>
      <c r="G215" s="279"/>
      <c r="H215" s="320" t="s">
        <v>946</v>
      </c>
      <c r="I215" s="320"/>
      <c r="J215" s="320"/>
      <c r="K215" s="334"/>
    </row>
    <row r="216" spans="2:11" ht="12.75" customHeight="1">
      <c r="B216" s="337"/>
      <c r="C216" s="338"/>
      <c r="D216" s="338"/>
      <c r="E216" s="338"/>
      <c r="F216" s="338"/>
      <c r="G216" s="338"/>
      <c r="H216" s="338"/>
      <c r="I216" s="338"/>
      <c r="J216" s="338"/>
      <c r="K216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DESKTOP-R8FN99I\Kasperova</dc:creator>
  <cp:keywords/>
  <dc:description/>
  <cp:lastModifiedBy>DESKTOP-R8FN99I\Kasperova</cp:lastModifiedBy>
  <dcterms:created xsi:type="dcterms:W3CDTF">2018-05-23T08:35:44Z</dcterms:created>
  <dcterms:modified xsi:type="dcterms:W3CDTF">2018-05-23T08:35:48Z</dcterms:modified>
  <cp:category/>
  <cp:version/>
  <cp:contentType/>
  <cp:contentStatus/>
</cp:coreProperties>
</file>